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8\2018.11.07\"/>
    </mc:Choice>
  </mc:AlternateContent>
  <xr:revisionPtr revIDLastSave="0" documentId="8_{C7BFBB99-06DE-4928-A719-04682D48761B}" xr6:coauthVersionLast="38" xr6:coauthVersionMax="38" xr10:uidLastSave="{00000000-0000-0000-0000-000000000000}"/>
  <bookViews>
    <workbookView xWindow="0" yWindow="0" windowWidth="23040" windowHeight="9060" activeTab="1" xr2:uid="{00000000-000D-0000-FFFF-FFFF00000000}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 sz. melléklet" sheetId="20" r:id="rId5"/>
    <sheet name="6.sz. melléklet" sheetId="11" r:id="rId6"/>
    <sheet name="7. sz. melléklet" sheetId="19" r:id="rId7"/>
    <sheet name="8.sz. melléklet" sheetId="6" r:id="rId8"/>
    <sheet name="9. sz. melléklet" sheetId="5" r:id="rId9"/>
    <sheet name="10.sz. melléklet" sheetId="24" r:id="rId10"/>
    <sheet name="11.sz. melléklet" sheetId="25" r:id="rId11"/>
  </sheets>
  <definedNames>
    <definedName name="_xlnm.Print_Area" localSheetId="0">'1. számú melléklet'!$A$1:$Q$47</definedName>
    <definedName name="_xlnm.Print_Area" localSheetId="9">'10.sz. melléklet'!$A$1:$F$34</definedName>
    <definedName name="_xlnm.Print_Area" localSheetId="1">'2.sz. melléklet'!$A$1:$M$67</definedName>
    <definedName name="_xlnm.Print_Area" localSheetId="2">'3. számú melléklet'!$A$1:$AF$26</definedName>
    <definedName name="_xlnm.Print_Area" localSheetId="3">'4.sz. melléklet'!$A$1:$F$54</definedName>
    <definedName name="_xlnm.Print_Area" localSheetId="4">'5. sz. melléklet'!$A$1:$L$26</definedName>
    <definedName name="_xlnm.Print_Area" localSheetId="5">'6.sz. melléklet'!$A$1:$AJ$33</definedName>
    <definedName name="_xlnm.Print_Area" localSheetId="6">'7. sz. melléklet'!$A$1:$T$35</definedName>
    <definedName name="_xlnm.Print_Area" localSheetId="7">'8.sz. melléklet'!$A$1:$P$33</definedName>
    <definedName name="_xlnm.Print_Area" localSheetId="8">'9. sz. melléklet'!$A$1:$I$31</definedName>
  </definedNames>
  <calcPr calcId="181029"/>
</workbook>
</file>

<file path=xl/calcChain.xml><?xml version="1.0" encoding="utf-8"?>
<calcChain xmlns="http://schemas.openxmlformats.org/spreadsheetml/2006/main">
  <c r="AH29" i="11" l="1"/>
  <c r="C29" i="11"/>
  <c r="AD21" i="2"/>
  <c r="U21" i="2"/>
  <c r="L21" i="2"/>
  <c r="C21" i="2"/>
  <c r="O23" i="6"/>
  <c r="O12" i="6"/>
  <c r="AL29" i="11"/>
  <c r="AK29" i="11"/>
  <c r="AJ29" i="11"/>
  <c r="I29" i="11"/>
  <c r="F29" i="11"/>
  <c r="AD29" i="11"/>
  <c r="AA29" i="11"/>
  <c r="X29" i="11"/>
  <c r="U29" i="11"/>
  <c r="O29" i="11"/>
  <c r="R29" i="11"/>
  <c r="B29" i="11"/>
  <c r="AG29" i="11" l="1"/>
  <c r="AC29" i="11"/>
  <c r="Z29" i="11"/>
  <c r="W29" i="11"/>
  <c r="T29" i="11"/>
  <c r="Q29" i="11"/>
  <c r="N29" i="11"/>
  <c r="H29" i="11"/>
  <c r="E29" i="11"/>
  <c r="D21" i="2"/>
  <c r="H24" i="25" l="1"/>
  <c r="G24" i="25"/>
  <c r="F24" i="25"/>
  <c r="D43" i="14"/>
  <c r="E13" i="14"/>
  <c r="F20" i="16"/>
  <c r="E20" i="16"/>
  <c r="D20" i="16"/>
  <c r="O27" i="16"/>
  <c r="N27" i="16"/>
  <c r="M27" i="16"/>
  <c r="L27" i="16"/>
  <c r="O23" i="16"/>
  <c r="N23" i="16"/>
  <c r="M23" i="16"/>
  <c r="L23" i="16"/>
  <c r="O19" i="16"/>
  <c r="N19" i="16"/>
  <c r="M19" i="16"/>
  <c r="L19" i="16"/>
  <c r="O15" i="16"/>
  <c r="N15" i="16"/>
  <c r="N37" i="16" s="1"/>
  <c r="M15" i="16"/>
  <c r="M37" i="16" s="1"/>
  <c r="L15" i="16"/>
  <c r="F27" i="16"/>
  <c r="E27" i="16"/>
  <c r="F25" i="16"/>
  <c r="E25" i="16"/>
  <c r="F15" i="16"/>
  <c r="F37" i="16" s="1"/>
  <c r="E15" i="16"/>
  <c r="E11" i="16"/>
  <c r="D27" i="16"/>
  <c r="D25" i="16"/>
  <c r="D15" i="16"/>
  <c r="D11" i="16"/>
  <c r="D37" i="16" s="1"/>
  <c r="E37" i="16" l="1"/>
  <c r="O37" i="16"/>
  <c r="L37" i="16"/>
  <c r="C11" i="16"/>
  <c r="C15" i="16"/>
  <c r="K15" i="16"/>
  <c r="K19" i="16"/>
  <c r="C20" i="16"/>
  <c r="K23" i="16"/>
  <c r="C25" i="16"/>
  <c r="K27" i="16"/>
  <c r="C17" i="24"/>
  <c r="C11" i="24"/>
  <c r="B17" i="24"/>
  <c r="B11" i="24"/>
  <c r="Q29" i="19"/>
  <c r="P29" i="19"/>
  <c r="Q17" i="19"/>
  <c r="P17" i="19"/>
  <c r="K29" i="19"/>
  <c r="J29" i="19"/>
  <c r="I29" i="19"/>
  <c r="K17" i="19"/>
  <c r="J17" i="19"/>
  <c r="I17" i="19"/>
  <c r="J16" i="20"/>
  <c r="I16" i="20"/>
  <c r="AE21" i="2"/>
  <c r="AC21" i="2"/>
  <c r="AB21" i="2"/>
  <c r="AA21" i="2"/>
  <c r="Z21" i="2"/>
  <c r="Y21" i="2"/>
  <c r="X21" i="2"/>
  <c r="W21" i="2"/>
  <c r="V21" i="2"/>
  <c r="T21" i="2"/>
  <c r="S21" i="2"/>
  <c r="R21" i="2"/>
  <c r="Q21" i="2"/>
  <c r="P21" i="2"/>
  <c r="O21" i="2"/>
  <c r="N21" i="2"/>
  <c r="M21" i="2"/>
  <c r="K21" i="2"/>
  <c r="J21" i="2"/>
  <c r="I21" i="2"/>
  <c r="H21" i="2"/>
  <c r="G21" i="2"/>
  <c r="F21" i="2"/>
  <c r="E21" i="2"/>
  <c r="L55" i="22"/>
  <c r="K55" i="22"/>
  <c r="J55" i="22"/>
  <c r="I55" i="22"/>
  <c r="H55" i="22"/>
  <c r="G55" i="22"/>
  <c r="M55" i="22" s="1"/>
  <c r="F55" i="22"/>
  <c r="E55" i="22"/>
  <c r="D55" i="22"/>
  <c r="C55" i="22"/>
  <c r="L46" i="22"/>
  <c r="K46" i="22"/>
  <c r="J46" i="22"/>
  <c r="I46" i="22"/>
  <c r="H46" i="22"/>
  <c r="G46" i="22"/>
  <c r="M46" i="22" s="1"/>
  <c r="F46" i="22"/>
  <c r="E46" i="22"/>
  <c r="D46" i="22"/>
  <c r="C46" i="22"/>
  <c r="L41" i="22"/>
  <c r="K41" i="22"/>
  <c r="J41" i="22"/>
  <c r="I41" i="22"/>
  <c r="H41" i="22"/>
  <c r="G41" i="22"/>
  <c r="F41" i="22"/>
  <c r="E41" i="22"/>
  <c r="D41" i="22"/>
  <c r="C41" i="22"/>
  <c r="L36" i="22"/>
  <c r="L51" i="22" s="1"/>
  <c r="L56" i="22" s="1"/>
  <c r="K36" i="22"/>
  <c r="K51" i="22" s="1"/>
  <c r="K56" i="22" s="1"/>
  <c r="J36" i="22"/>
  <c r="J51" i="22" s="1"/>
  <c r="J56" i="22" s="1"/>
  <c r="I36" i="22"/>
  <c r="I51" i="22" s="1"/>
  <c r="I56" i="22" s="1"/>
  <c r="H36" i="22"/>
  <c r="H51" i="22" s="1"/>
  <c r="H56" i="22" s="1"/>
  <c r="G36" i="22"/>
  <c r="F36" i="22"/>
  <c r="F51" i="22" s="1"/>
  <c r="F56" i="22" s="1"/>
  <c r="E36" i="22"/>
  <c r="E51" i="22" s="1"/>
  <c r="E56" i="22" s="1"/>
  <c r="D36" i="22"/>
  <c r="D51" i="22" s="1"/>
  <c r="D56" i="22" s="1"/>
  <c r="C36" i="22"/>
  <c r="C51" i="22" s="1"/>
  <c r="C56" i="22" s="1"/>
  <c r="L28" i="22"/>
  <c r="J28" i="22"/>
  <c r="I28" i="22"/>
  <c r="H28" i="22"/>
  <c r="G28" i="22"/>
  <c r="F28" i="22"/>
  <c r="E28" i="22"/>
  <c r="D28" i="22"/>
  <c r="C28" i="22"/>
  <c r="L18" i="22"/>
  <c r="J18" i="22"/>
  <c r="I18" i="22"/>
  <c r="H18" i="22"/>
  <c r="G18" i="22"/>
  <c r="F18" i="22"/>
  <c r="E18" i="22"/>
  <c r="D18" i="22"/>
  <c r="C18" i="22"/>
  <c r="L14" i="22"/>
  <c r="J14" i="22"/>
  <c r="I14" i="22"/>
  <c r="H14" i="22"/>
  <c r="G14" i="22"/>
  <c r="F14" i="22"/>
  <c r="E14" i="22"/>
  <c r="D14" i="22"/>
  <c r="C14" i="22"/>
  <c r="B21" i="2"/>
  <c r="M54" i="22"/>
  <c r="M52" i="22"/>
  <c r="M50" i="22"/>
  <c r="M49" i="22"/>
  <c r="M48" i="22"/>
  <c r="M47" i="22"/>
  <c r="M45" i="22"/>
  <c r="M44" i="22"/>
  <c r="M43" i="22"/>
  <c r="M42" i="22"/>
  <c r="M40" i="22"/>
  <c r="M39" i="22"/>
  <c r="M38" i="22"/>
  <c r="M37" i="22"/>
  <c r="M35" i="22"/>
  <c r="B55" i="22"/>
  <c r="B46" i="22"/>
  <c r="B41" i="22"/>
  <c r="B36" i="22"/>
  <c r="M27" i="22"/>
  <c r="M26" i="22"/>
  <c r="M25" i="22"/>
  <c r="M23" i="22"/>
  <c r="M22" i="22"/>
  <c r="M21" i="22"/>
  <c r="M20" i="22"/>
  <c r="M19" i="22"/>
  <c r="M17" i="22"/>
  <c r="M16" i="22"/>
  <c r="M15" i="22"/>
  <c r="M13" i="22"/>
  <c r="M12" i="22"/>
  <c r="M11" i="22"/>
  <c r="M10" i="22"/>
  <c r="K28" i="22"/>
  <c r="K14" i="22"/>
  <c r="B28" i="22"/>
  <c r="B18" i="22"/>
  <c r="B14" i="22"/>
  <c r="B24" i="22" s="1"/>
  <c r="C40" i="14"/>
  <c r="C32" i="14"/>
  <c r="C13" i="14"/>
  <c r="C43" i="14" l="1"/>
  <c r="D24" i="22"/>
  <c r="D29" i="22" s="1"/>
  <c r="H24" i="22"/>
  <c r="H29" i="22" s="1"/>
  <c r="J24" i="22"/>
  <c r="J29" i="22" s="1"/>
  <c r="L24" i="22"/>
  <c r="C29" i="22"/>
  <c r="C24" i="22"/>
  <c r="E29" i="22"/>
  <c r="E24" i="22"/>
  <c r="I29" i="22"/>
  <c r="I24" i="22"/>
  <c r="F24" i="22"/>
  <c r="K37" i="16"/>
  <c r="M41" i="22"/>
  <c r="M36" i="22"/>
  <c r="L29" i="22"/>
  <c r="M18" i="22"/>
  <c r="G24" i="22"/>
  <c r="K18" i="22"/>
  <c r="K24" i="22" s="1"/>
  <c r="F29" i="22"/>
  <c r="K29" i="22"/>
  <c r="M14" i="22"/>
  <c r="C21" i="24"/>
  <c r="G29" i="22"/>
  <c r="G51" i="22"/>
  <c r="G56" i="22" s="1"/>
  <c r="B29" i="22"/>
  <c r="B51" i="22"/>
  <c r="B56" i="22" s="1"/>
  <c r="M28" i="22"/>
  <c r="B21" i="24"/>
  <c r="C37" i="16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O21" i="6"/>
  <c r="O10" i="6" l="1"/>
  <c r="J29" i="11"/>
  <c r="F33" i="25" l="1"/>
  <c r="F14" i="25"/>
  <c r="M24" i="22" l="1"/>
  <c r="D17" i="24"/>
  <c r="D11" i="24"/>
  <c r="D21" i="24" l="1"/>
  <c r="M51" i="22"/>
  <c r="M29" i="22"/>
  <c r="K16" i="20"/>
  <c r="E40" i="14"/>
  <c r="E43" i="14" s="1"/>
  <c r="M56" i="22" l="1"/>
  <c r="O26" i="6"/>
  <c r="O25" i="6"/>
  <c r="O24" i="6"/>
  <c r="O22" i="6"/>
  <c r="O20" i="6"/>
  <c r="O19" i="6"/>
  <c r="O18" i="6"/>
  <c r="O17" i="6"/>
  <c r="O16" i="6"/>
  <c r="C27" i="6"/>
  <c r="O13" i="6"/>
  <c r="O11" i="6"/>
  <c r="O9" i="6"/>
  <c r="O8" i="6"/>
  <c r="O7" i="6"/>
  <c r="N14" i="6"/>
  <c r="M14" i="6"/>
  <c r="L14" i="6"/>
  <c r="K14" i="6"/>
  <c r="J14" i="6"/>
  <c r="I14" i="6"/>
  <c r="H14" i="6"/>
  <c r="G14" i="6"/>
  <c r="F14" i="6"/>
  <c r="E14" i="6"/>
  <c r="D14" i="6"/>
  <c r="C14" i="6"/>
  <c r="AE29" i="11"/>
  <c r="AB29" i="11"/>
  <c r="O6" i="6"/>
  <c r="H14" i="25"/>
  <c r="G14" i="25"/>
  <c r="F29" i="25"/>
  <c r="F35" i="25" s="1"/>
  <c r="R17" i="19"/>
  <c r="F36" i="25"/>
  <c r="E24" i="5"/>
  <c r="D24" i="5"/>
  <c r="R29" i="19"/>
  <c r="AI29" i="11"/>
  <c r="Y29" i="11"/>
  <c r="V29" i="11"/>
  <c r="S29" i="11"/>
  <c r="P29" i="11"/>
  <c r="G29" i="11"/>
  <c r="F24" i="5" l="1"/>
  <c r="G24" i="5" s="1"/>
  <c r="O14" i="6"/>
  <c r="D29" i="11"/>
  <c r="F27" i="6"/>
  <c r="M27" i="6" l="1"/>
  <c r="E27" i="6"/>
  <c r="D27" i="6"/>
  <c r="L27" i="6"/>
  <c r="G27" i="6"/>
  <c r="I27" i="6" l="1"/>
  <c r="K27" i="6"/>
  <c r="H27" i="6"/>
  <c r="N27" i="6"/>
  <c r="J27" i="6" l="1"/>
  <c r="O27" i="6" s="1"/>
</calcChain>
</file>

<file path=xl/sharedStrings.xml><?xml version="1.0" encoding="utf-8"?>
<sst xmlns="http://schemas.openxmlformats.org/spreadsheetml/2006/main" count="475" uniqueCount="306">
  <si>
    <t>MEGNEVEZÉS</t>
  </si>
  <si>
    <t>ÖSSZESEN:</t>
  </si>
  <si>
    <t>1. számú melléklet</t>
  </si>
  <si>
    <t>BEVÉTELEK ÖSSZESEN</t>
  </si>
  <si>
    <t>3. számú melléklet</t>
  </si>
  <si>
    <t>Összes kiadás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</si>
  <si>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</si>
  <si>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</si>
  <si>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</si>
  <si>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</si>
  <si>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</si>
  <si>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</si>
  <si>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</si>
  <si>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</si>
  <si>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</si>
  <si>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</si>
  <si>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</si>
  <si>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</si>
  <si>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</si>
  <si>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</si>
  <si>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</si>
  <si>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</si>
  <si>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</si>
  <si>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</si>
  <si>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</si>
  <si>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</si>
  <si>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</si>
  <si>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</si>
  <si>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</si>
  <si>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</si>
  <si>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</si>
  <si>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</si>
  <si>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</si>
  <si>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</si>
  <si>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</si>
  <si>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</si>
  <si>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</si>
  <si>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ÖSSZESEN</t>
  </si>
  <si>
    <t>FELHALMOZÁSI KIADÁSOK</t>
  </si>
  <si>
    <t>MŰKÖDÉSI KIADÁSOK</t>
  </si>
  <si>
    <t xml:space="preserve">Önkorm. ktgv. támogatása  </t>
  </si>
  <si>
    <t>Szociális hozzájárulási adó</t>
  </si>
  <si>
    <t>Összesen:</t>
  </si>
  <si>
    <t xml:space="preserve">                         2004. I. FÉLÉVI EGYSÉGES PÉNZALAP ÖSSZEVONT MÉRLEGE</t>
  </si>
  <si>
    <t>ADATOK:ezer forintban</t>
  </si>
  <si>
    <t>BEVÉTELEK</t>
  </si>
  <si>
    <t>KIADÁSOK</t>
  </si>
  <si>
    <t>ER</t>
  </si>
  <si>
    <t>Müködési kiadások</t>
  </si>
  <si>
    <t>Közhatalmi bevétel</t>
  </si>
  <si>
    <t>FELHALMOZÁSI BEVÉTEL</t>
  </si>
  <si>
    <t>MŰKÖDÉSI BEVÉTEL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</si>
  <si>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</si>
  <si>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</si>
  <si>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</si>
  <si>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</si>
  <si>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</si>
  <si>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</si>
  <si>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</si>
  <si>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</si>
  <si>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Lakosságszám 2008.01.01-én 827 fő</t>
  </si>
  <si>
    <t>Megnevezés</t>
  </si>
  <si>
    <t>adatok forintban</t>
  </si>
  <si>
    <t>3. SZÁMÚ MELLÉKLET ÖSSZESEN:</t>
  </si>
  <si>
    <t>2. számú melléklet</t>
  </si>
  <si>
    <t>6. számú melléklet</t>
  </si>
  <si>
    <t>9. számú melléklet</t>
  </si>
  <si>
    <t>7. számú melléklet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</si>
  <si>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</si>
  <si>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</si>
  <si>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</si>
  <si>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</si>
  <si>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</si>
  <si>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</si>
  <si>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</si>
  <si>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</si>
  <si>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</si>
  <si>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</si>
  <si>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10. számú melléklet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</si>
  <si>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</si>
  <si>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</si>
  <si>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</si>
  <si>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</si>
  <si>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</si>
  <si>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</si>
  <si>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</si>
  <si>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</si>
  <si>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</si>
  <si>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</si>
  <si>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</si>
  <si>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</si>
  <si>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</si>
  <si>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KÖNYVTÁRI, KÖZMŰVELŐDÉSI FELADATOK TÁMOGATÁSA</t>
  </si>
  <si>
    <t>Nyilvános könyvtári és közművelődési feladatokhoz</t>
  </si>
  <si>
    <t>adatok e FT-ban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</si>
  <si>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</si>
  <si>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</si>
  <si>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</si>
  <si>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</si>
  <si>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</si>
  <si>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</si>
  <si>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FELHALMOZÁS KÖLTSÉGVETÉS ÖSSZESEN:</t>
  </si>
  <si>
    <t>BEVÉTELEK MINDÖSSZESEN:</t>
  </si>
  <si>
    <t>Kormányzati funkciók</t>
  </si>
  <si>
    <t>KORMÁNYZATI FUNKCIÓK</t>
  </si>
  <si>
    <t>4. számú melléklet</t>
  </si>
  <si>
    <t>11. számú melléklet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</si>
  <si>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</si>
  <si>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</si>
  <si>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</si>
  <si>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</si>
  <si>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</si>
  <si>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</si>
  <si>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</si>
  <si>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</si>
  <si>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</si>
  <si>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</si>
  <si>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</si>
  <si>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</si>
  <si>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</si>
  <si>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kaszálási díj</t>
  </si>
  <si>
    <t>- térítési díj befizetés (szociális étkeztetés)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</si>
  <si>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</si>
  <si>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</si>
  <si>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</si>
  <si>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</si>
  <si>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</si>
  <si>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</si>
  <si>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</si>
  <si>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</si>
  <si>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</si>
  <si>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</si>
  <si>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</si>
  <si>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</si>
  <si>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</si>
  <si>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- OEP-től</t>
  </si>
  <si>
    <t>ELŐZŐ ÉVI FELHALMOZÁSI CÉLÚ PÉNZMARADVÁNY</t>
  </si>
  <si>
    <t>adatok ezer Ft-ban</t>
  </si>
  <si>
    <t>107051. szociális étkeztetés</t>
  </si>
  <si>
    <t>072111. háziorvosi alapellátás</t>
  </si>
  <si>
    <t>VASSZENTMIHÁLY KÖZSÉG ÖNKORMÁNYZATA</t>
  </si>
  <si>
    <t>adatok ezer FT-ban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</si>
  <si>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</si>
  <si>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</si>
  <si>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</si>
  <si>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</si>
  <si>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</si>
  <si>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</si>
  <si>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>működési bevétel</t>
  </si>
  <si>
    <t>Egyéb műk.c..tám.ért.b.ÁHT-n bel.</t>
  </si>
  <si>
    <t>Egyéb műk.c.tám.ÁHT-n belülre</t>
  </si>
  <si>
    <t>Egyéb műk.c.tám.ÁHT-n kívülre</t>
  </si>
  <si>
    <t xml:space="preserve">Vasszentmihály  Község Önkormányzat </t>
  </si>
  <si>
    <t>alakulását bemutató mérleg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</si>
  <si>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</si>
  <si>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</si>
  <si>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</si>
  <si>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</si>
  <si>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</si>
  <si>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</si>
  <si>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</si>
  <si>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</si>
  <si>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</si>
  <si>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</si>
  <si>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</si>
  <si>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</si>
  <si>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</si>
  <si>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2018.</t>
  </si>
  <si>
    <t>"- késedelmi és önellenőrzési pótlék</t>
  </si>
  <si>
    <t>Egyéb működési célú támogatások ÁHT-n bel.</t>
  </si>
  <si>
    <t>- helyi önkormányzatoktól (védőnői szolgálat)</t>
  </si>
  <si>
    <t>- OEP támogatás (védőnő)</t>
  </si>
  <si>
    <t>- haszonbérleti díjak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</si>
  <si>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</si>
  <si>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</si>
  <si>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</si>
  <si>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</si>
  <si>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</si>
  <si>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</si>
  <si>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</si>
  <si>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Települési önkormányzatok szociális,gyerm. és gyermekétk. Fel.tám.</t>
  </si>
  <si>
    <t>EGYÉB MŰKÖDÉSI CÉLÚ TÁMOGATÁSOK ÁHT-N BELÜLRŐL</t>
  </si>
  <si>
    <t>helyi önkormányzatoktól (védőnői szolgálat)</t>
  </si>
  <si>
    <t>OEP támogatás (védőnő)</t>
  </si>
  <si>
    <t xml:space="preserve"> - Egyéb műk.célú támogatás ÁHT-n belülről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</si>
  <si>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</si>
  <si>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</si>
  <si>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</si>
  <si>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</si>
  <si>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</si>
  <si>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</si>
  <si>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</si>
  <si>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</si>
  <si>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045160. Közutak,hidak,alagutak üzemeltetése</t>
  </si>
  <si>
    <t>011130. Önkorm.és önkorm-i hiv.jogalk.tev.</t>
  </si>
  <si>
    <t>107053. jelzőrendszeres házi segítségnyújtás</t>
  </si>
  <si>
    <t>104060. családsegítés</t>
  </si>
  <si>
    <t>101222. támogató szolgáltatás</t>
  </si>
  <si>
    <t>013350. önkormányzati vagyonnal való gazd.</t>
  </si>
  <si>
    <t>064010. közvilágítás</t>
  </si>
  <si>
    <t>066020. város- és községgazdálkodás</t>
  </si>
  <si>
    <t>072112. háziorvosi ügyelet</t>
  </si>
  <si>
    <t>074031. család és növédelmi eü-i gond.</t>
  </si>
  <si>
    <t>107060. egyéb szociális pénzbeli és term.ell.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</si>
  <si>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</si>
  <si>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</si>
  <si>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</si>
  <si>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</si>
  <si>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</si>
  <si>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</si>
  <si>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Beruházás</t>
  </si>
  <si>
    <t>Felújítás</t>
  </si>
  <si>
    <t>BERUHÁZÁS</t>
  </si>
  <si>
    <t>- késedelmi és önellenőrzési pótlék</t>
  </si>
  <si>
    <t>- elkülönített állami pü-i alap-tól (közfoglalkoztatás)</t>
  </si>
  <si>
    <t>- elkülönített állami pü-i alaptól</t>
  </si>
  <si>
    <t xml:space="preserve">Munkaadókat terh.jár. </t>
  </si>
  <si>
    <t>- egyéb vállalkozásnak</t>
  </si>
  <si>
    <t>- felújítások</t>
  </si>
  <si>
    <t>Egyéb működési célú támogatások ÁHT-n kív.</t>
  </si>
  <si>
    <t>- egyéb vállalkozástól</t>
  </si>
  <si>
    <t>Kiegészítés</t>
  </si>
  <si>
    <t>elkülönített állami pü-i alapoktól (közfoglalkoztatás)</t>
  </si>
  <si>
    <t xml:space="preserve"> - Egyéb műk.célú támogatás ÁHT-n kívülről                          </t>
  </si>
  <si>
    <t>- felújítás</t>
  </si>
  <si>
    <t>önkormányzati épület felújítás (hivatal)</t>
  </si>
  <si>
    <t>2019.</t>
  </si>
  <si>
    <t>Egyéb működési célú tám.ért.bev.ÁHT-n kívülről</t>
  </si>
  <si>
    <t>EGYÉB MŰK. CÉLÚ TÁM.ÉRT.BEV. ÁHT-N BELÜLRŐL</t>
  </si>
  <si>
    <t>EGYÉB MŰK. CÉLÚ TÁM.ÉRT.BEV. ÁHT-N KÍVÜLRŐL</t>
  </si>
  <si>
    <t xml:space="preserve"> - egyéb vállalkozásnak</t>
  </si>
  <si>
    <t xml:space="preserve"> - egyéb vállalkozástól</t>
  </si>
  <si>
    <t>011130. Önkormányzati igazgatás</t>
  </si>
  <si>
    <t>072111. Háziorvosi alapellátás</t>
  </si>
  <si>
    <t>018030. finanszírozási műveletek</t>
  </si>
  <si>
    <t>Egyéb műk.c.p.átv.ÁHT-n kív.</t>
  </si>
  <si>
    <t>"- emlékmű pályázat</t>
  </si>
  <si>
    <t>Ingatlan értékesítés (M8)</t>
  </si>
  <si>
    <t>-beruházás</t>
  </si>
  <si>
    <t>Közös Hivatal</t>
  </si>
  <si>
    <t>Felhalmozási célú p.átadás ÁHT-n belülre</t>
  </si>
  <si>
    <t>Kistérség</t>
  </si>
  <si>
    <t>Polgármesteri illetmény támogatása</t>
  </si>
  <si>
    <t>TELEPÜLÉSI ÖNKORMÁNYZATOK SZOC. ÉS GYERM. Fel. TÁM.</t>
  </si>
  <si>
    <t>2018. ÉV</t>
  </si>
  <si>
    <t>emlékmű pályázat</t>
  </si>
  <si>
    <t xml:space="preserve"> -Közös Hivatal</t>
  </si>
  <si>
    <t xml:space="preserve"> -beruházás</t>
  </si>
  <si>
    <t>Felhalmozási c.p.átadás ÁHT-n belülre</t>
  </si>
  <si>
    <t>- Ingatlan értékesítés</t>
  </si>
  <si>
    <t>könyvtár fejlesztés</t>
  </si>
  <si>
    <t>rendezvénytér</t>
  </si>
  <si>
    <t>I.világháborús emlékmű felújítása</t>
  </si>
  <si>
    <t>2020.</t>
  </si>
  <si>
    <t>Ingatlan értékesítés</t>
  </si>
  <si>
    <t>Felhalmozási célú kiadások (beruházás)</t>
  </si>
  <si>
    <t>Felhalmozási c.p.átadás ÁHT-n belülre (autó)</t>
  </si>
  <si>
    <t>BEVÉTELEINEK ÉS KIADÁSAINAK MEGOSZTÁSA FELADATONKÉNT 2018. ÉVBEN</t>
  </si>
  <si>
    <t xml:space="preserve"> - emlékmű pályázat</t>
  </si>
  <si>
    <t>INGATLAN ÉRTÉKESÍTÉS</t>
  </si>
  <si>
    <t>2018. év</t>
  </si>
  <si>
    <t>Vasszentmihály Község Önkormányzat 2018. évi működési, fejlesztési kiadásai</t>
  </si>
  <si>
    <t>047410.Ár- és belvízvédelemmel összefüggő t</t>
  </si>
  <si>
    <t>Felhalm.p.átad.ÁHT-n belülre</t>
  </si>
  <si>
    <t>2018. ÉVI MÓDOSÍTOTT PÉNZFORGALMI  MÉRLEG</t>
  </si>
  <si>
    <t>MÓD</t>
  </si>
  <si>
    <t>KÖTELEZŐ FELADAT</t>
  </si>
  <si>
    <t>VASSZENTMIHÁLY KÖZSÉG ÖNKORMÁNYZAT MÓDOSÍTOTT</t>
  </si>
  <si>
    <t>ÖNKÉNT VÁLLALT FELADAT</t>
  </si>
  <si>
    <t>ÁLLAMIG.FEL.</t>
  </si>
  <si>
    <t>VASSZENTMIHÁLY KÖZSÉG ÖNKORMÁNYZAT MÓDOSÍTOTT BEVÉTELEI KORMÁNYZATI FUNKCIÓKÉNT</t>
  </si>
  <si>
    <t>ÖSSZES BEVÉTEL</t>
  </si>
  <si>
    <t>Felhalmozásra átvett pe.</t>
  </si>
  <si>
    <t>működési bevételek</t>
  </si>
  <si>
    <t>Egyéb műk.cél.tá.ért.bev.</t>
  </si>
  <si>
    <t>Önkormányzatok működési tám.</t>
  </si>
  <si>
    <t>Egyéb műk.c.átv.p.eszk.</t>
  </si>
  <si>
    <t xml:space="preserve">2018. ÉVI MÓDOSÍTOTT KÖZPONTI KÖLTSÉGVETÉSI TÁMOGATÁSAI </t>
  </si>
  <si>
    <t xml:space="preserve">VASSZENTMIHÁLY KÖZSÉG ÖNKORMÁNYZAT </t>
  </si>
  <si>
    <t>Vasszentmihály Község Önkormányzat 2018. évi módosított előirányzat-felhasználási ütemterve</t>
  </si>
  <si>
    <t>2018.ÉVI MÓDOSÍTOTT LIKVIDITÁSI TERVE</t>
  </si>
  <si>
    <t>2018. évi módosított beruházási és felújítási kiadásai</t>
  </si>
  <si>
    <t>Módosított működési és fejlesztési célú bevételek és kiadások 2018-2019-2020. évek</t>
  </si>
  <si>
    <t>- Egyéb felhalm.c.p.átv.ÁHT-n kív.</t>
  </si>
  <si>
    <t>- ÁHT-n belüli megelőlegezések visszafizetése</t>
  </si>
  <si>
    <t>5. számú melléklet</t>
  </si>
  <si>
    <t>8.számú melléklet</t>
  </si>
  <si>
    <t>-tulajdonosi bevételek</t>
  </si>
  <si>
    <t>Egyéb felhalmozási célú p.átv.ÁHT-n kívülről</t>
  </si>
  <si>
    <t>ÁHT-n belüli megelőlegezések visszafiz.</t>
  </si>
  <si>
    <t>Működési célú költségvetési támogatások és kiegészítő támogatások</t>
  </si>
  <si>
    <t>EGYÉB MŰKÖDÉSI CÉLÚ TÁMOGATÁSOK BEVÉTELEI ÁHTN- BELÜLRŐL</t>
  </si>
  <si>
    <t>ÁHT-n belüli megelőlegezések visszafizetése</t>
  </si>
  <si>
    <t>Egyéb felhalm.p.átv.ÁHT-n kívülről</t>
  </si>
  <si>
    <t>ÁHT_N belüli megelőlegezések visszafizetése</t>
  </si>
  <si>
    <t>Egyéb felhalmozási c.p.átv.ÁHT-n kív.</t>
  </si>
  <si>
    <t>felújítások,beruházások</t>
  </si>
  <si>
    <t>Támogatásértékű kiadás</t>
  </si>
  <si>
    <t>Átadott pénzeszközök</t>
  </si>
  <si>
    <t>Szociális hozzájár.adó</t>
  </si>
  <si>
    <t>egyéb műk.t.ÁHTn belülre</t>
  </si>
  <si>
    <t>egyéb műk.c.tám ÁHTn kív.</t>
  </si>
  <si>
    <t>Ellátottak pénzbeli jutt.</t>
  </si>
  <si>
    <t>ÁHTn belüli megel.visszafiz.</t>
  </si>
  <si>
    <t>Egyéb felh.p.átv.ÁHTn kív.</t>
  </si>
  <si>
    <t>ÁHTn belüli megel.visszafizetése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</si>
</sst>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5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0" xfId="0" applyAlignment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6" xfId="0" applyFont="1" applyBorder="1"/>
    <xf numFmtId="0" fontId="3" fillId="0" borderId="10" xfId="0" applyFont="1" applyBorder="1"/>
    <xf numFmtId="0" fontId="5" fillId="0" borderId="10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5" xfId="0" applyFont="1" applyBorder="1"/>
    <xf numFmtId="0" fontId="6" fillId="0" borderId="0" xfId="0" applyFont="1" applyBorder="1"/>
    <xf numFmtId="0" fontId="0" fillId="0" borderId="14" xfId="0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6" fillId="0" borderId="8" xfId="0" applyFont="1" applyBorder="1"/>
    <xf numFmtId="0" fontId="7" fillId="0" borderId="0" xfId="0" applyFont="1"/>
    <xf numFmtId="0" fontId="0" fillId="0" borderId="27" xfId="0" applyBorder="1"/>
    <xf numFmtId="0" fontId="0" fillId="0" borderId="0" xfId="0" applyBorder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0" xfId="0" applyFont="1" applyFill="1"/>
    <xf numFmtId="0" fontId="12" fillId="2" borderId="18" xfId="0" applyFont="1" applyFill="1" applyBorder="1" applyAlignment="1">
      <alignment horizontal="center"/>
    </xf>
    <xf numFmtId="0" fontId="13" fillId="2" borderId="6" xfId="0" applyFont="1" applyFill="1" applyBorder="1"/>
    <xf numFmtId="0" fontId="12" fillId="2" borderId="6" xfId="0" applyFont="1" applyFill="1" applyBorder="1"/>
    <xf numFmtId="1" fontId="12" fillId="2" borderId="6" xfId="0" applyNumberFormat="1" applyFont="1" applyFill="1" applyBorder="1"/>
    <xf numFmtId="0" fontId="12" fillId="2" borderId="10" xfId="0" applyFont="1" applyFill="1" applyBorder="1"/>
    <xf numFmtId="0" fontId="12" fillId="2" borderId="28" xfId="0" applyFont="1" applyFill="1" applyBorder="1"/>
    <xf numFmtId="0" fontId="12" fillId="2" borderId="29" xfId="0" applyFont="1" applyFill="1" applyBorder="1"/>
    <xf numFmtId="0" fontId="12" fillId="2" borderId="30" xfId="0" applyFont="1" applyFill="1" applyBorder="1"/>
    <xf numFmtId="0" fontId="12" fillId="2" borderId="1" xfId="0" applyFont="1" applyFill="1" applyBorder="1"/>
    <xf numFmtId="0" fontId="12" fillId="0" borderId="30" xfId="0" applyFont="1" applyBorder="1"/>
    <xf numFmtId="1" fontId="12" fillId="2" borderId="1" xfId="0" applyNumberFormat="1" applyFont="1" applyFill="1" applyBorder="1"/>
    <xf numFmtId="0" fontId="9" fillId="2" borderId="0" xfId="0" applyFont="1" applyFill="1" applyBorder="1"/>
    <xf numFmtId="0" fontId="14" fillId="2" borderId="0" xfId="0" applyFont="1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6" fillId="0" borderId="44" xfId="0" applyFont="1" applyBorder="1"/>
    <xf numFmtId="0" fontId="6" fillId="0" borderId="4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0" fillId="0" borderId="51" xfId="0" applyBorder="1"/>
    <xf numFmtId="0" fontId="6" fillId="0" borderId="54" xfId="0" applyFont="1" applyBorder="1" applyAlignment="1">
      <alignment horizontal="right"/>
    </xf>
    <xf numFmtId="0" fontId="15" fillId="0" borderId="0" xfId="0" applyFont="1"/>
    <xf numFmtId="0" fontId="15" fillId="0" borderId="0" xfId="0" applyFont="1" applyBorder="1"/>
    <xf numFmtId="0" fontId="17" fillId="0" borderId="0" xfId="0" applyFont="1"/>
    <xf numFmtId="0" fontId="18" fillId="0" borderId="6" xfId="0" applyFont="1" applyBorder="1"/>
    <xf numFmtId="0" fontId="6" fillId="0" borderId="57" xfId="0" applyFont="1" applyBorder="1"/>
    <xf numFmtId="0" fontId="6" fillId="0" borderId="53" xfId="0" applyFont="1" applyBorder="1"/>
    <xf numFmtId="0" fontId="6" fillId="0" borderId="54" xfId="0" applyFont="1" applyBorder="1"/>
    <xf numFmtId="0" fontId="0" fillId="0" borderId="27" xfId="0" applyBorder="1" applyAlignment="1">
      <alignment horizontal="right"/>
    </xf>
    <xf numFmtId="0" fontId="0" fillId="0" borderId="59" xfId="0" applyBorder="1" applyAlignment="1">
      <alignment horizontal="right"/>
    </xf>
    <xf numFmtId="0" fontId="10" fillId="2" borderId="60" xfId="0" applyFont="1" applyFill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0" fillId="0" borderId="66" xfId="0" applyBorder="1"/>
    <xf numFmtId="0" fontId="0" fillId="0" borderId="60" xfId="0" applyBorder="1"/>
    <xf numFmtId="0" fontId="0" fillId="0" borderId="67" xfId="0" applyBorder="1"/>
    <xf numFmtId="0" fontId="20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0" xfId="0" applyFont="1" applyBorder="1" applyAlignment="1"/>
    <xf numFmtId="3" fontId="0" fillId="0" borderId="18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2" fillId="0" borderId="6" xfId="0" applyNumberFormat="1" applyFont="1" applyBorder="1"/>
    <xf numFmtId="3" fontId="0" fillId="0" borderId="9" xfId="0" applyNumberFormat="1" applyBorder="1"/>
    <xf numFmtId="3" fontId="0" fillId="0" borderId="46" xfId="0" applyNumberFormat="1" applyBorder="1"/>
    <xf numFmtId="0" fontId="19" fillId="0" borderId="0" xfId="0" applyFont="1"/>
    <xf numFmtId="0" fontId="21" fillId="0" borderId="0" xfId="0" applyFont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18" fillId="0" borderId="0" xfId="0" applyFont="1"/>
    <xf numFmtId="3" fontId="9" fillId="2" borderId="0" xfId="0" applyNumberFormat="1" applyFont="1" applyFill="1" applyBorder="1"/>
    <xf numFmtId="0" fontId="22" fillId="0" borderId="0" xfId="0" applyFont="1"/>
    <xf numFmtId="0" fontId="18" fillId="0" borderId="67" xfId="0" applyFont="1" applyBorder="1" applyAlignment="1">
      <alignment horizontal="right"/>
    </xf>
    <xf numFmtId="0" fontId="18" fillId="0" borderId="58" xfId="0" applyFont="1" applyBorder="1" applyAlignment="1">
      <alignment horizontal="right"/>
    </xf>
    <xf numFmtId="0" fontId="18" fillId="0" borderId="10" xfId="0" applyFont="1" applyBorder="1"/>
    <xf numFmtId="0" fontId="18" fillId="0" borderId="51" xfId="0" quotePrefix="1" applyFont="1" applyBorder="1"/>
    <xf numFmtId="0" fontId="0" fillId="0" borderId="73" xfId="0" applyBorder="1"/>
    <xf numFmtId="0" fontId="6" fillId="0" borderId="72" xfId="0" applyFont="1" applyBorder="1"/>
    <xf numFmtId="0" fontId="18" fillId="0" borderId="34" xfId="0" quotePrefix="1" applyFon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4" xfId="0" applyBorder="1"/>
    <xf numFmtId="0" fontId="6" fillId="0" borderId="27" xfId="0" applyFont="1" applyBorder="1"/>
    <xf numFmtId="0" fontId="6" fillId="0" borderId="14" xfId="0" applyFont="1" applyBorder="1"/>
    <xf numFmtId="0" fontId="6" fillId="0" borderId="75" xfId="0" applyFont="1" applyBorder="1"/>
    <xf numFmtId="0" fontId="0" fillId="0" borderId="76" xfId="0" applyBorder="1"/>
    <xf numFmtId="0" fontId="6" fillId="0" borderId="76" xfId="0" applyFont="1" applyBorder="1"/>
    <xf numFmtId="0" fontId="6" fillId="0" borderId="26" xfId="0" applyFont="1" applyBorder="1"/>
    <xf numFmtId="0" fontId="6" fillId="0" borderId="23" xfId="0" applyFont="1" applyBorder="1" applyAlignment="1">
      <alignment horizontal="right"/>
    </xf>
    <xf numFmtId="0" fontId="0" fillId="0" borderId="22" xfId="0" applyBorder="1" applyAlignment="1">
      <alignment horizontal="right"/>
    </xf>
    <xf numFmtId="0" fontId="6" fillId="0" borderId="22" xfId="0" applyFont="1" applyBorder="1" applyAlignment="1">
      <alignment horizontal="right"/>
    </xf>
    <xf numFmtId="0" fontId="18" fillId="0" borderId="26" xfId="0" applyFont="1" applyBorder="1"/>
    <xf numFmtId="0" fontId="0" fillId="0" borderId="43" xfId="0" applyBorder="1"/>
    <xf numFmtId="0" fontId="6" fillId="0" borderId="40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6" fillId="0" borderId="39" xfId="0" applyFont="1" applyBorder="1" applyAlignment="1">
      <alignment horizontal="right"/>
    </xf>
    <xf numFmtId="0" fontId="18" fillId="0" borderId="60" xfId="0" applyFont="1" applyBorder="1"/>
    <xf numFmtId="0" fontId="18" fillId="0" borderId="32" xfId="0" applyFont="1" applyBorder="1"/>
    <xf numFmtId="0" fontId="0" fillId="0" borderId="72" xfId="0" applyBorder="1"/>
    <xf numFmtId="0" fontId="18" fillId="0" borderId="51" xfId="0" applyFont="1" applyBorder="1"/>
    <xf numFmtId="0" fontId="18" fillId="0" borderId="73" xfId="0" applyFont="1" applyBorder="1" applyAlignment="1">
      <alignment horizontal="right"/>
    </xf>
    <xf numFmtId="0" fontId="23" fillId="0" borderId="5" xfId="0" applyFont="1" applyBorder="1"/>
    <xf numFmtId="0" fontId="23" fillId="0" borderId="5" xfId="0" applyFont="1" applyBorder="1" applyAlignment="1">
      <alignment horizontal="left"/>
    </xf>
    <xf numFmtId="0" fontId="23" fillId="0" borderId="16" xfId="0" applyFont="1" applyBorder="1"/>
    <xf numFmtId="0" fontId="23" fillId="0" borderId="12" xfId="0" applyFont="1" applyBorder="1"/>
    <xf numFmtId="0" fontId="23" fillId="0" borderId="20" xfId="0" applyFont="1" applyBorder="1"/>
    <xf numFmtId="0" fontId="6" fillId="0" borderId="6" xfId="0" applyFont="1" applyBorder="1"/>
    <xf numFmtId="0" fontId="0" fillId="0" borderId="0" xfId="0" applyAlignment="1">
      <alignment horizontal="center"/>
    </xf>
    <xf numFmtId="0" fontId="23" fillId="0" borderId="47" xfId="0" applyFont="1" applyBorder="1"/>
    <xf numFmtId="0" fontId="24" fillId="0" borderId="47" xfId="0" applyFont="1" applyBorder="1" applyAlignment="1">
      <alignment horizontal="center"/>
    </xf>
    <xf numFmtId="0" fontId="23" fillId="0" borderId="52" xfId="0" applyFont="1" applyBorder="1"/>
    <xf numFmtId="0" fontId="24" fillId="0" borderId="52" xfId="0" applyFont="1" applyBorder="1" applyAlignment="1">
      <alignment horizontal="center"/>
    </xf>
    <xf numFmtId="0" fontId="23" fillId="0" borderId="48" xfId="0" applyFont="1" applyBorder="1"/>
    <xf numFmtId="3" fontId="23" fillId="0" borderId="48" xfId="0" applyNumberFormat="1" applyFont="1" applyBorder="1" applyAlignment="1">
      <alignment horizontal="right"/>
    </xf>
    <xf numFmtId="0" fontId="23" fillId="0" borderId="49" xfId="0" applyFont="1" applyBorder="1"/>
    <xf numFmtId="0" fontId="25" fillId="0" borderId="49" xfId="0" applyFont="1" applyBorder="1"/>
    <xf numFmtId="3" fontId="25" fillId="0" borderId="49" xfId="0" applyNumberFormat="1" applyFont="1" applyBorder="1" applyAlignment="1">
      <alignment horizontal="right"/>
    </xf>
    <xf numFmtId="3" fontId="23" fillId="0" borderId="49" xfId="0" applyNumberFormat="1" applyFont="1" applyBorder="1" applyAlignment="1">
      <alignment horizontal="right"/>
    </xf>
    <xf numFmtId="18" fontId="23" fillId="0" borderId="49" xfId="0" applyNumberFormat="1" applyFont="1" applyBorder="1"/>
    <xf numFmtId="1" fontId="23" fillId="0" borderId="49" xfId="0" applyNumberFormat="1" applyFont="1" applyBorder="1"/>
    <xf numFmtId="0" fontId="26" fillId="0" borderId="50" xfId="0" applyFont="1" applyBorder="1" applyAlignment="1"/>
    <xf numFmtId="0" fontId="25" fillId="0" borderId="49" xfId="0" applyFont="1" applyBorder="1" applyAlignment="1">
      <alignment horizontal="center"/>
    </xf>
    <xf numFmtId="0" fontId="26" fillId="0" borderId="49" xfId="0" applyFont="1" applyBorder="1"/>
    <xf numFmtId="0" fontId="27" fillId="0" borderId="49" xfId="0" applyFont="1" applyBorder="1"/>
    <xf numFmtId="3" fontId="27" fillId="0" borderId="49" xfId="0" applyNumberFormat="1" applyFont="1" applyBorder="1" applyAlignment="1">
      <alignment horizontal="right"/>
    </xf>
    <xf numFmtId="3" fontId="26" fillId="0" borderId="49" xfId="0" applyNumberFormat="1" applyFont="1" applyBorder="1" applyAlignment="1">
      <alignment horizontal="right"/>
    </xf>
    <xf numFmtId="0" fontId="25" fillId="0" borderId="68" xfId="0" applyFont="1" applyBorder="1"/>
    <xf numFmtId="3" fontId="25" fillId="0" borderId="68" xfId="0" applyNumberFormat="1" applyFont="1" applyBorder="1" applyAlignment="1">
      <alignment horizontal="right"/>
    </xf>
    <xf numFmtId="0" fontId="25" fillId="0" borderId="24" xfId="0" applyFont="1" applyBorder="1" applyAlignment="1">
      <alignment horizontal="center"/>
    </xf>
    <xf numFmtId="0" fontId="25" fillId="0" borderId="13" xfId="0" applyFont="1" applyBorder="1"/>
    <xf numFmtId="3" fontId="25" fillId="0" borderId="13" xfId="0" applyNumberFormat="1" applyFont="1" applyBorder="1" applyAlignment="1">
      <alignment horizontal="center"/>
    </xf>
    <xf numFmtId="0" fontId="25" fillId="0" borderId="4" xfId="0" applyFont="1" applyBorder="1"/>
    <xf numFmtId="3" fontId="25" fillId="0" borderId="4" xfId="0" applyNumberFormat="1" applyFont="1" applyBorder="1" applyAlignment="1">
      <alignment horizontal="right"/>
    </xf>
    <xf numFmtId="0" fontId="25" fillId="0" borderId="2" xfId="0" applyFont="1" applyBorder="1"/>
    <xf numFmtId="3" fontId="25" fillId="0" borderId="2" xfId="0" applyNumberFormat="1" applyFont="1" applyBorder="1" applyAlignment="1">
      <alignment horizontal="right"/>
    </xf>
    <xf numFmtId="0" fontId="23" fillId="0" borderId="2" xfId="0" quotePrefix="1" applyFont="1" applyBorder="1"/>
    <xf numFmtId="3" fontId="23" fillId="0" borderId="2" xfId="0" applyNumberFormat="1" applyFont="1" applyBorder="1" applyAlignment="1">
      <alignment horizontal="right"/>
    </xf>
    <xf numFmtId="0" fontId="23" fillId="0" borderId="2" xfId="0" applyFont="1" applyBorder="1"/>
    <xf numFmtId="0" fontId="25" fillId="3" borderId="2" xfId="0" applyFont="1" applyFill="1" applyBorder="1"/>
    <xf numFmtId="3" fontId="25" fillId="3" borderId="2" xfId="0" applyNumberFormat="1" applyFont="1" applyFill="1" applyBorder="1" applyAlignment="1">
      <alignment horizontal="right"/>
    </xf>
    <xf numFmtId="0" fontId="25" fillId="2" borderId="2" xfId="0" applyFont="1" applyFill="1" applyBorder="1"/>
    <xf numFmtId="3" fontId="25" fillId="2" borderId="2" xfId="0" applyNumberFormat="1" applyFont="1" applyFill="1" applyBorder="1" applyAlignment="1">
      <alignment horizontal="right"/>
    </xf>
    <xf numFmtId="3" fontId="25" fillId="4" borderId="2" xfId="0" applyNumberFormat="1" applyFont="1" applyFill="1" applyBorder="1" applyAlignment="1">
      <alignment horizontal="right"/>
    </xf>
    <xf numFmtId="0" fontId="25" fillId="0" borderId="56" xfId="0" applyFont="1" applyBorder="1"/>
    <xf numFmtId="3" fontId="25" fillId="0" borderId="56" xfId="0" applyNumberFormat="1" applyFont="1" applyBorder="1" applyAlignment="1">
      <alignment horizontal="right"/>
    </xf>
    <xf numFmtId="0" fontId="25" fillId="3" borderId="56" xfId="0" applyFont="1" applyFill="1" applyBorder="1"/>
    <xf numFmtId="3" fontId="25" fillId="3" borderId="56" xfId="0" applyNumberFormat="1" applyFont="1" applyFill="1" applyBorder="1" applyAlignment="1">
      <alignment horizontal="right"/>
    </xf>
    <xf numFmtId="0" fontId="28" fillId="0" borderId="1" xfId="0" applyFont="1" applyBorder="1"/>
    <xf numFmtId="3" fontId="28" fillId="0" borderId="1" xfId="0" applyNumberFormat="1" applyFont="1" applyBorder="1" applyAlignment="1">
      <alignment horizontal="right"/>
    </xf>
    <xf numFmtId="0" fontId="23" fillId="0" borderId="0" xfId="0" applyFont="1"/>
    <xf numFmtId="3" fontId="23" fillId="0" borderId="0" xfId="0" applyNumberFormat="1" applyFont="1"/>
    <xf numFmtId="3" fontId="25" fillId="0" borderId="1" xfId="0" applyNumberFormat="1" applyFont="1" applyBorder="1" applyAlignment="1">
      <alignment horizontal="right"/>
    </xf>
    <xf numFmtId="0" fontId="25" fillId="3" borderId="3" xfId="0" applyFont="1" applyFill="1" applyBorder="1"/>
    <xf numFmtId="3" fontId="25" fillId="3" borderId="3" xfId="0" applyNumberFormat="1" applyFont="1" applyFill="1" applyBorder="1" applyAlignment="1">
      <alignment horizontal="right"/>
    </xf>
    <xf numFmtId="0" fontId="25" fillId="0" borderId="13" xfId="0" applyFont="1" applyBorder="1" applyAlignment="1">
      <alignment horizontal="center"/>
    </xf>
    <xf numFmtId="3" fontId="25" fillId="0" borderId="24" xfId="0" applyNumberFormat="1" applyFont="1" applyBorder="1" applyAlignment="1">
      <alignment horizontal="right"/>
    </xf>
    <xf numFmtId="0" fontId="26" fillId="0" borderId="3" xfId="0" applyFont="1" applyBorder="1"/>
    <xf numFmtId="0" fontId="25" fillId="0" borderId="55" xfId="0" applyFont="1" applyBorder="1" applyAlignment="1">
      <alignment horizontal="right"/>
    </xf>
    <xf numFmtId="0" fontId="23" fillId="0" borderId="55" xfId="0" applyFont="1" applyBorder="1" applyAlignment="1">
      <alignment horizontal="right"/>
    </xf>
    <xf numFmtId="0" fontId="25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5" fillId="0" borderId="56" xfId="0" applyFont="1" applyBorder="1" applyAlignment="1">
      <alignment horizontal="right"/>
    </xf>
    <xf numFmtId="0" fontId="23" fillId="0" borderId="56" xfId="0" applyFont="1" applyBorder="1" applyAlignment="1">
      <alignment horizontal="right"/>
    </xf>
    <xf numFmtId="0" fontId="25" fillId="0" borderId="1" xfId="0" applyFont="1" applyBorder="1"/>
    <xf numFmtId="0" fontId="25" fillId="0" borderId="1" xfId="0" applyFont="1" applyBorder="1" applyAlignment="1">
      <alignment horizontal="right"/>
    </xf>
    <xf numFmtId="0" fontId="26" fillId="0" borderId="13" xfId="0" applyFont="1" applyBorder="1" applyAlignment="1">
      <alignment horizontal="center"/>
    </xf>
    <xf numFmtId="0" fontId="23" fillId="0" borderId="66" xfId="0" applyFont="1" applyBorder="1"/>
    <xf numFmtId="0" fontId="23" fillId="0" borderId="31" xfId="0" applyFont="1" applyBorder="1" applyAlignment="1">
      <alignment horizontal="left"/>
    </xf>
    <xf numFmtId="0" fontId="23" fillId="0" borderId="72" xfId="0" applyFont="1" applyBorder="1"/>
    <xf numFmtId="0" fontId="23" fillId="0" borderId="31" xfId="0" applyFont="1" applyBorder="1"/>
    <xf numFmtId="0" fontId="26" fillId="0" borderId="13" xfId="0" applyFont="1" applyBorder="1"/>
    <xf numFmtId="0" fontId="26" fillId="0" borderId="13" xfId="0" applyFont="1" applyBorder="1" applyAlignment="1"/>
    <xf numFmtId="0" fontId="25" fillId="0" borderId="57" xfId="0" applyFont="1" applyBorder="1"/>
    <xf numFmtId="0" fontId="25" fillId="0" borderId="53" xfId="0" applyFont="1" applyBorder="1"/>
    <xf numFmtId="3" fontId="25" fillId="0" borderId="54" xfId="0" applyNumberFormat="1" applyFont="1" applyBorder="1" applyAlignment="1">
      <alignment horizontal="right"/>
    </xf>
    <xf numFmtId="0" fontId="23" fillId="0" borderId="63" xfId="0" applyFont="1" applyBorder="1"/>
    <xf numFmtId="0" fontId="23" fillId="0" borderId="65" xfId="0" applyFont="1" applyBorder="1"/>
    <xf numFmtId="3" fontId="23" fillId="0" borderId="62" xfId="0" applyNumberFormat="1" applyFont="1" applyBorder="1" applyAlignment="1">
      <alignment horizontal="right"/>
    </xf>
    <xf numFmtId="0" fontId="23" fillId="0" borderId="32" xfId="0" applyFont="1" applyBorder="1"/>
    <xf numFmtId="3" fontId="23" fillId="0" borderId="58" xfId="0" applyNumberFormat="1" applyFont="1" applyBorder="1" applyAlignment="1">
      <alignment horizontal="right"/>
    </xf>
    <xf numFmtId="0" fontId="23" fillId="0" borderId="32" xfId="0" quotePrefix="1" applyFont="1" applyBorder="1"/>
    <xf numFmtId="0" fontId="23" fillId="0" borderId="31" xfId="0" quotePrefix="1" applyFont="1" applyBorder="1"/>
    <xf numFmtId="0" fontId="23" fillId="0" borderId="51" xfId="0" applyFont="1" applyBorder="1"/>
    <xf numFmtId="3" fontId="23" fillId="0" borderId="73" xfId="0" applyNumberFormat="1" applyFont="1" applyBorder="1" applyAlignment="1">
      <alignment horizontal="right"/>
    </xf>
    <xf numFmtId="0" fontId="23" fillId="0" borderId="33" xfId="0" quotePrefix="1" applyFont="1" applyBorder="1"/>
    <xf numFmtId="0" fontId="23" fillId="0" borderId="34" xfId="0" applyFont="1" applyBorder="1"/>
    <xf numFmtId="3" fontId="23" fillId="0" borderId="59" xfId="0" applyNumberFormat="1" applyFont="1" applyBorder="1" applyAlignment="1">
      <alignment horizontal="right"/>
    </xf>
    <xf numFmtId="0" fontId="23" fillId="0" borderId="14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0" fontId="23" fillId="0" borderId="62" xfId="0" applyFont="1" applyBorder="1" applyAlignment="1">
      <alignment horizontal="right"/>
    </xf>
    <xf numFmtId="0" fontId="23" fillId="0" borderId="58" xfId="0" applyFont="1" applyBorder="1" applyAlignment="1">
      <alignment horizontal="right"/>
    </xf>
    <xf numFmtId="0" fontId="23" fillId="0" borderId="59" xfId="0" applyFont="1" applyBorder="1" applyAlignment="1">
      <alignment horizontal="right"/>
    </xf>
    <xf numFmtId="0" fontId="25" fillId="0" borderId="54" xfId="0" applyFont="1" applyBorder="1" applyAlignment="1">
      <alignment horizontal="right"/>
    </xf>
    <xf numFmtId="0" fontId="23" fillId="0" borderId="4" xfId="0" applyFont="1" applyBorder="1"/>
    <xf numFmtId="0" fontId="23" fillId="0" borderId="3" xfId="0" applyFont="1" applyBorder="1"/>
    <xf numFmtId="0" fontId="23" fillId="0" borderId="33" xfId="0" applyFont="1" applyBorder="1"/>
    <xf numFmtId="0" fontId="25" fillId="0" borderId="57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3" fontId="25" fillId="0" borderId="54" xfId="0" applyNumberFormat="1" applyFont="1" applyBorder="1" applyAlignment="1">
      <alignment horizontal="center"/>
    </xf>
    <xf numFmtId="0" fontId="23" fillId="0" borderId="63" xfId="0" quotePrefix="1" applyFont="1" applyBorder="1"/>
    <xf numFmtId="0" fontId="23" fillId="0" borderId="62" xfId="0" applyFont="1" applyBorder="1"/>
    <xf numFmtId="0" fontId="23" fillId="0" borderId="58" xfId="0" applyFont="1" applyBorder="1"/>
    <xf numFmtId="0" fontId="23" fillId="0" borderId="73" xfId="0" applyFont="1" applyBorder="1"/>
    <xf numFmtId="0" fontId="23" fillId="0" borderId="59" xfId="0" applyFont="1" applyBorder="1"/>
    <xf numFmtId="0" fontId="25" fillId="0" borderId="54" xfId="0" applyFont="1" applyBorder="1"/>
    <xf numFmtId="3" fontId="23" fillId="0" borderId="4" xfId="0" applyNumberFormat="1" applyFont="1" applyBorder="1" applyAlignment="1">
      <alignment horizontal="right"/>
    </xf>
    <xf numFmtId="0" fontId="25" fillId="0" borderId="54" xfId="0" applyFont="1" applyBorder="1" applyAlignment="1">
      <alignment horizontal="center"/>
    </xf>
    <xf numFmtId="3" fontId="23" fillId="0" borderId="56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0" fontId="26" fillId="0" borderId="4" xfId="0" applyFont="1" applyBorder="1" applyAlignment="1">
      <alignment horizontal="center"/>
    </xf>
    <xf numFmtId="0" fontId="26" fillId="0" borderId="2" xfId="0" applyFont="1" applyBorder="1"/>
    <xf numFmtId="0" fontId="26" fillId="0" borderId="2" xfId="0" applyFont="1" applyBorder="1" applyAlignment="1">
      <alignment horizontal="right"/>
    </xf>
    <xf numFmtId="0" fontId="27" fillId="0" borderId="2" xfId="0" applyFont="1" applyBorder="1"/>
    <xf numFmtId="0" fontId="27" fillId="0" borderId="2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3" fontId="13" fillId="2" borderId="10" xfId="0" applyNumberFormat="1" applyFont="1" applyFill="1" applyBorder="1" applyAlignment="1">
      <alignment horizontal="right"/>
    </xf>
    <xf numFmtId="3" fontId="13" fillId="2" borderId="10" xfId="0" applyNumberFormat="1" applyFont="1" applyFill="1" applyBorder="1" applyAlignment="1"/>
    <xf numFmtId="3" fontId="12" fillId="2" borderId="10" xfId="0" applyNumberFormat="1" applyFont="1" applyFill="1" applyBorder="1" applyAlignment="1"/>
    <xf numFmtId="0" fontId="10" fillId="2" borderId="0" xfId="0" applyFont="1" applyFill="1" applyBorder="1" applyAlignment="1">
      <alignment horizontal="center"/>
    </xf>
    <xf numFmtId="0" fontId="13" fillId="2" borderId="10" xfId="0" quotePrefix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3" fillId="2" borderId="10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/>
    </xf>
    <xf numFmtId="3" fontId="12" fillId="2" borderId="30" xfId="0" applyNumberFormat="1" applyFont="1" applyFill="1" applyBorder="1" applyAlignment="1"/>
    <xf numFmtId="0" fontId="23" fillId="0" borderId="56" xfId="0" applyFont="1" applyBorder="1"/>
    <xf numFmtId="3" fontId="12" fillId="2" borderId="2" xfId="0" applyNumberFormat="1" applyFont="1" applyFill="1" applyBorder="1" applyAlignment="1">
      <alignment horizontal="right"/>
    </xf>
    <xf numFmtId="3" fontId="13" fillId="2" borderId="2" xfId="0" applyNumberFormat="1" applyFont="1" applyFill="1" applyBorder="1" applyAlignment="1">
      <alignment horizontal="right"/>
    </xf>
    <xf numFmtId="0" fontId="12" fillId="2" borderId="37" xfId="0" applyFont="1" applyFill="1" applyBorder="1" applyAlignment="1">
      <alignment horizontal="center"/>
    </xf>
    <xf numFmtId="0" fontId="13" fillId="2" borderId="11" xfId="0" applyFont="1" applyFill="1" applyBorder="1"/>
    <xf numFmtId="0" fontId="12" fillId="2" borderId="37" xfId="0" applyFont="1" applyFill="1" applyBorder="1"/>
    <xf numFmtId="0" fontId="12" fillId="2" borderId="11" xfId="0" applyFont="1" applyFill="1" applyBorder="1"/>
    <xf numFmtId="0" fontId="12" fillId="2" borderId="32" xfId="0" applyFont="1" applyFill="1" applyBorder="1"/>
    <xf numFmtId="0" fontId="13" fillId="2" borderId="55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3" fillId="2" borderId="77" xfId="0" applyFont="1" applyFill="1" applyBorder="1" applyAlignment="1"/>
    <xf numFmtId="0" fontId="13" fillId="2" borderId="71" xfId="0" applyFont="1" applyFill="1" applyBorder="1" applyAlignment="1"/>
    <xf numFmtId="3" fontId="13" fillId="2" borderId="2" xfId="0" applyNumberFormat="1" applyFont="1" applyFill="1" applyBorder="1" applyAlignment="1"/>
    <xf numFmtId="0" fontId="2" fillId="0" borderId="0" xfId="0" applyFont="1" applyAlignment="1"/>
    <xf numFmtId="0" fontId="12" fillId="2" borderId="10" xfId="0" applyFont="1" applyFill="1" applyBorder="1" applyAlignment="1"/>
    <xf numFmtId="0" fontId="12" fillId="2" borderId="32" xfId="0" applyFont="1" applyFill="1" applyBorder="1" applyAlignment="1"/>
    <xf numFmtId="0" fontId="12" fillId="2" borderId="11" xfId="0" applyFont="1" applyFill="1" applyBorder="1" applyAlignment="1"/>
    <xf numFmtId="0" fontId="10" fillId="2" borderId="0" xfId="0" applyFont="1" applyFill="1" applyBorder="1" applyAlignment="1"/>
    <xf numFmtId="0" fontId="13" fillId="2" borderId="10" xfId="0" quotePrefix="1" applyFont="1" applyFill="1" applyBorder="1" applyAlignment="1"/>
    <xf numFmtId="0" fontId="13" fillId="2" borderId="11" xfId="0" quotePrefix="1" applyFont="1" applyFill="1" applyBorder="1" applyAlignment="1"/>
    <xf numFmtId="0" fontId="13" fillId="2" borderId="10" xfId="0" applyFont="1" applyFill="1" applyBorder="1" applyAlignment="1"/>
    <xf numFmtId="0" fontId="13" fillId="2" borderId="11" xfId="0" applyFont="1" applyFill="1" applyBorder="1" applyAlignment="1"/>
    <xf numFmtId="0" fontId="13" fillId="2" borderId="55" xfId="0" applyFont="1" applyFill="1" applyBorder="1" applyAlignment="1"/>
    <xf numFmtId="3" fontId="12" fillId="2" borderId="2" xfId="0" applyNumberFormat="1" applyFont="1" applyFill="1" applyBorder="1" applyAlignment="1"/>
    <xf numFmtId="0" fontId="12" fillId="2" borderId="10" xfId="0" quotePrefix="1" applyFont="1" applyFill="1" applyBorder="1" applyAlignment="1"/>
    <xf numFmtId="0" fontId="12" fillId="2" borderId="11" xfId="0" quotePrefix="1" applyFont="1" applyFill="1" applyBorder="1" applyAlignment="1"/>
    <xf numFmtId="3" fontId="12" fillId="2" borderId="1" xfId="0" applyNumberFormat="1" applyFont="1" applyFill="1" applyBorder="1" applyAlignment="1"/>
    <xf numFmtId="0" fontId="13" fillId="2" borderId="10" xfId="0" applyFont="1" applyFill="1" applyBorder="1"/>
    <xf numFmtId="0" fontId="13" fillId="2" borderId="10" xfId="0" quotePrefix="1" applyFont="1" applyFill="1" applyBorder="1"/>
    <xf numFmtId="0" fontId="12" fillId="2" borderId="10" xfId="0" quotePrefix="1" applyFont="1" applyFill="1" applyBorder="1"/>
    <xf numFmtId="0" fontId="12" fillId="2" borderId="53" xfId="0" applyFont="1" applyFill="1" applyBorder="1"/>
    <xf numFmtId="3" fontId="12" fillId="2" borderId="3" xfId="0" applyNumberFormat="1" applyFont="1" applyFill="1" applyBorder="1" applyAlignment="1"/>
    <xf numFmtId="0" fontId="12" fillId="2" borderId="80" xfId="0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0" fontId="12" fillId="2" borderId="80" xfId="0" applyFont="1" applyFill="1" applyBorder="1" applyAlignment="1"/>
    <xf numFmtId="0" fontId="12" fillId="2" borderId="37" xfId="0" applyFont="1" applyFill="1" applyBorder="1" applyAlignment="1"/>
    <xf numFmtId="0" fontId="12" fillId="2" borderId="13" xfId="0" applyFont="1" applyFill="1" applyBorder="1" applyAlignment="1">
      <alignment horizontal="center"/>
    </xf>
    <xf numFmtId="1" fontId="12" fillId="2" borderId="10" xfId="0" applyNumberFormat="1" applyFont="1" applyFill="1" applyBorder="1"/>
    <xf numFmtId="0" fontId="2" fillId="0" borderId="2" xfId="0" applyFont="1" applyBorder="1"/>
    <xf numFmtId="3" fontId="12" fillId="2" borderId="32" xfId="0" applyNumberFormat="1" applyFont="1" applyFill="1" applyBorder="1" applyAlignment="1"/>
    <xf numFmtId="0" fontId="26" fillId="0" borderId="69" xfId="0" applyFont="1" applyBorder="1" applyAlignment="1">
      <alignment horizontal="right"/>
    </xf>
    <xf numFmtId="0" fontId="25" fillId="0" borderId="19" xfId="0" applyFont="1" applyBorder="1"/>
    <xf numFmtId="0" fontId="25" fillId="0" borderId="36" xfId="0" applyFont="1" applyBorder="1"/>
    <xf numFmtId="0" fontId="25" fillId="0" borderId="23" xfId="0" applyFont="1" applyBorder="1"/>
    <xf numFmtId="0" fontId="25" fillId="0" borderId="18" xfId="0" applyFont="1" applyBorder="1" applyAlignment="1">
      <alignment horizontal="right"/>
    </xf>
    <xf numFmtId="0" fontId="23" fillId="0" borderId="18" xfId="0" applyFont="1" applyBorder="1" applyAlignment="1">
      <alignment horizontal="right"/>
    </xf>
    <xf numFmtId="0" fontId="23" fillId="0" borderId="41" xfId="0" applyFont="1" applyBorder="1" applyAlignment="1">
      <alignment horizontal="right"/>
    </xf>
    <xf numFmtId="0" fontId="23" fillId="0" borderId="37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7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0" fontId="23" fillId="0" borderId="17" xfId="0" applyFont="1" applyBorder="1" applyAlignment="1">
      <alignment horizontal="right"/>
    </xf>
    <xf numFmtId="0" fontId="23" fillId="0" borderId="42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23" fillId="0" borderId="21" xfId="0" applyFont="1" applyBorder="1" applyAlignment="1">
      <alignment horizontal="right"/>
    </xf>
    <xf numFmtId="0" fontId="23" fillId="0" borderId="39" xfId="0" applyFont="1" applyBorder="1" applyAlignment="1">
      <alignment horizontal="right"/>
    </xf>
    <xf numFmtId="0" fontId="23" fillId="0" borderId="35" xfId="0" applyFont="1" applyBorder="1" applyAlignment="1">
      <alignment horizontal="right"/>
    </xf>
    <xf numFmtId="0" fontId="23" fillId="0" borderId="22" xfId="0" applyFont="1" applyBorder="1" applyAlignment="1">
      <alignment horizontal="right"/>
    </xf>
    <xf numFmtId="0" fontId="23" fillId="0" borderId="37" xfId="0" applyFont="1" applyBorder="1"/>
    <xf numFmtId="0" fontId="25" fillId="0" borderId="74" xfId="0" applyFont="1" applyBorder="1"/>
    <xf numFmtId="0" fontId="25" fillId="0" borderId="14" xfId="0" applyFont="1" applyBorder="1"/>
    <xf numFmtId="0" fontId="25" fillId="0" borderId="75" xfId="0" applyFont="1" applyBorder="1"/>
    <xf numFmtId="0" fontId="23" fillId="0" borderId="6" xfId="0" applyFont="1" applyBorder="1"/>
    <xf numFmtId="0" fontId="23" fillId="0" borderId="18" xfId="0" applyFont="1" applyBorder="1"/>
    <xf numFmtId="0" fontId="26" fillId="0" borderId="33" xfId="0" applyFont="1" applyBorder="1"/>
    <xf numFmtId="0" fontId="23" fillId="0" borderId="17" xfId="0" applyFont="1" applyBorder="1"/>
    <xf numFmtId="0" fontId="26" fillId="0" borderId="1" xfId="0" applyFont="1" applyBorder="1"/>
    <xf numFmtId="0" fontId="25" fillId="0" borderId="21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25" fillId="0" borderId="17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5" fillId="0" borderId="76" xfId="0" applyFont="1" applyBorder="1"/>
    <xf numFmtId="0" fontId="25" fillId="0" borderId="79" xfId="0" applyFont="1" applyBorder="1" applyAlignment="1">
      <alignment horizontal="center"/>
    </xf>
    <xf numFmtId="0" fontId="25" fillId="0" borderId="79" xfId="0" applyFont="1" applyBorder="1"/>
    <xf numFmtId="0" fontId="23" fillId="0" borderId="80" xfId="0" applyFont="1" applyBorder="1" applyAlignment="1">
      <alignment horizontal="right"/>
    </xf>
    <xf numFmtId="0" fontId="23" fillId="0" borderId="10" xfId="0" applyFont="1" applyBorder="1" applyAlignment="1">
      <alignment horizontal="right"/>
    </xf>
    <xf numFmtId="0" fontId="23" fillId="0" borderId="81" xfId="0" applyFont="1" applyBorder="1" applyAlignment="1">
      <alignment horizontal="right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6" fillId="0" borderId="34" xfId="0" applyFont="1" applyBorder="1" applyAlignment="1">
      <alignment horizontal="right"/>
    </xf>
    <xf numFmtId="0" fontId="25" fillId="0" borderId="0" xfId="0" applyFont="1" applyBorder="1"/>
    <xf numFmtId="0" fontId="26" fillId="0" borderId="57" xfId="0" applyFont="1" applyBorder="1" applyAlignment="1">
      <alignment horizontal="right"/>
    </xf>
    <xf numFmtId="0" fontId="23" fillId="0" borderId="25" xfId="0" applyFont="1" applyBorder="1"/>
    <xf numFmtId="0" fontId="23" fillId="0" borderId="55" xfId="0" applyFont="1" applyBorder="1"/>
    <xf numFmtId="0" fontId="12" fillId="2" borderId="57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25" fillId="0" borderId="57" xfId="0" applyNumberFormat="1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19" fillId="0" borderId="0" xfId="0" applyFont="1" applyAlignment="1">
      <alignment horizontal="center"/>
    </xf>
    <xf numFmtId="0" fontId="25" fillId="0" borderId="57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6" fillId="0" borderId="7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26" fillId="0" borderId="57" xfId="0" applyFont="1" applyBorder="1" applyAlignment="1"/>
    <xf numFmtId="0" fontId="0" fillId="0" borderId="53" xfId="0" applyBorder="1" applyAlignment="1"/>
    <xf numFmtId="0" fontId="0" fillId="0" borderId="54" xfId="0" applyBorder="1" applyAlignment="1"/>
    <xf numFmtId="0" fontId="2" fillId="0" borderId="0" xfId="0" applyFont="1" applyAlignment="1">
      <alignment horizontal="center"/>
    </xf>
    <xf numFmtId="0" fontId="26" fillId="0" borderId="50" xfId="0" applyFont="1" applyBorder="1" applyAlignment="1">
      <alignment horizontal="left"/>
    </xf>
    <xf numFmtId="0" fontId="26" fillId="0" borderId="69" xfId="0" applyFont="1" applyBorder="1" applyAlignment="1">
      <alignment horizontal="left"/>
    </xf>
    <xf numFmtId="0" fontId="26" fillId="0" borderId="32" xfId="0" applyFont="1" applyBorder="1" applyAlignment="1">
      <alignment horizontal="center"/>
    </xf>
    <xf numFmtId="0" fontId="26" fillId="0" borderId="69" xfId="0" applyFont="1" applyBorder="1" applyAlignment="1">
      <alignment horizontal="center"/>
    </xf>
    <xf numFmtId="0" fontId="24" fillId="0" borderId="52" xfId="0" applyFont="1" applyBorder="1" applyAlignment="1">
      <alignment horizontal="center" vertical="center"/>
    </xf>
    <xf numFmtId="0" fontId="23" fillId="0" borderId="78" xfId="0" applyFont="1" applyBorder="1" applyAlignment="1">
      <alignment horizontal="center" vertical="center"/>
    </xf>
    <xf numFmtId="3" fontId="24" fillId="0" borderId="52" xfId="0" applyNumberFormat="1" applyFont="1" applyBorder="1" applyAlignment="1">
      <alignment horizontal="center" vertical="center"/>
    </xf>
    <xf numFmtId="0" fontId="25" fillId="0" borderId="53" xfId="0" applyFont="1" applyBorder="1" applyAlignment="1">
      <alignment horizontal="center"/>
    </xf>
    <xf numFmtId="0" fontId="25" fillId="0" borderId="54" xfId="0" applyFont="1" applyBorder="1" applyAlignment="1">
      <alignment horizontal="center"/>
    </xf>
    <xf numFmtId="0" fontId="25" fillId="0" borderId="7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5" fillId="0" borderId="57" xfId="0" applyFont="1" applyBorder="1" applyAlignment="1"/>
    <xf numFmtId="0" fontId="23" fillId="0" borderId="63" xfId="0" applyFont="1" applyBorder="1" applyAlignment="1"/>
    <xf numFmtId="0" fontId="0" fillId="0" borderId="65" xfId="0" applyBorder="1" applyAlignment="1"/>
    <xf numFmtId="0" fontId="0" fillId="0" borderId="62" xfId="0" applyBorder="1" applyAlignment="1"/>
    <xf numFmtId="0" fontId="18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7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opLeftCell="A10" workbookViewId="0">
      <selection activeCell="F15" sqref="F15"/>
    </sheetView>
  </sheetViews>
  <sheetFormatPr defaultRowHeight="13.2" x14ac:dyDescent="0.25"/>
  <cols>
    <col min="2" max="2" width="34.109375" customWidth="1"/>
    <col min="3" max="3" width="8" hidden="1" customWidth="1"/>
    <col min="4" max="4" width="8" customWidth="1"/>
    <col min="5" max="5" width="8.44140625" customWidth="1"/>
    <col min="6" max="6" width="7.88671875" style="91" customWidth="1"/>
    <col min="7" max="7" width="0.5546875" hidden="1" customWidth="1"/>
    <col min="8" max="8" width="9.109375" hidden="1" customWidth="1"/>
    <col min="9" max="9" width="2.88671875" hidden="1" customWidth="1"/>
    <col min="10" max="10" width="39" customWidth="1"/>
    <col min="12" max="12" width="6.88671875" customWidth="1"/>
    <col min="13" max="14" width="9.109375" hidden="1" customWidth="1"/>
  </cols>
  <sheetData>
    <row r="1" spans="1:15" x14ac:dyDescent="0.25">
      <c r="C1" s="8"/>
      <c r="D1" s="8"/>
      <c r="E1" s="8"/>
      <c r="F1" s="8"/>
    </row>
    <row r="2" spans="1:15" x14ac:dyDescent="0.25">
      <c r="A2" s="337" t="s">
        <v>2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</row>
    <row r="3" spans="1:15" x14ac:dyDescent="0.25">
      <c r="A3" t="s">
        <v>43</v>
      </c>
      <c r="B3" s="263" t="s">
        <v>264</v>
      </c>
      <c r="C3" s="263"/>
      <c r="D3" s="263"/>
      <c r="E3" s="263"/>
      <c r="F3" s="263"/>
      <c r="G3" s="263"/>
      <c r="H3" s="263"/>
      <c r="I3" s="263"/>
      <c r="J3" s="263"/>
      <c r="K3" s="246"/>
      <c r="L3" s="246"/>
      <c r="M3" s="246"/>
      <c r="N3" s="32"/>
      <c r="O3" s="33"/>
    </row>
    <row r="4" spans="1:15" x14ac:dyDescent="0.25">
      <c r="B4" s="263"/>
      <c r="C4" s="263"/>
      <c r="D4" s="263"/>
      <c r="E4" s="263"/>
      <c r="F4" s="263"/>
      <c r="G4" s="263"/>
      <c r="H4" s="263"/>
      <c r="I4" s="263"/>
      <c r="J4" s="263"/>
    </row>
    <row r="5" spans="1:15" ht="15" x14ac:dyDescent="0.25">
      <c r="A5" s="34"/>
      <c r="B5" s="267" t="s">
        <v>114</v>
      </c>
      <c r="C5" s="267"/>
      <c r="D5" s="267"/>
      <c r="E5" s="267"/>
      <c r="F5" s="267"/>
      <c r="G5" s="267"/>
      <c r="H5" s="267"/>
      <c r="I5" s="267"/>
      <c r="J5" s="267"/>
      <c r="K5" s="35" t="s">
        <v>44</v>
      </c>
      <c r="L5" s="34"/>
      <c r="M5" s="34"/>
      <c r="N5" s="34"/>
    </row>
    <row r="6" spans="1:15" ht="15.6" thickBot="1" x14ac:dyDescent="0.3">
      <c r="A6" s="34"/>
      <c r="B6" s="244"/>
      <c r="C6" s="244"/>
      <c r="D6" s="244"/>
      <c r="E6" s="244"/>
      <c r="F6" s="283"/>
      <c r="G6" s="68"/>
      <c r="H6" s="68"/>
      <c r="I6" s="68"/>
      <c r="J6" s="244"/>
      <c r="K6" s="35"/>
      <c r="L6" s="34"/>
      <c r="M6" s="34"/>
      <c r="N6" s="34"/>
    </row>
    <row r="7" spans="1:15" ht="13.8" thickBot="1" x14ac:dyDescent="0.3">
      <c r="A7" s="334" t="s">
        <v>45</v>
      </c>
      <c r="B7" s="335"/>
      <c r="C7" s="335"/>
      <c r="D7" s="335"/>
      <c r="E7" s="335"/>
      <c r="F7" s="336"/>
      <c r="G7" s="265"/>
      <c r="H7" s="265"/>
      <c r="I7" s="265"/>
      <c r="J7" s="334" t="s">
        <v>46</v>
      </c>
      <c r="K7" s="335"/>
      <c r="L7" s="335"/>
      <c r="M7" s="335"/>
      <c r="N7" s="335"/>
      <c r="O7" s="336"/>
    </row>
    <row r="8" spans="1:15" ht="13.8" thickBot="1" x14ac:dyDescent="0.3">
      <c r="A8" s="284" t="s">
        <v>0</v>
      </c>
      <c r="B8" s="285"/>
      <c r="C8" s="284" t="s">
        <v>47</v>
      </c>
      <c r="D8" s="286" t="s">
        <v>47</v>
      </c>
      <c r="E8" s="286" t="s">
        <v>265</v>
      </c>
      <c r="F8" s="286" t="s">
        <v>265</v>
      </c>
      <c r="G8" s="253"/>
      <c r="H8" s="36"/>
      <c r="I8" s="36"/>
      <c r="J8" s="282" t="s">
        <v>0</v>
      </c>
      <c r="K8" s="259" t="s">
        <v>47</v>
      </c>
      <c r="L8" s="259" t="s">
        <v>265</v>
      </c>
      <c r="M8" s="253"/>
      <c r="N8" s="282"/>
      <c r="O8" s="24" t="s">
        <v>265</v>
      </c>
    </row>
    <row r="9" spans="1:15" x14ac:dyDescent="0.25">
      <c r="A9" s="270"/>
      <c r="B9" s="271"/>
      <c r="C9" s="270"/>
      <c r="D9" s="272"/>
      <c r="E9" s="272"/>
      <c r="F9" s="258"/>
      <c r="G9" s="254"/>
      <c r="H9" s="37"/>
      <c r="I9" s="37"/>
      <c r="J9" s="277"/>
      <c r="K9" s="272"/>
      <c r="L9" s="272"/>
      <c r="M9" s="254"/>
      <c r="N9" s="277"/>
      <c r="O9" s="7"/>
    </row>
    <row r="10" spans="1:15" x14ac:dyDescent="0.25">
      <c r="A10" s="264" t="s">
        <v>115</v>
      </c>
      <c r="B10" s="266"/>
      <c r="C10" s="243">
        <v>15861</v>
      </c>
      <c r="D10" s="273">
        <v>15861</v>
      </c>
      <c r="E10" s="273">
        <v>186</v>
      </c>
      <c r="F10" s="251">
        <v>16047</v>
      </c>
      <c r="G10" s="255"/>
      <c r="H10" s="38"/>
      <c r="I10" s="38"/>
      <c r="J10" s="40" t="s">
        <v>48</v>
      </c>
      <c r="K10" s="273"/>
      <c r="L10" s="273"/>
      <c r="M10" s="256"/>
      <c r="N10" s="287"/>
      <c r="O10" s="288"/>
    </row>
    <row r="11" spans="1:15" x14ac:dyDescent="0.25">
      <c r="A11" s="264" t="s">
        <v>116</v>
      </c>
      <c r="B11" s="266"/>
      <c r="C11" s="243">
        <f>SUM(C12:C14)</f>
        <v>5028</v>
      </c>
      <c r="D11" s="273">
        <f>SUM(D12:D14)</f>
        <v>5028</v>
      </c>
      <c r="E11" s="273">
        <f t="shared" ref="E11" si="0">SUM(E12:E14)</f>
        <v>0</v>
      </c>
      <c r="F11" s="273">
        <v>5028</v>
      </c>
      <c r="G11" s="254"/>
      <c r="H11" s="37"/>
      <c r="I11" s="38"/>
      <c r="J11" s="40" t="s">
        <v>6</v>
      </c>
      <c r="K11" s="273">
        <v>11429</v>
      </c>
      <c r="L11" s="273">
        <v>892</v>
      </c>
      <c r="M11" s="254"/>
      <c r="N11" s="287"/>
      <c r="O11" s="21">
        <v>12321</v>
      </c>
    </row>
    <row r="12" spans="1:15" x14ac:dyDescent="0.25">
      <c r="A12" s="268" t="s">
        <v>117</v>
      </c>
      <c r="B12" s="269"/>
      <c r="C12" s="242">
        <v>4700</v>
      </c>
      <c r="D12" s="262">
        <v>4700</v>
      </c>
      <c r="E12" s="262">
        <v>0</v>
      </c>
      <c r="F12" s="262">
        <v>4700</v>
      </c>
      <c r="G12" s="254"/>
      <c r="H12" s="37"/>
      <c r="I12" s="38"/>
      <c r="J12" s="40" t="s">
        <v>216</v>
      </c>
      <c r="K12" s="273">
        <v>2109</v>
      </c>
      <c r="L12" s="273">
        <v>8</v>
      </c>
      <c r="M12" s="254"/>
      <c r="N12" s="287"/>
      <c r="O12" s="21">
        <v>2117</v>
      </c>
    </row>
    <row r="13" spans="1:15" x14ac:dyDescent="0.25">
      <c r="A13" s="268" t="s">
        <v>118</v>
      </c>
      <c r="B13" s="269"/>
      <c r="C13" s="242">
        <v>278</v>
      </c>
      <c r="D13" s="262">
        <v>278</v>
      </c>
      <c r="E13" s="262">
        <v>0</v>
      </c>
      <c r="F13" s="262">
        <v>278</v>
      </c>
      <c r="G13" s="256"/>
      <c r="H13" s="38"/>
      <c r="I13" s="38"/>
      <c r="J13" s="40" t="s">
        <v>22</v>
      </c>
      <c r="K13" s="273">
        <v>8016</v>
      </c>
      <c r="L13" s="273">
        <v>1562</v>
      </c>
      <c r="M13" s="254"/>
      <c r="N13" s="287"/>
      <c r="O13" s="21">
        <v>9578</v>
      </c>
    </row>
    <row r="14" spans="1:15" x14ac:dyDescent="0.25">
      <c r="A14" s="247" t="s">
        <v>168</v>
      </c>
      <c r="B14" s="248"/>
      <c r="C14" s="242">
        <v>50</v>
      </c>
      <c r="D14" s="262">
        <v>50</v>
      </c>
      <c r="E14" s="262">
        <v>0</v>
      </c>
      <c r="F14" s="262">
        <v>50</v>
      </c>
      <c r="G14" s="256"/>
      <c r="H14" s="38"/>
      <c r="I14" s="38"/>
      <c r="J14" s="40" t="s">
        <v>127</v>
      </c>
      <c r="K14" s="273">
        <v>2280</v>
      </c>
      <c r="L14" s="273">
        <v>0</v>
      </c>
      <c r="M14" s="254"/>
      <c r="N14" s="287"/>
      <c r="O14" s="21">
        <v>2280</v>
      </c>
    </row>
    <row r="15" spans="1:15" x14ac:dyDescent="0.25">
      <c r="A15" s="264" t="s">
        <v>169</v>
      </c>
      <c r="B15" s="266"/>
      <c r="C15" s="243">
        <f>SUM(C16:C19)</f>
        <v>7044</v>
      </c>
      <c r="D15" s="273">
        <f>SUM(D16:D19)</f>
        <v>7044</v>
      </c>
      <c r="E15" s="273">
        <f t="shared" ref="E15:F15" si="1">SUM(E16:E19)</f>
        <v>-730</v>
      </c>
      <c r="F15" s="273">
        <f t="shared" si="1"/>
        <v>6314</v>
      </c>
      <c r="G15" s="256"/>
      <c r="H15" s="38"/>
      <c r="I15" s="38"/>
      <c r="J15" s="40" t="s">
        <v>175</v>
      </c>
      <c r="K15" s="273">
        <f>SUM(K16:K18)</f>
        <v>2697</v>
      </c>
      <c r="L15" s="273">
        <f t="shared" ref="L15:O15" si="2">SUM(L16:L18)</f>
        <v>0</v>
      </c>
      <c r="M15" s="273">
        <f t="shared" si="2"/>
        <v>0</v>
      </c>
      <c r="N15" s="273">
        <f t="shared" si="2"/>
        <v>0</v>
      </c>
      <c r="O15" s="273">
        <f t="shared" si="2"/>
        <v>2697</v>
      </c>
    </row>
    <row r="16" spans="1:15" x14ac:dyDescent="0.25">
      <c r="A16" s="268" t="s">
        <v>214</v>
      </c>
      <c r="B16" s="269"/>
      <c r="C16" s="242">
        <v>1074</v>
      </c>
      <c r="D16" s="262">
        <v>1074</v>
      </c>
      <c r="E16" s="262">
        <v>0</v>
      </c>
      <c r="F16" s="262">
        <v>1074</v>
      </c>
      <c r="G16" s="256"/>
      <c r="H16" s="38"/>
      <c r="I16" s="38"/>
      <c r="J16" s="278" t="s">
        <v>176</v>
      </c>
      <c r="K16" s="262">
        <v>1499</v>
      </c>
      <c r="L16" s="262">
        <v>0</v>
      </c>
      <c r="M16" s="254"/>
      <c r="N16" s="287"/>
      <c r="O16" s="1">
        <v>1499</v>
      </c>
    </row>
    <row r="17" spans="1:15" x14ac:dyDescent="0.25">
      <c r="A17" s="245" t="s">
        <v>170</v>
      </c>
      <c r="B17" s="248"/>
      <c r="C17" s="242">
        <v>1748</v>
      </c>
      <c r="D17" s="262">
        <v>1748</v>
      </c>
      <c r="E17" s="262">
        <v>0</v>
      </c>
      <c r="F17" s="262">
        <v>1748</v>
      </c>
      <c r="G17" s="256"/>
      <c r="H17" s="38"/>
      <c r="I17" s="38"/>
      <c r="J17" s="278" t="s">
        <v>177</v>
      </c>
      <c r="K17" s="262">
        <v>838</v>
      </c>
      <c r="L17" s="262">
        <v>0</v>
      </c>
      <c r="M17" s="256"/>
      <c r="N17" s="287"/>
      <c r="O17" s="1">
        <v>838</v>
      </c>
    </row>
    <row r="18" spans="1:15" x14ac:dyDescent="0.25">
      <c r="A18" s="245" t="s">
        <v>171</v>
      </c>
      <c r="B18" s="248"/>
      <c r="C18" s="242">
        <v>3492</v>
      </c>
      <c r="D18" s="262">
        <v>3492</v>
      </c>
      <c r="E18" s="262">
        <v>0</v>
      </c>
      <c r="F18" s="262">
        <v>3492</v>
      </c>
      <c r="G18" s="256"/>
      <c r="H18" s="38"/>
      <c r="I18" s="38"/>
      <c r="J18" s="278" t="s">
        <v>239</v>
      </c>
      <c r="K18" s="262">
        <v>360</v>
      </c>
      <c r="L18" s="262">
        <v>0</v>
      </c>
      <c r="M18" s="256"/>
      <c r="N18" s="287"/>
      <c r="O18" s="1">
        <v>360</v>
      </c>
    </row>
    <row r="19" spans="1:15" x14ac:dyDescent="0.25">
      <c r="A19" s="245" t="s">
        <v>236</v>
      </c>
      <c r="B19" s="248"/>
      <c r="C19" s="242">
        <v>730</v>
      </c>
      <c r="D19" s="262">
        <v>730</v>
      </c>
      <c r="E19" s="262">
        <v>-730</v>
      </c>
      <c r="F19" s="262">
        <v>0</v>
      </c>
      <c r="G19" s="256"/>
      <c r="H19" s="38"/>
      <c r="I19" s="38"/>
      <c r="J19" s="40" t="s">
        <v>178</v>
      </c>
      <c r="K19" s="273">
        <f>SUM(K20:K21)</f>
        <v>617</v>
      </c>
      <c r="L19" s="273">
        <f t="shared" ref="L19:O19" si="3">SUM(L20:L21)</f>
        <v>0</v>
      </c>
      <c r="M19" s="273">
        <f t="shared" si="3"/>
        <v>0</v>
      </c>
      <c r="N19" s="273">
        <f t="shared" si="3"/>
        <v>0</v>
      </c>
      <c r="O19" s="273">
        <f t="shared" si="3"/>
        <v>617</v>
      </c>
    </row>
    <row r="20" spans="1:15" x14ac:dyDescent="0.25">
      <c r="A20" s="264" t="s">
        <v>119</v>
      </c>
      <c r="B20" s="266"/>
      <c r="C20" s="243">
        <f>SUM(C21:C23)</f>
        <v>195</v>
      </c>
      <c r="D20" s="273">
        <f>SUM(D21:D24)</f>
        <v>195</v>
      </c>
      <c r="E20" s="273">
        <f t="shared" ref="E20:F20" si="4">SUM(E21:E24)</f>
        <v>2792</v>
      </c>
      <c r="F20" s="273">
        <f t="shared" si="4"/>
        <v>2987</v>
      </c>
      <c r="G20" s="256"/>
      <c r="H20" s="38"/>
      <c r="I20" s="38"/>
      <c r="J20" s="278" t="s">
        <v>126</v>
      </c>
      <c r="K20" s="262">
        <v>77</v>
      </c>
      <c r="L20" s="262">
        <v>0</v>
      </c>
      <c r="M20" s="256"/>
      <c r="N20" s="287"/>
      <c r="O20" s="1">
        <v>77</v>
      </c>
    </row>
    <row r="21" spans="1:15" x14ac:dyDescent="0.25">
      <c r="A21" s="268" t="s">
        <v>120</v>
      </c>
      <c r="B21" s="269"/>
      <c r="C21" s="242">
        <v>42</v>
      </c>
      <c r="D21" s="262">
        <v>42</v>
      </c>
      <c r="E21" s="262">
        <v>0</v>
      </c>
      <c r="F21" s="262">
        <v>42</v>
      </c>
      <c r="G21" s="256"/>
      <c r="H21" s="38"/>
      <c r="I21" s="38"/>
      <c r="J21" s="278" t="s">
        <v>217</v>
      </c>
      <c r="K21" s="262">
        <v>540</v>
      </c>
      <c r="L21" s="262">
        <v>0</v>
      </c>
      <c r="M21" s="254"/>
      <c r="N21" s="287"/>
      <c r="O21" s="1">
        <v>540</v>
      </c>
    </row>
    <row r="22" spans="1:15" x14ac:dyDescent="0.25">
      <c r="A22" s="268" t="s">
        <v>121</v>
      </c>
      <c r="B22" s="269"/>
      <c r="C22" s="242">
        <v>138</v>
      </c>
      <c r="D22" s="262">
        <v>138</v>
      </c>
      <c r="E22" s="262">
        <v>0</v>
      </c>
      <c r="F22" s="262">
        <v>138</v>
      </c>
      <c r="G22" s="257"/>
      <c r="H22" s="40"/>
      <c r="I22" s="38"/>
      <c r="J22" s="40" t="s">
        <v>179</v>
      </c>
      <c r="K22" s="273">
        <v>8541</v>
      </c>
      <c r="L22" s="273">
        <v>-2512</v>
      </c>
      <c r="M22" s="254"/>
      <c r="N22" s="287"/>
      <c r="O22" s="21">
        <v>6029</v>
      </c>
    </row>
    <row r="23" spans="1:15" x14ac:dyDescent="0.25">
      <c r="A23" s="245" t="s">
        <v>172</v>
      </c>
      <c r="B23" s="248"/>
      <c r="C23" s="242">
        <v>15</v>
      </c>
      <c r="D23" s="262">
        <v>15</v>
      </c>
      <c r="E23" s="262">
        <v>0</v>
      </c>
      <c r="F23" s="262">
        <v>15</v>
      </c>
      <c r="G23" s="257"/>
      <c r="H23" s="40"/>
      <c r="I23" s="38"/>
      <c r="J23" s="40" t="s">
        <v>128</v>
      </c>
      <c r="K23" s="273">
        <f>SUM(K25:K26)</f>
        <v>6701</v>
      </c>
      <c r="L23" s="273">
        <f t="shared" ref="L23:O23" si="5">SUM(L25:L26)</f>
        <v>596</v>
      </c>
      <c r="M23" s="273">
        <f t="shared" si="5"/>
        <v>0</v>
      </c>
      <c r="N23" s="273">
        <f t="shared" si="5"/>
        <v>0</v>
      </c>
      <c r="O23" s="273">
        <f t="shared" si="5"/>
        <v>7297</v>
      </c>
    </row>
    <row r="24" spans="1:15" x14ac:dyDescent="0.25">
      <c r="A24" s="245" t="s">
        <v>287</v>
      </c>
      <c r="B24" s="248"/>
      <c r="C24" s="242"/>
      <c r="D24" s="262">
        <v>0</v>
      </c>
      <c r="E24" s="262">
        <v>2792</v>
      </c>
      <c r="F24" s="262">
        <v>2792</v>
      </c>
      <c r="G24" s="257"/>
      <c r="H24" s="40"/>
      <c r="I24" s="38"/>
      <c r="J24" s="40"/>
      <c r="K24" s="273"/>
      <c r="L24" s="273"/>
      <c r="M24" s="289"/>
      <c r="N24" s="289"/>
      <c r="O24" s="273"/>
    </row>
    <row r="25" spans="1:15" x14ac:dyDescent="0.25">
      <c r="A25" s="264" t="s">
        <v>219</v>
      </c>
      <c r="B25" s="266"/>
      <c r="C25" s="243">
        <f>SUM(C26)</f>
        <v>538</v>
      </c>
      <c r="D25" s="273">
        <f>SUM(D26)</f>
        <v>538</v>
      </c>
      <c r="E25" s="273">
        <f t="shared" ref="E25:F25" si="6">SUM(E26)</f>
        <v>0</v>
      </c>
      <c r="F25" s="273">
        <f t="shared" si="6"/>
        <v>538</v>
      </c>
      <c r="G25" s="257"/>
      <c r="H25" s="40"/>
      <c r="I25" s="38"/>
      <c r="J25" s="278" t="s">
        <v>218</v>
      </c>
      <c r="K25" s="262">
        <v>5086</v>
      </c>
      <c r="L25" s="262">
        <v>596</v>
      </c>
      <c r="M25" s="256"/>
      <c r="N25" s="287"/>
      <c r="O25" s="31">
        <v>5682</v>
      </c>
    </row>
    <row r="26" spans="1:15" x14ac:dyDescent="0.25">
      <c r="A26" s="268" t="s">
        <v>220</v>
      </c>
      <c r="B26" s="269"/>
      <c r="C26" s="242">
        <v>538</v>
      </c>
      <c r="D26" s="262">
        <v>538</v>
      </c>
      <c r="E26" s="262">
        <v>0</v>
      </c>
      <c r="F26" s="262">
        <v>538</v>
      </c>
      <c r="G26" s="254"/>
      <c r="H26" s="37"/>
      <c r="I26" s="38"/>
      <c r="J26" s="278" t="s">
        <v>238</v>
      </c>
      <c r="K26" s="262">
        <v>1615</v>
      </c>
      <c r="L26" s="262">
        <v>0</v>
      </c>
      <c r="M26" s="256"/>
      <c r="N26" s="287"/>
      <c r="O26" s="1">
        <v>1615</v>
      </c>
    </row>
    <row r="27" spans="1:15" x14ac:dyDescent="0.25">
      <c r="A27" s="264" t="s">
        <v>79</v>
      </c>
      <c r="B27" s="266"/>
      <c r="C27" s="243">
        <v>14005</v>
      </c>
      <c r="D27" s="273">
        <f>SUM(D28:D29)</f>
        <v>14005</v>
      </c>
      <c r="E27" s="273">
        <f t="shared" ref="E27:F27" si="7">SUM(E28:E29)</f>
        <v>-1916</v>
      </c>
      <c r="F27" s="273">
        <f t="shared" si="7"/>
        <v>12089</v>
      </c>
      <c r="G27" s="254"/>
      <c r="H27" s="37"/>
      <c r="I27" s="38"/>
      <c r="J27" s="279" t="s">
        <v>240</v>
      </c>
      <c r="K27" s="273">
        <f>SUM(K28)</f>
        <v>341</v>
      </c>
      <c r="L27" s="273">
        <f t="shared" ref="L27:O27" si="8">SUM(L28)</f>
        <v>0</v>
      </c>
      <c r="M27" s="273">
        <f t="shared" si="8"/>
        <v>0</v>
      </c>
      <c r="N27" s="273">
        <f t="shared" si="8"/>
        <v>0</v>
      </c>
      <c r="O27" s="273">
        <f t="shared" si="8"/>
        <v>341</v>
      </c>
    </row>
    <row r="28" spans="1:15" x14ac:dyDescent="0.25">
      <c r="A28" s="270" t="s">
        <v>173</v>
      </c>
      <c r="B28" s="271"/>
      <c r="C28" s="242">
        <v>7023</v>
      </c>
      <c r="D28" s="262">
        <v>7023</v>
      </c>
      <c r="E28" s="262">
        <v>-1664</v>
      </c>
      <c r="F28" s="262">
        <v>5359</v>
      </c>
      <c r="G28" s="256"/>
      <c r="H28" s="38"/>
      <c r="I28" s="38"/>
      <c r="J28" s="278" t="s">
        <v>241</v>
      </c>
      <c r="K28" s="262">
        <v>341</v>
      </c>
      <c r="L28" s="262">
        <v>0</v>
      </c>
      <c r="M28" s="254"/>
      <c r="N28" s="287"/>
      <c r="O28" s="1">
        <v>341</v>
      </c>
    </row>
    <row r="29" spans="1:15" x14ac:dyDescent="0.25">
      <c r="A29" s="270" t="s">
        <v>174</v>
      </c>
      <c r="B29" s="271"/>
      <c r="C29" s="242">
        <v>6982</v>
      </c>
      <c r="D29" s="262">
        <v>6982</v>
      </c>
      <c r="E29" s="262">
        <v>-252</v>
      </c>
      <c r="F29" s="262">
        <v>6730</v>
      </c>
      <c r="G29" s="254"/>
      <c r="H29" s="37"/>
      <c r="I29" s="38"/>
      <c r="J29" s="40" t="s">
        <v>289</v>
      </c>
      <c r="K29" s="273">
        <v>0</v>
      </c>
      <c r="L29" s="273">
        <v>634</v>
      </c>
      <c r="M29" s="256"/>
      <c r="N29" s="287"/>
      <c r="O29" s="21">
        <v>634</v>
      </c>
    </row>
    <row r="30" spans="1:15" x14ac:dyDescent="0.25">
      <c r="A30" s="274" t="s">
        <v>237</v>
      </c>
      <c r="B30" s="275"/>
      <c r="C30" s="243">
        <v>60</v>
      </c>
      <c r="D30" s="273">
        <v>60</v>
      </c>
      <c r="E30" s="273">
        <v>118</v>
      </c>
      <c r="F30" s="273">
        <v>178</v>
      </c>
      <c r="G30" s="254"/>
      <c r="H30" s="37"/>
      <c r="I30" s="38"/>
      <c r="J30" s="40"/>
      <c r="K30" s="262"/>
      <c r="L30" s="262"/>
      <c r="M30" s="256"/>
      <c r="N30" s="287"/>
      <c r="O30" s="1"/>
    </row>
    <row r="31" spans="1:15" x14ac:dyDescent="0.25">
      <c r="A31" s="264" t="s">
        <v>288</v>
      </c>
      <c r="B31" s="271"/>
      <c r="C31" s="242"/>
      <c r="D31" s="273">
        <v>0</v>
      </c>
      <c r="E31" s="273">
        <v>730</v>
      </c>
      <c r="F31" s="273">
        <v>730</v>
      </c>
      <c r="G31" s="254"/>
      <c r="H31" s="37"/>
      <c r="I31" s="38"/>
      <c r="J31" s="278"/>
      <c r="K31" s="273"/>
      <c r="L31" s="273"/>
      <c r="M31" s="256"/>
      <c r="N31" s="287"/>
      <c r="O31" s="1"/>
    </row>
    <row r="32" spans="1:15" x14ac:dyDescent="0.25">
      <c r="A32" s="270"/>
      <c r="B32" s="271"/>
      <c r="C32" s="242"/>
      <c r="D32" s="262"/>
      <c r="E32" s="262"/>
      <c r="F32" s="262"/>
      <c r="G32" s="256"/>
      <c r="H32" s="38"/>
      <c r="I32" s="38"/>
      <c r="J32" s="40"/>
      <c r="K32" s="273"/>
      <c r="L32" s="273"/>
      <c r="M32" s="256"/>
      <c r="N32" s="287"/>
      <c r="O32" s="288"/>
    </row>
    <row r="33" spans="1:15" x14ac:dyDescent="0.25">
      <c r="A33" s="270"/>
      <c r="B33" s="271"/>
      <c r="C33" s="242"/>
      <c r="D33" s="262"/>
      <c r="E33" s="262"/>
      <c r="F33" s="262"/>
      <c r="G33" s="257"/>
      <c r="H33" s="40"/>
      <c r="I33" s="38"/>
      <c r="J33" s="40"/>
      <c r="K33" s="273"/>
      <c r="L33" s="273"/>
      <c r="M33" s="256"/>
      <c r="N33" s="287"/>
      <c r="O33" s="1"/>
    </row>
    <row r="34" spans="1:15" x14ac:dyDescent="0.25">
      <c r="A34" s="264"/>
      <c r="B34" s="266"/>
      <c r="C34" s="243"/>
      <c r="D34" s="273"/>
      <c r="E34" s="273"/>
      <c r="F34" s="273"/>
      <c r="G34" s="256"/>
      <c r="H34" s="38"/>
      <c r="I34" s="38"/>
      <c r="J34" s="40"/>
      <c r="K34" s="273"/>
      <c r="L34" s="273"/>
      <c r="M34" s="256"/>
      <c r="N34" s="287"/>
      <c r="O34" s="288"/>
    </row>
    <row r="35" spans="1:15" x14ac:dyDescent="0.25">
      <c r="A35" s="270"/>
      <c r="B35" s="271"/>
      <c r="C35" s="241"/>
      <c r="D35" s="252"/>
      <c r="E35" s="252"/>
      <c r="F35" s="252"/>
      <c r="G35" s="256"/>
      <c r="H35" s="38"/>
      <c r="I35" s="38"/>
      <c r="J35" s="40"/>
      <c r="K35" s="273"/>
      <c r="L35" s="273"/>
      <c r="M35" s="256"/>
      <c r="N35" s="287"/>
      <c r="O35" s="288"/>
    </row>
    <row r="36" spans="1:15" ht="13.8" thickBot="1" x14ac:dyDescent="0.3">
      <c r="A36" s="260"/>
      <c r="B36" s="261"/>
      <c r="C36" s="241"/>
      <c r="D36" s="252"/>
      <c r="E36" s="252"/>
      <c r="F36" s="252"/>
      <c r="G36" s="257"/>
      <c r="H36" s="40"/>
      <c r="I36" s="38"/>
      <c r="J36" s="40"/>
      <c r="K36" s="281"/>
      <c r="L36" s="281"/>
      <c r="M36" s="256"/>
      <c r="N36" s="287"/>
      <c r="O36" s="288"/>
    </row>
    <row r="37" spans="1:15" ht="13.8" thickBot="1" x14ac:dyDescent="0.3">
      <c r="A37" s="41" t="s">
        <v>42</v>
      </c>
      <c r="B37" s="42"/>
      <c r="C37" s="249">
        <f>SUM(C10,C11,C15,C20,C25,C27,C30)</f>
        <v>42731</v>
      </c>
      <c r="D37" s="276">
        <f>SUM(D10,D11,D15,D20,D25,D27,D30,D31)</f>
        <v>42731</v>
      </c>
      <c r="E37" s="276">
        <f t="shared" ref="E37:F37" si="9">SUM(E10,E11,E15,E20,E25,E27,E30,E31)</f>
        <v>1180</v>
      </c>
      <c r="F37" s="276">
        <f t="shared" si="9"/>
        <v>43911</v>
      </c>
      <c r="G37" s="254"/>
      <c r="H37" s="37"/>
      <c r="I37" s="38"/>
      <c r="J37" s="280" t="s">
        <v>42</v>
      </c>
      <c r="K37" s="276">
        <f>SUM(K11,K12,K13,K14,K15,K19,K22,K23,K27,K29)</f>
        <v>42731</v>
      </c>
      <c r="L37" s="276">
        <f t="shared" ref="L37:O37" si="10">SUM(L11,L12,L13,L14,L15,L19,L22,L23,L27,L29)</f>
        <v>1180</v>
      </c>
      <c r="M37" s="276">
        <f t="shared" si="10"/>
        <v>0</v>
      </c>
      <c r="N37" s="276">
        <f t="shared" si="10"/>
        <v>0</v>
      </c>
      <c r="O37" s="276">
        <f t="shared" si="10"/>
        <v>43911</v>
      </c>
    </row>
    <row r="38" spans="1:15" ht="18" customHeight="1" thickBot="1" x14ac:dyDescent="0.3">
      <c r="A38" s="47"/>
      <c r="B38" s="47"/>
      <c r="C38" s="47"/>
      <c r="D38" s="47"/>
      <c r="E38" s="47"/>
      <c r="F38" s="94"/>
      <c r="G38" s="37"/>
      <c r="H38" s="37"/>
      <c r="I38" s="38"/>
      <c r="J38" s="48"/>
      <c r="K38" s="47"/>
      <c r="L38" s="47"/>
      <c r="M38" s="37"/>
      <c r="N38" s="39"/>
    </row>
    <row r="39" spans="1:15" ht="13.8" thickBot="1" x14ac:dyDescent="0.3">
      <c r="G39" s="42"/>
      <c r="H39" s="43"/>
      <c r="I39" s="44"/>
      <c r="M39" s="45"/>
      <c r="N39" s="46"/>
      <c r="O39" s="4"/>
    </row>
    <row r="40" spans="1:15" x14ac:dyDescent="0.25">
      <c r="G40" s="47"/>
      <c r="H40" s="47"/>
      <c r="I40" s="47"/>
      <c r="M40" s="47"/>
      <c r="N40" s="47"/>
      <c r="O40" s="3"/>
    </row>
  </sheetData>
  <mergeCells count="3">
    <mergeCell ref="A7:F7"/>
    <mergeCell ref="J7:O7"/>
    <mergeCell ref="A2:O2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1"/>
  <sheetViews>
    <sheetView workbookViewId="0">
      <selection activeCell="D14" sqref="D14"/>
    </sheetView>
  </sheetViews>
  <sheetFormatPr defaultRowHeight="13.2" x14ac:dyDescent="0.25"/>
  <cols>
    <col min="1" max="1" width="30.44140625" customWidth="1"/>
    <col min="2" max="2" width="7.88671875" customWidth="1"/>
    <col min="3" max="3" width="6.6640625" customWidth="1"/>
    <col min="4" max="4" width="8.44140625" customWidth="1"/>
  </cols>
  <sheetData>
    <row r="2" spans="1:6" x14ac:dyDescent="0.25">
      <c r="A2" s="337" t="s">
        <v>78</v>
      </c>
      <c r="B2" s="337"/>
      <c r="C2" s="337"/>
      <c r="D2" s="337"/>
      <c r="E2" s="337"/>
      <c r="F2" s="337"/>
    </row>
    <row r="3" spans="1:6" x14ac:dyDescent="0.25">
      <c r="A3" s="358"/>
      <c r="B3" s="358"/>
      <c r="C3" s="358"/>
      <c r="D3" s="358"/>
      <c r="E3" s="358"/>
      <c r="F3" s="358"/>
    </row>
    <row r="4" spans="1:6" x14ac:dyDescent="0.25">
      <c r="A4" s="358" t="s">
        <v>152</v>
      </c>
      <c r="B4" s="358"/>
      <c r="C4" s="358"/>
      <c r="D4" s="358"/>
      <c r="E4" s="358"/>
      <c r="F4" s="358"/>
    </row>
    <row r="5" spans="1:6" x14ac:dyDescent="0.25">
      <c r="A5" s="337" t="s">
        <v>281</v>
      </c>
      <c r="B5" s="337"/>
      <c r="C5" s="337"/>
      <c r="D5" s="337"/>
      <c r="E5" s="337"/>
      <c r="F5" s="337"/>
    </row>
    <row r="8" spans="1:6" ht="13.8" thickBot="1" x14ac:dyDescent="0.3">
      <c r="D8" t="s">
        <v>7</v>
      </c>
    </row>
    <row r="9" spans="1:6" x14ac:dyDescent="0.25">
      <c r="A9" s="235" t="s">
        <v>0</v>
      </c>
      <c r="B9" s="235" t="s">
        <v>47</v>
      </c>
      <c r="C9" s="235" t="s">
        <v>265</v>
      </c>
      <c r="D9" s="235" t="s">
        <v>265</v>
      </c>
    </row>
    <row r="10" spans="1:6" x14ac:dyDescent="0.25">
      <c r="A10" s="236"/>
      <c r="B10" s="184"/>
      <c r="C10" s="236"/>
      <c r="D10" s="184"/>
    </row>
    <row r="11" spans="1:6" x14ac:dyDescent="0.25">
      <c r="A11" s="236" t="s">
        <v>107</v>
      </c>
      <c r="B11" s="183">
        <f>SUM(B12:B13)</f>
        <v>1615</v>
      </c>
      <c r="C11" s="183">
        <f>SUM(C12:C13)</f>
        <v>0</v>
      </c>
      <c r="D11" s="183">
        <f>SUM(D12:D13)</f>
        <v>1615</v>
      </c>
    </row>
    <row r="12" spans="1:6" x14ac:dyDescent="0.25">
      <c r="A12" s="161" t="s">
        <v>250</v>
      </c>
      <c r="B12" s="184">
        <v>270</v>
      </c>
      <c r="C12" s="161">
        <v>0</v>
      </c>
      <c r="D12" s="184">
        <v>270</v>
      </c>
    </row>
    <row r="13" spans="1:6" x14ac:dyDescent="0.25">
      <c r="A13" s="161" t="s">
        <v>251</v>
      </c>
      <c r="B13" s="184">
        <v>1345</v>
      </c>
      <c r="C13" s="161">
        <v>0</v>
      </c>
      <c r="D13" s="184">
        <v>1345</v>
      </c>
    </row>
    <row r="14" spans="1:6" s="22" customFormat="1" x14ac:dyDescent="0.25">
      <c r="A14" s="157"/>
      <c r="B14" s="183"/>
      <c r="C14" s="157"/>
      <c r="D14" s="183"/>
    </row>
    <row r="15" spans="1:6" x14ac:dyDescent="0.25">
      <c r="A15" s="236"/>
      <c r="B15" s="237"/>
      <c r="C15" s="236"/>
      <c r="D15" s="237"/>
      <c r="E15" s="2"/>
      <c r="F15" s="2"/>
    </row>
    <row r="16" spans="1:6" x14ac:dyDescent="0.25">
      <c r="A16" s="161"/>
      <c r="B16" s="184"/>
      <c r="C16" s="161"/>
      <c r="D16" s="184"/>
    </row>
    <row r="17" spans="1:6" x14ac:dyDescent="0.25">
      <c r="A17" s="236" t="s">
        <v>108</v>
      </c>
      <c r="B17" s="183">
        <f>SUM(B18:B19)</f>
        <v>5086</v>
      </c>
      <c r="C17" s="183">
        <f>SUM(C18:C19)</f>
        <v>596</v>
      </c>
      <c r="D17" s="183">
        <f>SUM(D18:D19)</f>
        <v>5682</v>
      </c>
    </row>
    <row r="18" spans="1:6" x14ac:dyDescent="0.25">
      <c r="A18" s="161" t="s">
        <v>225</v>
      </c>
      <c r="B18" s="184">
        <v>4356</v>
      </c>
      <c r="C18" s="161">
        <v>596</v>
      </c>
      <c r="D18" s="184">
        <v>4952</v>
      </c>
    </row>
    <row r="19" spans="1:6" x14ac:dyDescent="0.25">
      <c r="A19" s="238" t="s">
        <v>252</v>
      </c>
      <c r="B19" s="239">
        <v>730</v>
      </c>
      <c r="C19" s="238">
        <v>0</v>
      </c>
      <c r="D19" s="239">
        <v>730</v>
      </c>
      <c r="E19" s="2"/>
      <c r="F19" s="2"/>
    </row>
    <row r="20" spans="1:6" x14ac:dyDescent="0.25">
      <c r="A20" s="161"/>
      <c r="B20" s="184"/>
      <c r="C20" s="161"/>
      <c r="D20" s="184"/>
    </row>
    <row r="21" spans="1:6" ht="13.8" thickBot="1" x14ac:dyDescent="0.3">
      <c r="A21" s="180" t="s">
        <v>42</v>
      </c>
      <c r="B21" s="240">
        <f>SUM(B11,B17)</f>
        <v>6701</v>
      </c>
      <c r="C21" s="240">
        <f>SUM(C11,C17)</f>
        <v>596</v>
      </c>
      <c r="D21" s="240">
        <f>SUM(D11,D17)</f>
        <v>7297</v>
      </c>
      <c r="E21" s="2"/>
      <c r="F21" s="2"/>
    </row>
  </sheetData>
  <mergeCells count="4">
    <mergeCell ref="A3:F3"/>
    <mergeCell ref="A4:F4"/>
    <mergeCell ref="A5:F5"/>
    <mergeCell ref="A2:F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3"/>
  <sheetViews>
    <sheetView workbookViewId="0">
      <selection activeCell="F37" sqref="F37"/>
    </sheetView>
  </sheetViews>
  <sheetFormatPr defaultRowHeight="13.2" x14ac:dyDescent="0.25"/>
  <sheetData>
    <row r="1" spans="1:9" x14ac:dyDescent="0.25">
      <c r="D1" s="22" t="s">
        <v>106</v>
      </c>
    </row>
    <row r="2" spans="1:9" x14ac:dyDescent="0.25">
      <c r="B2" s="22" t="s">
        <v>282</v>
      </c>
    </row>
    <row r="3" spans="1:9" x14ac:dyDescent="0.25">
      <c r="C3" s="22"/>
      <c r="D3" s="22" t="s">
        <v>153</v>
      </c>
      <c r="E3" s="22"/>
      <c r="F3" s="22"/>
    </row>
    <row r="4" spans="1:9" ht="13.8" thickBot="1" x14ac:dyDescent="0.3">
      <c r="C4" s="22"/>
      <c r="D4" s="22"/>
      <c r="E4" s="22"/>
      <c r="F4" s="22"/>
    </row>
    <row r="5" spans="1:9" x14ac:dyDescent="0.25">
      <c r="A5" s="105"/>
      <c r="B5" s="29"/>
      <c r="C5" s="106"/>
      <c r="D5" s="106"/>
      <c r="E5" s="106"/>
      <c r="F5" s="111"/>
      <c r="G5" s="115" t="s">
        <v>137</v>
      </c>
      <c r="H5" s="116"/>
    </row>
    <row r="6" spans="1:9" ht="13.8" thickBot="1" x14ac:dyDescent="0.3">
      <c r="A6" s="108" t="s">
        <v>61</v>
      </c>
      <c r="B6" s="110"/>
      <c r="C6" s="110"/>
      <c r="D6" s="110"/>
      <c r="E6" s="110"/>
      <c r="F6" s="112" t="s">
        <v>167</v>
      </c>
      <c r="G6" s="112" t="s">
        <v>226</v>
      </c>
      <c r="H6" s="117" t="s">
        <v>253</v>
      </c>
      <c r="I6" s="103"/>
    </row>
    <row r="7" spans="1:9" x14ac:dyDescent="0.25">
      <c r="A7" s="20"/>
      <c r="B7" s="3"/>
      <c r="C7" s="3"/>
      <c r="D7" s="3"/>
      <c r="E7" s="3"/>
      <c r="F7" s="113"/>
      <c r="G7" s="113"/>
      <c r="H7" s="118"/>
      <c r="I7" s="104"/>
    </row>
    <row r="8" spans="1:9" x14ac:dyDescent="0.25">
      <c r="A8" s="107" t="s">
        <v>115</v>
      </c>
      <c r="B8" s="3"/>
      <c r="C8" s="3"/>
      <c r="D8" s="3"/>
      <c r="E8" s="3"/>
      <c r="F8" s="114">
        <v>16047</v>
      </c>
      <c r="G8" s="114">
        <v>14902</v>
      </c>
      <c r="H8" s="119">
        <v>14902</v>
      </c>
      <c r="I8" s="103"/>
    </row>
    <row r="9" spans="1:9" x14ac:dyDescent="0.25">
      <c r="A9" s="107" t="s">
        <v>154</v>
      </c>
      <c r="B9" s="3"/>
      <c r="C9" s="3"/>
      <c r="D9" s="3"/>
      <c r="E9" s="3"/>
      <c r="F9" s="114">
        <v>5028</v>
      </c>
      <c r="G9" s="114">
        <v>5280</v>
      </c>
      <c r="H9" s="119">
        <v>5280</v>
      </c>
      <c r="I9" s="103"/>
    </row>
    <row r="10" spans="1:9" x14ac:dyDescent="0.25">
      <c r="A10" s="107" t="s">
        <v>155</v>
      </c>
      <c r="B10" s="3"/>
      <c r="C10" s="3"/>
      <c r="D10" s="3"/>
      <c r="E10" s="3"/>
      <c r="F10" s="114">
        <v>2987</v>
      </c>
      <c r="G10" s="114">
        <v>200</v>
      </c>
      <c r="H10" s="119">
        <v>200</v>
      </c>
      <c r="I10" s="103"/>
    </row>
    <row r="11" spans="1:9" x14ac:dyDescent="0.25">
      <c r="A11" s="107" t="s">
        <v>156</v>
      </c>
      <c r="B11" s="3"/>
      <c r="C11" s="3"/>
      <c r="D11" s="3"/>
      <c r="E11" s="3"/>
      <c r="F11" s="114">
        <v>6314</v>
      </c>
      <c r="G11" s="114">
        <v>6800</v>
      </c>
      <c r="H11" s="119">
        <v>6500</v>
      </c>
      <c r="I11" s="103"/>
    </row>
    <row r="12" spans="1:9" x14ac:dyDescent="0.25">
      <c r="A12" s="107" t="s">
        <v>227</v>
      </c>
      <c r="B12" s="3"/>
      <c r="C12" s="3"/>
      <c r="D12" s="3"/>
      <c r="E12" s="3"/>
      <c r="F12" s="114">
        <v>538</v>
      </c>
      <c r="G12" s="114">
        <v>470</v>
      </c>
      <c r="H12" s="119">
        <v>480</v>
      </c>
      <c r="I12" s="103"/>
    </row>
    <row r="13" spans="1:9" x14ac:dyDescent="0.25">
      <c r="A13" s="107" t="s">
        <v>79</v>
      </c>
      <c r="B13" s="3"/>
      <c r="C13" s="3"/>
      <c r="D13" s="3"/>
      <c r="E13" s="3"/>
      <c r="F13" s="114">
        <v>5359</v>
      </c>
      <c r="G13" s="114">
        <v>3000</v>
      </c>
      <c r="H13" s="119">
        <v>3592</v>
      </c>
      <c r="I13" s="103"/>
    </row>
    <row r="14" spans="1:9" ht="13.8" thickBot="1" x14ac:dyDescent="0.3">
      <c r="A14" s="108" t="s">
        <v>157</v>
      </c>
      <c r="B14" s="109"/>
      <c r="C14" s="109"/>
      <c r="D14" s="109"/>
      <c r="E14" s="109"/>
      <c r="F14" s="112">
        <f>SUM(F8:F13)</f>
        <v>36273</v>
      </c>
      <c r="G14" s="112">
        <f>SUM(G8:G13)</f>
        <v>30652</v>
      </c>
      <c r="H14" s="117">
        <f>SUM(H8:H13)</f>
        <v>30954</v>
      </c>
      <c r="I14" s="103"/>
    </row>
    <row r="15" spans="1:9" x14ac:dyDescent="0.25">
      <c r="A15" s="20"/>
      <c r="B15" s="3"/>
      <c r="C15" s="3"/>
      <c r="D15" s="3"/>
      <c r="E15" s="3"/>
      <c r="F15" s="113"/>
      <c r="G15" s="114"/>
      <c r="H15" s="119"/>
      <c r="I15" s="103"/>
    </row>
    <row r="16" spans="1:9" x14ac:dyDescent="0.25">
      <c r="A16" s="107" t="s">
        <v>6</v>
      </c>
      <c r="B16" s="19"/>
      <c r="C16" s="19"/>
      <c r="D16" s="19"/>
      <c r="E16" s="19"/>
      <c r="F16" s="114">
        <v>12321</v>
      </c>
      <c r="G16" s="114">
        <v>13100</v>
      </c>
      <c r="H16" s="119">
        <v>13800</v>
      </c>
      <c r="I16" s="103"/>
    </row>
    <row r="17" spans="1:9" x14ac:dyDescent="0.25">
      <c r="A17" s="107" t="s">
        <v>158</v>
      </c>
      <c r="B17" s="19"/>
      <c r="C17" s="19"/>
      <c r="D17" s="19"/>
      <c r="E17" s="19"/>
      <c r="F17" s="114">
        <v>2117</v>
      </c>
      <c r="G17" s="114">
        <v>2300</v>
      </c>
      <c r="H17" s="119">
        <v>2500</v>
      </c>
      <c r="I17" s="103"/>
    </row>
    <row r="18" spans="1:9" x14ac:dyDescent="0.25">
      <c r="A18" s="107" t="s">
        <v>22</v>
      </c>
      <c r="B18" s="19"/>
      <c r="C18" s="19"/>
      <c r="D18" s="19"/>
      <c r="E18" s="19"/>
      <c r="F18" s="114">
        <v>9578</v>
      </c>
      <c r="G18" s="114">
        <v>7700</v>
      </c>
      <c r="H18" s="119">
        <v>7500</v>
      </c>
      <c r="I18" s="103"/>
    </row>
    <row r="19" spans="1:9" x14ac:dyDescent="0.25">
      <c r="A19" s="107" t="s">
        <v>123</v>
      </c>
      <c r="B19" s="19"/>
      <c r="C19" s="19"/>
      <c r="D19" s="19"/>
      <c r="E19" s="19"/>
      <c r="F19" s="114">
        <v>6029</v>
      </c>
      <c r="G19" s="114">
        <v>2498</v>
      </c>
      <c r="H19" s="119">
        <v>2100</v>
      </c>
      <c r="I19" s="103"/>
    </row>
    <row r="20" spans="1:9" x14ac:dyDescent="0.25">
      <c r="A20" s="107" t="s">
        <v>159</v>
      </c>
      <c r="B20" s="19"/>
      <c r="C20" s="19"/>
      <c r="D20" s="19"/>
      <c r="E20" s="19"/>
      <c r="F20" s="114">
        <v>2697</v>
      </c>
      <c r="G20" s="114">
        <v>2100</v>
      </c>
      <c r="H20" s="119">
        <v>2100</v>
      </c>
      <c r="I20" s="103"/>
    </row>
    <row r="21" spans="1:9" x14ac:dyDescent="0.25">
      <c r="A21" s="107" t="s">
        <v>160</v>
      </c>
      <c r="B21" s="19"/>
      <c r="C21" s="19"/>
      <c r="D21" s="19"/>
      <c r="E21" s="19"/>
      <c r="F21" s="114">
        <v>617</v>
      </c>
      <c r="G21" s="114">
        <v>554</v>
      </c>
      <c r="H21" s="119">
        <v>554</v>
      </c>
      <c r="I21" s="103"/>
    </row>
    <row r="22" spans="1:9" x14ac:dyDescent="0.25">
      <c r="A22" s="107" t="s">
        <v>127</v>
      </c>
      <c r="B22" s="19"/>
      <c r="C22" s="19"/>
      <c r="D22" s="19"/>
      <c r="E22" s="19"/>
      <c r="F22" s="114">
        <v>2280</v>
      </c>
      <c r="G22" s="114">
        <v>2400</v>
      </c>
      <c r="H22" s="119">
        <v>2400</v>
      </c>
      <c r="I22" s="103"/>
    </row>
    <row r="23" spans="1:9" x14ac:dyDescent="0.25">
      <c r="A23" s="107" t="s">
        <v>292</v>
      </c>
      <c r="B23" s="19"/>
      <c r="C23" s="19"/>
      <c r="D23" s="19"/>
      <c r="E23" s="19"/>
      <c r="F23" s="114">
        <v>634</v>
      </c>
      <c r="G23" s="114">
        <v>0</v>
      </c>
      <c r="H23" s="119">
        <v>0</v>
      </c>
      <c r="I23" s="103"/>
    </row>
    <row r="24" spans="1:9" ht="13.8" thickBot="1" x14ac:dyDescent="0.3">
      <c r="A24" s="108" t="s">
        <v>161</v>
      </c>
      <c r="B24" s="110"/>
      <c r="C24" s="110"/>
      <c r="D24" s="110"/>
      <c r="E24" s="110"/>
      <c r="F24" s="112">
        <f>SUM(F16:F23)</f>
        <v>36273</v>
      </c>
      <c r="G24" s="112">
        <f>SUM(G16:G23)</f>
        <v>30652</v>
      </c>
      <c r="H24" s="117">
        <f>SUM(H16:H23)</f>
        <v>30954</v>
      </c>
      <c r="I24" s="103"/>
    </row>
    <row r="25" spans="1:9" x14ac:dyDescent="0.25">
      <c r="A25" s="107"/>
      <c r="B25" s="19"/>
      <c r="C25" s="19"/>
      <c r="D25" s="19"/>
      <c r="E25" s="19"/>
      <c r="F25" s="114"/>
      <c r="G25" s="114"/>
      <c r="H25" s="119"/>
      <c r="I25" s="103"/>
    </row>
    <row r="26" spans="1:9" x14ac:dyDescent="0.25">
      <c r="A26" s="107" t="s">
        <v>162</v>
      </c>
      <c r="B26" s="19"/>
      <c r="C26" s="19"/>
      <c r="D26" s="19"/>
      <c r="E26" s="19"/>
      <c r="F26" s="114">
        <v>6730</v>
      </c>
      <c r="G26" s="114">
        <v>0</v>
      </c>
      <c r="H26" s="119">
        <v>0</v>
      </c>
      <c r="I26" s="103"/>
    </row>
    <row r="27" spans="1:9" x14ac:dyDescent="0.25">
      <c r="A27" s="107" t="s">
        <v>293</v>
      </c>
      <c r="B27" s="19"/>
      <c r="C27" s="19"/>
      <c r="D27" s="19"/>
      <c r="E27" s="19"/>
      <c r="F27" s="114">
        <v>730</v>
      </c>
      <c r="G27" s="114"/>
      <c r="H27" s="119"/>
      <c r="I27" s="103"/>
    </row>
    <row r="28" spans="1:9" ht="13.8" thickBot="1" x14ac:dyDescent="0.3">
      <c r="A28" s="108" t="s">
        <v>254</v>
      </c>
      <c r="B28" s="110"/>
      <c r="C28" s="110"/>
      <c r="D28" s="110"/>
      <c r="E28" s="110"/>
      <c r="F28" s="112">
        <v>178</v>
      </c>
      <c r="G28" s="112">
        <v>0</v>
      </c>
      <c r="H28" s="117">
        <v>0</v>
      </c>
      <c r="I28" s="103"/>
    </row>
    <row r="29" spans="1:9" x14ac:dyDescent="0.25">
      <c r="A29" s="107" t="s">
        <v>21</v>
      </c>
      <c r="B29" s="19"/>
      <c r="C29" s="19"/>
      <c r="D29" s="19"/>
      <c r="E29" s="19"/>
      <c r="F29" s="114">
        <f>SUM(F26:F28)</f>
        <v>7638</v>
      </c>
      <c r="G29" s="114">
        <v>0</v>
      </c>
      <c r="H29" s="119">
        <v>0</v>
      </c>
      <c r="I29" s="103"/>
    </row>
    <row r="30" spans="1:9" x14ac:dyDescent="0.25">
      <c r="A30" s="107" t="s">
        <v>163</v>
      </c>
      <c r="B30" s="19"/>
      <c r="C30" s="19"/>
      <c r="D30" s="19"/>
      <c r="E30" s="19"/>
      <c r="F30" s="114">
        <v>5682</v>
      </c>
      <c r="G30" s="114">
        <v>0</v>
      </c>
      <c r="H30" s="119">
        <v>0</v>
      </c>
      <c r="I30" s="103"/>
    </row>
    <row r="31" spans="1:9" x14ac:dyDescent="0.25">
      <c r="A31" s="107" t="s">
        <v>255</v>
      </c>
      <c r="B31" s="19"/>
      <c r="C31" s="19"/>
      <c r="D31" s="19"/>
      <c r="E31" s="19"/>
      <c r="F31" s="114">
        <v>1615</v>
      </c>
      <c r="G31" s="114"/>
      <c r="H31" s="119"/>
      <c r="I31" s="103"/>
    </row>
    <row r="32" spans="1:9" x14ac:dyDescent="0.25">
      <c r="A32" s="107" t="s">
        <v>256</v>
      </c>
      <c r="B32" s="19"/>
      <c r="C32" s="19"/>
      <c r="D32" s="19"/>
      <c r="E32" s="19"/>
      <c r="F32" s="114">
        <v>341</v>
      </c>
      <c r="G32" s="114"/>
      <c r="H32" s="119"/>
      <c r="I32" s="103"/>
    </row>
    <row r="33" spans="1:9" ht="13.8" thickBot="1" x14ac:dyDescent="0.3">
      <c r="A33" s="108" t="s">
        <v>164</v>
      </c>
      <c r="B33" s="109"/>
      <c r="C33" s="109"/>
      <c r="D33" s="109"/>
      <c r="E33" s="109"/>
      <c r="F33" s="112">
        <f>SUM(F30:F32)</f>
        <v>7638</v>
      </c>
      <c r="G33" s="112">
        <v>0</v>
      </c>
      <c r="H33" s="117">
        <v>0</v>
      </c>
      <c r="I33" s="103"/>
    </row>
    <row r="34" spans="1:9" x14ac:dyDescent="0.25">
      <c r="A34" s="20"/>
      <c r="B34" s="3"/>
      <c r="C34" s="3"/>
      <c r="D34" s="3"/>
      <c r="E34" s="3"/>
      <c r="F34" s="113"/>
      <c r="G34" s="114"/>
      <c r="H34" s="119"/>
      <c r="I34" s="103"/>
    </row>
    <row r="35" spans="1:9" x14ac:dyDescent="0.25">
      <c r="A35" s="107" t="s">
        <v>165</v>
      </c>
      <c r="B35" s="3"/>
      <c r="C35" s="3"/>
      <c r="D35" s="3"/>
      <c r="E35" s="3"/>
      <c r="F35" s="114">
        <f>SUM(F14,F29)</f>
        <v>43911</v>
      </c>
      <c r="G35" s="114">
        <v>30652</v>
      </c>
      <c r="H35" s="119">
        <v>25697</v>
      </c>
      <c r="I35" s="103"/>
    </row>
    <row r="36" spans="1:9" ht="13.8" thickBot="1" x14ac:dyDescent="0.3">
      <c r="A36" s="108" t="s">
        <v>166</v>
      </c>
      <c r="B36" s="109"/>
      <c r="C36" s="109"/>
      <c r="D36" s="109"/>
      <c r="E36" s="109"/>
      <c r="F36" s="112">
        <f>SUM(F24,F33)</f>
        <v>43911</v>
      </c>
      <c r="G36" s="112">
        <v>30652</v>
      </c>
      <c r="H36" s="117">
        <v>25697</v>
      </c>
      <c r="I36" s="103"/>
    </row>
    <row r="37" spans="1:9" x14ac:dyDescent="0.25">
      <c r="F37" s="104"/>
      <c r="G37" s="103"/>
      <c r="H37" s="103"/>
      <c r="I37" s="103"/>
    </row>
    <row r="38" spans="1:9" x14ac:dyDescent="0.25">
      <c r="F38" s="104"/>
      <c r="G38" s="104"/>
      <c r="H38" s="104"/>
      <c r="I38" s="104"/>
    </row>
    <row r="39" spans="1:9" x14ac:dyDescent="0.25">
      <c r="F39" s="104"/>
      <c r="G39" s="104"/>
      <c r="H39" s="104"/>
      <c r="I39" s="104"/>
    </row>
    <row r="40" spans="1:9" x14ac:dyDescent="0.25">
      <c r="F40" s="104"/>
      <c r="G40" s="104"/>
      <c r="H40" s="104"/>
      <c r="I40" s="104"/>
    </row>
    <row r="41" spans="1:9" x14ac:dyDescent="0.25">
      <c r="F41" s="104"/>
      <c r="G41" s="104"/>
      <c r="H41" s="104"/>
      <c r="I41" s="104"/>
    </row>
    <row r="42" spans="1:9" x14ac:dyDescent="0.25">
      <c r="F42" s="104"/>
      <c r="G42" s="104"/>
      <c r="H42" s="104"/>
      <c r="I42" s="104"/>
    </row>
    <row r="43" spans="1:9" x14ac:dyDescent="0.25">
      <c r="F43" s="104"/>
      <c r="G43" s="104"/>
      <c r="H43" s="104"/>
      <c r="I43" s="10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6"/>
  <sheetViews>
    <sheetView tabSelected="1" topLeftCell="A37" workbookViewId="0">
      <selection activeCell="D52" sqref="D52"/>
    </sheetView>
  </sheetViews>
  <sheetFormatPr defaultRowHeight="13.2" x14ac:dyDescent="0.25"/>
  <cols>
    <col min="1" max="1" width="41.5546875" customWidth="1"/>
    <col min="2" max="3" width="8.109375" customWidth="1"/>
    <col min="4" max="4" width="7.88671875" customWidth="1"/>
    <col min="5" max="5" width="9.6640625" customWidth="1"/>
    <col min="6" max="6" width="8.109375" customWidth="1"/>
    <col min="7" max="9" width="7.33203125" customWidth="1"/>
    <col min="10" max="12" width="7.109375" customWidth="1"/>
    <col min="13" max="13" width="7.44140625" customWidth="1"/>
  </cols>
  <sheetData>
    <row r="2" spans="1:17" x14ac:dyDescent="0.25">
      <c r="A2" s="337" t="s">
        <v>64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</row>
    <row r="4" spans="1:17" ht="15.6" x14ac:dyDescent="0.3">
      <c r="A4" s="341" t="s">
        <v>267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8"/>
      <c r="O4" s="8"/>
      <c r="P4" s="8"/>
      <c r="Q4" s="8"/>
    </row>
    <row r="5" spans="1:17" ht="15.6" x14ac:dyDescent="0.3">
      <c r="A5" s="341" t="s">
        <v>257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8"/>
      <c r="O5" s="8"/>
      <c r="P5" s="8"/>
      <c r="Q5" s="8"/>
    </row>
    <row r="7" spans="1:17" ht="13.8" thickBot="1" x14ac:dyDescent="0.3">
      <c r="J7" t="s">
        <v>137</v>
      </c>
    </row>
    <row r="8" spans="1:17" ht="13.8" thickBot="1" x14ac:dyDescent="0.3">
      <c r="A8" s="152" t="s">
        <v>0</v>
      </c>
      <c r="B8" s="338" t="s">
        <v>266</v>
      </c>
      <c r="C8" s="339"/>
      <c r="D8" s="340"/>
      <c r="E8" s="338" t="s">
        <v>268</v>
      </c>
      <c r="F8" s="339"/>
      <c r="G8" s="340"/>
      <c r="H8" s="338" t="s">
        <v>269</v>
      </c>
      <c r="I8" s="339"/>
      <c r="J8" s="340"/>
      <c r="K8" s="338" t="s">
        <v>37</v>
      </c>
      <c r="L8" s="339"/>
      <c r="M8" s="340"/>
    </row>
    <row r="9" spans="1:17" ht="13.8" thickBot="1" x14ac:dyDescent="0.3">
      <c r="A9" s="153"/>
      <c r="B9" s="178" t="s">
        <v>47</v>
      </c>
      <c r="C9" s="178" t="s">
        <v>265</v>
      </c>
      <c r="D9" s="154" t="s">
        <v>265</v>
      </c>
      <c r="E9" s="154" t="s">
        <v>47</v>
      </c>
      <c r="F9" s="154" t="s">
        <v>265</v>
      </c>
      <c r="G9" s="154" t="s">
        <v>265</v>
      </c>
      <c r="H9" s="154" t="s">
        <v>47</v>
      </c>
      <c r="I9" s="154" t="s">
        <v>265</v>
      </c>
      <c r="J9" s="154" t="s">
        <v>265</v>
      </c>
      <c r="K9" s="154" t="s">
        <v>47</v>
      </c>
      <c r="L9" s="154" t="s">
        <v>265</v>
      </c>
      <c r="M9" s="154" t="s">
        <v>265</v>
      </c>
    </row>
    <row r="10" spans="1:17" s="22" customFormat="1" ht="13.8" thickBot="1" x14ac:dyDescent="0.3">
      <c r="A10" s="155" t="s">
        <v>95</v>
      </c>
      <c r="B10" s="156">
        <v>10451</v>
      </c>
      <c r="C10" s="155">
        <v>892</v>
      </c>
      <c r="D10" s="156">
        <v>11343</v>
      </c>
      <c r="E10" s="156">
        <v>978</v>
      </c>
      <c r="F10" s="156">
        <v>0</v>
      </c>
      <c r="G10" s="156">
        <v>978</v>
      </c>
      <c r="H10" s="156">
        <v>0</v>
      </c>
      <c r="I10" s="156">
        <v>0</v>
      </c>
      <c r="J10" s="156">
        <v>0</v>
      </c>
      <c r="K10" s="156">
        <v>11429</v>
      </c>
      <c r="L10" s="156">
        <v>892</v>
      </c>
      <c r="M10" s="156">
        <f>SUM(D10,G10,J10)</f>
        <v>12321</v>
      </c>
    </row>
    <row r="11" spans="1:17" s="22" customFormat="1" ht="13.8" thickBot="1" x14ac:dyDescent="0.3">
      <c r="A11" s="157" t="s">
        <v>96</v>
      </c>
      <c r="B11" s="158">
        <v>2014</v>
      </c>
      <c r="C11" s="157">
        <v>8</v>
      </c>
      <c r="D11" s="158">
        <v>2022</v>
      </c>
      <c r="E11" s="158">
        <v>95</v>
      </c>
      <c r="F11" s="158">
        <v>0</v>
      </c>
      <c r="G11" s="158">
        <v>95</v>
      </c>
      <c r="H11" s="158">
        <v>0</v>
      </c>
      <c r="I11" s="158">
        <v>0</v>
      </c>
      <c r="J11" s="158">
        <v>0</v>
      </c>
      <c r="K11" s="158">
        <v>2109</v>
      </c>
      <c r="L11" s="158">
        <v>8</v>
      </c>
      <c r="M11" s="156">
        <f>SUM(D11,G11,J11)</f>
        <v>2117</v>
      </c>
    </row>
    <row r="12" spans="1:17" s="22" customFormat="1" ht="13.8" thickBot="1" x14ac:dyDescent="0.3">
      <c r="A12" s="157" t="s">
        <v>97</v>
      </c>
      <c r="B12" s="158">
        <v>7066</v>
      </c>
      <c r="C12" s="157">
        <v>1562</v>
      </c>
      <c r="D12" s="158">
        <v>8628</v>
      </c>
      <c r="E12" s="158">
        <v>0</v>
      </c>
      <c r="F12" s="158">
        <v>0</v>
      </c>
      <c r="G12" s="158">
        <v>0</v>
      </c>
      <c r="H12" s="158">
        <v>950</v>
      </c>
      <c r="I12" s="158">
        <v>0</v>
      </c>
      <c r="J12" s="158">
        <v>950</v>
      </c>
      <c r="K12" s="158">
        <v>8016</v>
      </c>
      <c r="L12" s="158">
        <v>1562</v>
      </c>
      <c r="M12" s="156">
        <f>SUM(D12,G12,J12)</f>
        <v>9578</v>
      </c>
    </row>
    <row r="13" spans="1:17" s="22" customFormat="1" ht="13.8" thickBot="1" x14ac:dyDescent="0.3">
      <c r="A13" s="157" t="s">
        <v>129</v>
      </c>
      <c r="B13" s="158">
        <v>2280</v>
      </c>
      <c r="C13" s="157">
        <v>0</v>
      </c>
      <c r="D13" s="158">
        <v>2280</v>
      </c>
      <c r="E13" s="158">
        <v>0</v>
      </c>
      <c r="F13" s="158">
        <v>0</v>
      </c>
      <c r="G13" s="158">
        <v>0</v>
      </c>
      <c r="H13" s="158">
        <v>0</v>
      </c>
      <c r="I13" s="158">
        <v>0</v>
      </c>
      <c r="J13" s="158">
        <v>0</v>
      </c>
      <c r="K13" s="158">
        <v>2280</v>
      </c>
      <c r="L13" s="158">
        <v>0</v>
      </c>
      <c r="M13" s="156">
        <f t="shared" ref="M13:M29" si="0">SUM(D13,G13,J13)</f>
        <v>2280</v>
      </c>
    </row>
    <row r="14" spans="1:17" s="22" customFormat="1" ht="13.8" thickBot="1" x14ac:dyDescent="0.3">
      <c r="A14" s="157" t="s">
        <v>130</v>
      </c>
      <c r="B14" s="158">
        <f>SUM(B15:B17)</f>
        <v>2337</v>
      </c>
      <c r="C14" s="158">
        <f t="shared" ref="C14:L14" si="1">SUM(C15:C17)</f>
        <v>0</v>
      </c>
      <c r="D14" s="158">
        <f t="shared" si="1"/>
        <v>2337</v>
      </c>
      <c r="E14" s="158">
        <f t="shared" si="1"/>
        <v>360</v>
      </c>
      <c r="F14" s="158">
        <f t="shared" si="1"/>
        <v>0</v>
      </c>
      <c r="G14" s="158">
        <f t="shared" si="1"/>
        <v>360</v>
      </c>
      <c r="H14" s="158">
        <f t="shared" si="1"/>
        <v>0</v>
      </c>
      <c r="I14" s="158">
        <f t="shared" si="1"/>
        <v>0</v>
      </c>
      <c r="J14" s="158">
        <f t="shared" si="1"/>
        <v>0</v>
      </c>
      <c r="K14" s="158">
        <f t="shared" si="1"/>
        <v>2697</v>
      </c>
      <c r="L14" s="158">
        <f t="shared" si="1"/>
        <v>0</v>
      </c>
      <c r="M14" s="156">
        <f t="shared" si="0"/>
        <v>2697</v>
      </c>
    </row>
    <row r="15" spans="1:17" ht="13.8" thickBot="1" x14ac:dyDescent="0.3">
      <c r="A15" s="159" t="s">
        <v>124</v>
      </c>
      <c r="B15" s="160">
        <v>838</v>
      </c>
      <c r="C15" s="159">
        <v>0</v>
      </c>
      <c r="D15" s="160">
        <v>838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838</v>
      </c>
      <c r="L15" s="160">
        <v>0</v>
      </c>
      <c r="M15" s="156">
        <f t="shared" si="0"/>
        <v>838</v>
      </c>
    </row>
    <row r="16" spans="1:17" ht="13.8" thickBot="1" x14ac:dyDescent="0.3">
      <c r="A16" s="159" t="s">
        <v>125</v>
      </c>
      <c r="B16" s="160">
        <v>1499</v>
      </c>
      <c r="C16" s="159">
        <v>0</v>
      </c>
      <c r="D16" s="160">
        <v>1499</v>
      </c>
      <c r="E16" s="160">
        <v>0</v>
      </c>
      <c r="F16" s="160">
        <v>0</v>
      </c>
      <c r="G16" s="160">
        <v>0</v>
      </c>
      <c r="H16" s="160">
        <v>0</v>
      </c>
      <c r="I16" s="160">
        <v>0</v>
      </c>
      <c r="J16" s="160">
        <v>0</v>
      </c>
      <c r="K16" s="160">
        <v>1499</v>
      </c>
      <c r="L16" s="160">
        <v>0</v>
      </c>
      <c r="M16" s="156">
        <f t="shared" si="0"/>
        <v>1499</v>
      </c>
    </row>
    <row r="17" spans="1:13" ht="13.8" thickBot="1" x14ac:dyDescent="0.3">
      <c r="A17" s="159" t="s">
        <v>246</v>
      </c>
      <c r="B17" s="160">
        <v>0</v>
      </c>
      <c r="C17" s="159">
        <v>0</v>
      </c>
      <c r="D17" s="160">
        <v>0</v>
      </c>
      <c r="E17" s="160">
        <v>360</v>
      </c>
      <c r="F17" s="160">
        <v>0</v>
      </c>
      <c r="G17" s="160">
        <v>360</v>
      </c>
      <c r="H17" s="160">
        <v>0</v>
      </c>
      <c r="I17" s="160">
        <v>0</v>
      </c>
      <c r="J17" s="160">
        <v>0</v>
      </c>
      <c r="K17" s="160">
        <v>360</v>
      </c>
      <c r="L17" s="160">
        <v>0</v>
      </c>
      <c r="M17" s="156">
        <f t="shared" si="0"/>
        <v>360</v>
      </c>
    </row>
    <row r="18" spans="1:13" ht="13.8" thickBot="1" x14ac:dyDescent="0.3">
      <c r="A18" s="157" t="s">
        <v>131</v>
      </c>
      <c r="B18" s="158">
        <f>SUM(B19:B20)</f>
        <v>0</v>
      </c>
      <c r="C18" s="158">
        <f t="shared" ref="C18:L18" si="2">SUM(C19:C20)</f>
        <v>0</v>
      </c>
      <c r="D18" s="158">
        <f t="shared" si="2"/>
        <v>0</v>
      </c>
      <c r="E18" s="158">
        <f t="shared" si="2"/>
        <v>617</v>
      </c>
      <c r="F18" s="158">
        <f t="shared" si="2"/>
        <v>0</v>
      </c>
      <c r="G18" s="158">
        <f t="shared" si="2"/>
        <v>617</v>
      </c>
      <c r="H18" s="158">
        <f t="shared" si="2"/>
        <v>0</v>
      </c>
      <c r="I18" s="158">
        <f t="shared" si="2"/>
        <v>0</v>
      </c>
      <c r="J18" s="158">
        <f t="shared" si="2"/>
        <v>0</v>
      </c>
      <c r="K18" s="158">
        <f t="shared" si="2"/>
        <v>617</v>
      </c>
      <c r="L18" s="158">
        <f t="shared" si="2"/>
        <v>0</v>
      </c>
      <c r="M18" s="156">
        <f t="shared" si="0"/>
        <v>617</v>
      </c>
    </row>
    <row r="19" spans="1:13" ht="13.8" thickBot="1" x14ac:dyDescent="0.3">
      <c r="A19" s="159" t="s">
        <v>126</v>
      </c>
      <c r="B19" s="160">
        <v>0</v>
      </c>
      <c r="C19" s="159"/>
      <c r="D19" s="160"/>
      <c r="E19" s="160">
        <v>77</v>
      </c>
      <c r="F19" s="160">
        <v>0</v>
      </c>
      <c r="G19" s="160">
        <v>77</v>
      </c>
      <c r="H19" s="160">
        <v>0</v>
      </c>
      <c r="I19" s="160"/>
      <c r="J19" s="160"/>
      <c r="K19" s="160">
        <v>77</v>
      </c>
      <c r="L19" s="160">
        <v>0</v>
      </c>
      <c r="M19" s="156">
        <f t="shared" si="0"/>
        <v>77</v>
      </c>
    </row>
    <row r="20" spans="1:13" ht="13.8" thickBot="1" x14ac:dyDescent="0.3">
      <c r="A20" s="159" t="s">
        <v>230</v>
      </c>
      <c r="B20" s="160">
        <v>0</v>
      </c>
      <c r="C20" s="159"/>
      <c r="D20" s="160"/>
      <c r="E20" s="160">
        <v>540</v>
      </c>
      <c r="F20" s="160">
        <v>0</v>
      </c>
      <c r="G20" s="160">
        <v>540</v>
      </c>
      <c r="H20" s="160">
        <v>0</v>
      </c>
      <c r="I20" s="160"/>
      <c r="J20" s="160"/>
      <c r="K20" s="160">
        <v>540</v>
      </c>
      <c r="L20" s="160">
        <v>0</v>
      </c>
      <c r="M20" s="156">
        <f t="shared" si="0"/>
        <v>540</v>
      </c>
    </row>
    <row r="21" spans="1:13" ht="13.8" thickBot="1" x14ac:dyDescent="0.3">
      <c r="A21" s="157" t="s">
        <v>132</v>
      </c>
      <c r="B21" s="158">
        <v>8192</v>
      </c>
      <c r="C21" s="157">
        <v>-2512</v>
      </c>
      <c r="D21" s="158">
        <v>5680</v>
      </c>
      <c r="E21" s="158">
        <v>349</v>
      </c>
      <c r="F21" s="158">
        <v>0</v>
      </c>
      <c r="G21" s="158">
        <v>349</v>
      </c>
      <c r="H21" s="158">
        <v>0</v>
      </c>
      <c r="I21" s="158">
        <v>0</v>
      </c>
      <c r="J21" s="158">
        <v>0</v>
      </c>
      <c r="K21" s="158">
        <v>8541</v>
      </c>
      <c r="L21" s="158">
        <v>-2512</v>
      </c>
      <c r="M21" s="156">
        <f t="shared" si="0"/>
        <v>6029</v>
      </c>
    </row>
    <row r="22" spans="1:13" ht="13.8" thickBot="1" x14ac:dyDescent="0.3">
      <c r="A22" s="157" t="s">
        <v>294</v>
      </c>
      <c r="B22" s="158">
        <v>0</v>
      </c>
      <c r="C22" s="157">
        <v>634</v>
      </c>
      <c r="D22" s="158">
        <v>634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634</v>
      </c>
      <c r="M22" s="156">
        <f t="shared" si="0"/>
        <v>634</v>
      </c>
    </row>
    <row r="23" spans="1:13" s="22" customFormat="1" ht="13.8" thickBot="1" x14ac:dyDescent="0.3">
      <c r="A23" s="157"/>
      <c r="B23" s="158"/>
      <c r="C23" s="157"/>
      <c r="D23" s="158"/>
      <c r="E23" s="158"/>
      <c r="F23" s="158"/>
      <c r="G23" s="158"/>
      <c r="H23" s="158"/>
      <c r="I23" s="158"/>
      <c r="J23" s="158"/>
      <c r="K23" s="158"/>
      <c r="L23" s="158"/>
      <c r="M23" s="156">
        <f t="shared" si="0"/>
        <v>0</v>
      </c>
    </row>
    <row r="24" spans="1:13" s="88" customFormat="1" ht="16.2" thickBot="1" x14ac:dyDescent="0.35">
      <c r="A24" s="162" t="s">
        <v>98</v>
      </c>
      <c r="B24" s="163">
        <f>SUM(B10,B11,B12,B13,B14,B18,B21,B22)</f>
        <v>32340</v>
      </c>
      <c r="C24" s="163">
        <f t="shared" ref="C24:L24" si="3">SUM(C10,C11,C12,C13,C14,C18,C21,C22)</f>
        <v>584</v>
      </c>
      <c r="D24" s="163">
        <f t="shared" si="3"/>
        <v>32924</v>
      </c>
      <c r="E24" s="163">
        <f t="shared" si="3"/>
        <v>2399</v>
      </c>
      <c r="F24" s="163">
        <f t="shared" si="3"/>
        <v>0</v>
      </c>
      <c r="G24" s="163">
        <f t="shared" si="3"/>
        <v>2399</v>
      </c>
      <c r="H24" s="163">
        <f t="shared" si="3"/>
        <v>950</v>
      </c>
      <c r="I24" s="163">
        <f t="shared" si="3"/>
        <v>0</v>
      </c>
      <c r="J24" s="163">
        <f t="shared" si="3"/>
        <v>950</v>
      </c>
      <c r="K24" s="163">
        <f t="shared" si="3"/>
        <v>35689</v>
      </c>
      <c r="L24" s="163">
        <f t="shared" si="3"/>
        <v>584</v>
      </c>
      <c r="M24" s="156">
        <f t="shared" si="0"/>
        <v>36273</v>
      </c>
    </row>
    <row r="25" spans="1:13" s="88" customFormat="1" ht="16.2" thickBot="1" x14ac:dyDescent="0.35">
      <c r="A25" s="164" t="s">
        <v>108</v>
      </c>
      <c r="B25" s="165">
        <v>0</v>
      </c>
      <c r="C25" s="164"/>
      <c r="D25" s="165"/>
      <c r="E25" s="165">
        <v>5086</v>
      </c>
      <c r="F25" s="165">
        <v>596</v>
      </c>
      <c r="G25" s="165">
        <v>5682</v>
      </c>
      <c r="H25" s="165">
        <v>0</v>
      </c>
      <c r="I25" s="165"/>
      <c r="J25" s="165"/>
      <c r="K25" s="166">
        <v>5086</v>
      </c>
      <c r="L25" s="165">
        <v>596</v>
      </c>
      <c r="M25" s="156">
        <f t="shared" si="0"/>
        <v>5682</v>
      </c>
    </row>
    <row r="26" spans="1:13" s="22" customFormat="1" ht="13.8" thickBot="1" x14ac:dyDescent="0.3">
      <c r="A26" s="157" t="s">
        <v>212</v>
      </c>
      <c r="B26" s="158">
        <v>270</v>
      </c>
      <c r="C26" s="157">
        <v>0</v>
      </c>
      <c r="D26" s="158">
        <v>270</v>
      </c>
      <c r="E26" s="158">
        <v>1345</v>
      </c>
      <c r="F26" s="158">
        <v>0</v>
      </c>
      <c r="G26" s="158">
        <v>1345</v>
      </c>
      <c r="H26" s="158">
        <v>0</v>
      </c>
      <c r="I26" s="158">
        <v>0</v>
      </c>
      <c r="J26" s="158">
        <v>0</v>
      </c>
      <c r="K26" s="166">
        <v>1615</v>
      </c>
      <c r="L26" s="158">
        <v>0</v>
      </c>
      <c r="M26" s="156">
        <f t="shared" si="0"/>
        <v>1615</v>
      </c>
    </row>
    <row r="27" spans="1:13" s="22" customFormat="1" ht="13.8" thickBot="1" x14ac:dyDescent="0.3">
      <c r="A27" s="167" t="s">
        <v>240</v>
      </c>
      <c r="B27" s="168">
        <v>0</v>
      </c>
      <c r="C27" s="167"/>
      <c r="D27" s="168"/>
      <c r="E27" s="168">
        <v>341</v>
      </c>
      <c r="F27" s="168">
        <v>0</v>
      </c>
      <c r="G27" s="168">
        <v>341</v>
      </c>
      <c r="H27" s="168"/>
      <c r="I27" s="168"/>
      <c r="J27" s="168"/>
      <c r="K27" s="166">
        <v>341</v>
      </c>
      <c r="L27" s="168">
        <v>0</v>
      </c>
      <c r="M27" s="156">
        <f t="shared" si="0"/>
        <v>341</v>
      </c>
    </row>
    <row r="28" spans="1:13" s="22" customFormat="1" ht="13.8" thickBot="1" x14ac:dyDescent="0.3">
      <c r="A28" s="169" t="s">
        <v>99</v>
      </c>
      <c r="B28" s="170">
        <f>SUM(B25:B27)</f>
        <v>270</v>
      </c>
      <c r="C28" s="170">
        <f t="shared" ref="C28:L28" si="4">SUM(C25:C27)</f>
        <v>0</v>
      </c>
      <c r="D28" s="170">
        <f t="shared" si="4"/>
        <v>270</v>
      </c>
      <c r="E28" s="170">
        <f t="shared" si="4"/>
        <v>6772</v>
      </c>
      <c r="F28" s="170">
        <f t="shared" si="4"/>
        <v>596</v>
      </c>
      <c r="G28" s="170">
        <f t="shared" si="4"/>
        <v>7368</v>
      </c>
      <c r="H28" s="170">
        <f t="shared" si="4"/>
        <v>0</v>
      </c>
      <c r="I28" s="170">
        <f t="shared" si="4"/>
        <v>0</v>
      </c>
      <c r="J28" s="170">
        <f t="shared" si="4"/>
        <v>0</v>
      </c>
      <c r="K28" s="170">
        <f t="shared" si="4"/>
        <v>7042</v>
      </c>
      <c r="L28" s="170">
        <f t="shared" si="4"/>
        <v>596</v>
      </c>
      <c r="M28" s="156">
        <f t="shared" si="0"/>
        <v>7638</v>
      </c>
    </row>
    <row r="29" spans="1:13" s="89" customFormat="1" ht="23.25" customHeight="1" thickBot="1" x14ac:dyDescent="0.35">
      <c r="A29" s="171" t="s">
        <v>100</v>
      </c>
      <c r="B29" s="172">
        <f>SUM(B24,B28)</f>
        <v>32610</v>
      </c>
      <c r="C29" s="172">
        <f t="shared" ref="C29:L29" si="5">SUM(C24,C28)</f>
        <v>584</v>
      </c>
      <c r="D29" s="172">
        <f t="shared" si="5"/>
        <v>33194</v>
      </c>
      <c r="E29" s="172">
        <f t="shared" si="5"/>
        <v>9171</v>
      </c>
      <c r="F29" s="172">
        <f t="shared" si="5"/>
        <v>596</v>
      </c>
      <c r="G29" s="172">
        <f t="shared" si="5"/>
        <v>9767</v>
      </c>
      <c r="H29" s="172">
        <f t="shared" si="5"/>
        <v>950</v>
      </c>
      <c r="I29" s="172">
        <f t="shared" si="5"/>
        <v>0</v>
      </c>
      <c r="J29" s="172">
        <f t="shared" si="5"/>
        <v>950</v>
      </c>
      <c r="K29" s="172">
        <f t="shared" si="5"/>
        <v>42731</v>
      </c>
      <c r="L29" s="172">
        <f t="shared" si="5"/>
        <v>1180</v>
      </c>
      <c r="M29" s="156">
        <f t="shared" si="0"/>
        <v>43911</v>
      </c>
    </row>
    <row r="30" spans="1:13" x14ac:dyDescent="0.25">
      <c r="A30" s="173"/>
      <c r="B30" s="173"/>
      <c r="C30" s="173"/>
      <c r="D30" s="174"/>
      <c r="E30" s="174"/>
      <c r="F30" s="174"/>
      <c r="G30" s="174"/>
      <c r="H30" s="174"/>
      <c r="I30" s="174"/>
      <c r="J30" s="174"/>
      <c r="K30" s="174"/>
      <c r="L30" s="174"/>
      <c r="M30" s="174"/>
    </row>
    <row r="31" spans="1:13" x14ac:dyDescent="0.25">
      <c r="A31" s="173"/>
      <c r="B31" s="173"/>
      <c r="C31" s="173"/>
      <c r="D31" s="174"/>
      <c r="E31" s="174"/>
      <c r="F31" s="174"/>
      <c r="G31" s="174"/>
      <c r="H31" s="174"/>
      <c r="I31" s="174"/>
      <c r="J31" s="174"/>
      <c r="K31" s="174"/>
      <c r="L31" s="174"/>
      <c r="M31" s="174"/>
    </row>
    <row r="32" spans="1:13" ht="13.8" thickBot="1" x14ac:dyDescent="0.3">
      <c r="A32" s="173"/>
      <c r="B32" s="173"/>
      <c r="C32" s="173"/>
      <c r="D32" s="174"/>
      <c r="E32" s="174"/>
      <c r="F32" s="174"/>
      <c r="G32" s="174"/>
      <c r="H32" s="174"/>
      <c r="I32" s="174"/>
      <c r="J32" s="174"/>
      <c r="K32" s="174"/>
      <c r="L32" s="174"/>
      <c r="M32" s="174"/>
    </row>
    <row r="33" spans="1:13" ht="13.8" thickBot="1" x14ac:dyDescent="0.3">
      <c r="A33" s="152" t="s">
        <v>0</v>
      </c>
      <c r="B33" s="338" t="s">
        <v>266</v>
      </c>
      <c r="C33" s="339"/>
      <c r="D33" s="340"/>
      <c r="E33" s="338" t="s">
        <v>268</v>
      </c>
      <c r="F33" s="339"/>
      <c r="G33" s="340"/>
      <c r="H33" s="338" t="s">
        <v>269</v>
      </c>
      <c r="I33" s="339"/>
      <c r="J33" s="340"/>
      <c r="K33" s="338" t="s">
        <v>37</v>
      </c>
      <c r="L33" s="339"/>
      <c r="M33" s="340"/>
    </row>
    <row r="34" spans="1:13" ht="13.8" thickBot="1" x14ac:dyDescent="0.3">
      <c r="A34" s="153"/>
      <c r="B34" s="178" t="s">
        <v>47</v>
      </c>
      <c r="C34" s="178" t="s">
        <v>265</v>
      </c>
      <c r="D34" s="154" t="s">
        <v>265</v>
      </c>
      <c r="E34" s="154" t="s">
        <v>47</v>
      </c>
      <c r="F34" s="154" t="s">
        <v>265</v>
      </c>
      <c r="G34" s="154" t="s">
        <v>265</v>
      </c>
      <c r="H34" s="154" t="s">
        <v>47</v>
      </c>
      <c r="I34" s="154" t="s">
        <v>265</v>
      </c>
      <c r="J34" s="154" t="s">
        <v>265</v>
      </c>
      <c r="K34" s="154" t="s">
        <v>47</v>
      </c>
      <c r="L34" s="154" t="s">
        <v>265</v>
      </c>
      <c r="M34" s="154" t="s">
        <v>265</v>
      </c>
    </row>
    <row r="35" spans="1:13" s="22" customFormat="1" ht="13.8" thickBot="1" x14ac:dyDescent="0.3">
      <c r="A35" s="155" t="s">
        <v>133</v>
      </c>
      <c r="B35" s="156">
        <v>14911</v>
      </c>
      <c r="C35" s="155">
        <v>186</v>
      </c>
      <c r="D35" s="156">
        <v>15097</v>
      </c>
      <c r="E35" s="156">
        <v>0</v>
      </c>
      <c r="F35" s="156"/>
      <c r="G35" s="156"/>
      <c r="H35" s="156">
        <v>950</v>
      </c>
      <c r="I35" s="156">
        <v>0</v>
      </c>
      <c r="J35" s="156">
        <v>950</v>
      </c>
      <c r="K35" s="175">
        <v>15861</v>
      </c>
      <c r="L35" s="179">
        <v>186</v>
      </c>
      <c r="M35" s="175">
        <f>SUM(D35,G35,J35)</f>
        <v>16047</v>
      </c>
    </row>
    <row r="36" spans="1:13" s="22" customFormat="1" ht="13.8" thickBot="1" x14ac:dyDescent="0.3">
      <c r="A36" s="157" t="s">
        <v>109</v>
      </c>
      <c r="B36" s="158">
        <f>SUM(B37:B39)</f>
        <v>5028</v>
      </c>
      <c r="C36" s="158">
        <f t="shared" ref="C36:L36" si="6">SUM(C37:C39)</f>
        <v>0</v>
      </c>
      <c r="D36" s="158">
        <f t="shared" si="6"/>
        <v>5028</v>
      </c>
      <c r="E36" s="158">
        <f t="shared" si="6"/>
        <v>0</v>
      </c>
      <c r="F36" s="158">
        <f t="shared" si="6"/>
        <v>0</v>
      </c>
      <c r="G36" s="158">
        <f t="shared" si="6"/>
        <v>0</v>
      </c>
      <c r="H36" s="158">
        <f t="shared" si="6"/>
        <v>0</v>
      </c>
      <c r="I36" s="158">
        <f t="shared" si="6"/>
        <v>0</v>
      </c>
      <c r="J36" s="158">
        <f t="shared" si="6"/>
        <v>0</v>
      </c>
      <c r="K36" s="158">
        <f t="shared" si="6"/>
        <v>5028</v>
      </c>
      <c r="L36" s="158">
        <f t="shared" si="6"/>
        <v>0</v>
      </c>
      <c r="M36" s="175">
        <f t="shared" ref="M36:M56" si="7">SUM(D36,G36,J36)</f>
        <v>5028</v>
      </c>
    </row>
    <row r="37" spans="1:13" s="22" customFormat="1" ht="13.8" thickBot="1" x14ac:dyDescent="0.3">
      <c r="A37" s="159" t="s">
        <v>117</v>
      </c>
      <c r="B37" s="160">
        <v>4700</v>
      </c>
      <c r="C37" s="159">
        <v>0</v>
      </c>
      <c r="D37" s="160">
        <v>4700</v>
      </c>
      <c r="E37" s="160">
        <v>0</v>
      </c>
      <c r="F37" s="160"/>
      <c r="G37" s="160"/>
      <c r="H37" s="160">
        <v>0</v>
      </c>
      <c r="I37" s="160"/>
      <c r="J37" s="160"/>
      <c r="K37" s="160">
        <v>4700</v>
      </c>
      <c r="L37" s="160">
        <v>0</v>
      </c>
      <c r="M37" s="175">
        <f t="shared" si="7"/>
        <v>4700</v>
      </c>
    </row>
    <row r="38" spans="1:13" s="22" customFormat="1" ht="13.8" thickBot="1" x14ac:dyDescent="0.3">
      <c r="A38" s="159" t="s">
        <v>118</v>
      </c>
      <c r="B38" s="160">
        <v>278</v>
      </c>
      <c r="C38" s="159">
        <v>0</v>
      </c>
      <c r="D38" s="160">
        <v>278</v>
      </c>
      <c r="E38" s="160">
        <v>0</v>
      </c>
      <c r="F38" s="160"/>
      <c r="G38" s="160"/>
      <c r="H38" s="160">
        <v>0</v>
      </c>
      <c r="I38" s="160"/>
      <c r="J38" s="160"/>
      <c r="K38" s="160">
        <v>278</v>
      </c>
      <c r="L38" s="160">
        <v>0</v>
      </c>
      <c r="M38" s="175">
        <f t="shared" si="7"/>
        <v>278</v>
      </c>
    </row>
    <row r="39" spans="1:13" s="22" customFormat="1" ht="13.8" thickBot="1" x14ac:dyDescent="0.3">
      <c r="A39" s="159" t="s">
        <v>213</v>
      </c>
      <c r="B39" s="160">
        <v>50</v>
      </c>
      <c r="C39" s="159">
        <v>0</v>
      </c>
      <c r="D39" s="160">
        <v>50</v>
      </c>
      <c r="E39" s="160">
        <v>0</v>
      </c>
      <c r="F39" s="160"/>
      <c r="G39" s="160"/>
      <c r="H39" s="160">
        <v>0</v>
      </c>
      <c r="I39" s="160"/>
      <c r="J39" s="160"/>
      <c r="K39" s="160">
        <v>50</v>
      </c>
      <c r="L39" s="160">
        <v>0</v>
      </c>
      <c r="M39" s="175">
        <f t="shared" si="7"/>
        <v>50</v>
      </c>
    </row>
    <row r="40" spans="1:13" s="22" customFormat="1" ht="13.8" thickBot="1" x14ac:dyDescent="0.3">
      <c r="A40" s="157" t="s">
        <v>134</v>
      </c>
      <c r="B40" s="158">
        <v>138</v>
      </c>
      <c r="C40" s="157">
        <v>2792</v>
      </c>
      <c r="D40" s="158">
        <v>2930</v>
      </c>
      <c r="E40" s="158">
        <v>57</v>
      </c>
      <c r="F40" s="158">
        <v>0</v>
      </c>
      <c r="G40" s="158">
        <v>57</v>
      </c>
      <c r="H40" s="158">
        <v>0</v>
      </c>
      <c r="I40" s="158">
        <v>0</v>
      </c>
      <c r="J40" s="158">
        <v>0</v>
      </c>
      <c r="K40" s="158">
        <v>195</v>
      </c>
      <c r="L40" s="158">
        <v>2792</v>
      </c>
      <c r="M40" s="175">
        <f t="shared" si="7"/>
        <v>2987</v>
      </c>
    </row>
    <row r="41" spans="1:13" s="22" customFormat="1" ht="13.8" thickBot="1" x14ac:dyDescent="0.3">
      <c r="A41" s="157" t="s">
        <v>228</v>
      </c>
      <c r="B41" s="158">
        <f>SUM(B42:B45)</f>
        <v>5240</v>
      </c>
      <c r="C41" s="158">
        <f t="shared" ref="C41:L41" si="8">SUM(C42:C45)</f>
        <v>0</v>
      </c>
      <c r="D41" s="158">
        <f t="shared" si="8"/>
        <v>5240</v>
      </c>
      <c r="E41" s="158">
        <f t="shared" si="8"/>
        <v>1804</v>
      </c>
      <c r="F41" s="158">
        <f t="shared" si="8"/>
        <v>-730</v>
      </c>
      <c r="G41" s="158">
        <f t="shared" si="8"/>
        <v>1074</v>
      </c>
      <c r="H41" s="158">
        <f t="shared" si="8"/>
        <v>0</v>
      </c>
      <c r="I41" s="158">
        <f t="shared" si="8"/>
        <v>0</v>
      </c>
      <c r="J41" s="158">
        <f t="shared" si="8"/>
        <v>0</v>
      </c>
      <c r="K41" s="158">
        <f t="shared" si="8"/>
        <v>7044</v>
      </c>
      <c r="L41" s="158">
        <f t="shared" si="8"/>
        <v>-730</v>
      </c>
      <c r="M41" s="175">
        <f t="shared" si="7"/>
        <v>6314</v>
      </c>
    </row>
    <row r="42" spans="1:13" s="22" customFormat="1" ht="13.8" thickBot="1" x14ac:dyDescent="0.3">
      <c r="A42" s="159" t="s">
        <v>122</v>
      </c>
      <c r="B42" s="160">
        <v>1748</v>
      </c>
      <c r="C42" s="159">
        <v>0</v>
      </c>
      <c r="D42" s="160">
        <v>1748</v>
      </c>
      <c r="E42" s="160">
        <v>0</v>
      </c>
      <c r="F42" s="160">
        <v>0</v>
      </c>
      <c r="G42" s="160">
        <v>0</v>
      </c>
      <c r="H42" s="160">
        <v>0</v>
      </c>
      <c r="I42" s="160">
        <v>0</v>
      </c>
      <c r="J42" s="160">
        <v>0</v>
      </c>
      <c r="K42" s="160">
        <v>1748</v>
      </c>
      <c r="L42" s="160">
        <v>0</v>
      </c>
      <c r="M42" s="175">
        <f t="shared" si="7"/>
        <v>1748</v>
      </c>
    </row>
    <row r="43" spans="1:13" ht="13.8" thickBot="1" x14ac:dyDescent="0.3">
      <c r="A43" s="159" t="s">
        <v>135</v>
      </c>
      <c r="B43" s="160">
        <v>3492</v>
      </c>
      <c r="C43" s="159">
        <v>0</v>
      </c>
      <c r="D43" s="160">
        <v>3492</v>
      </c>
      <c r="E43" s="160">
        <v>0</v>
      </c>
      <c r="F43" s="160">
        <v>0</v>
      </c>
      <c r="G43" s="160">
        <v>0</v>
      </c>
      <c r="H43" s="160">
        <v>0</v>
      </c>
      <c r="I43" s="160">
        <v>0</v>
      </c>
      <c r="J43" s="160">
        <v>0</v>
      </c>
      <c r="K43" s="160">
        <v>3492</v>
      </c>
      <c r="L43" s="160">
        <v>0</v>
      </c>
      <c r="M43" s="175">
        <f t="shared" si="7"/>
        <v>3492</v>
      </c>
    </row>
    <row r="44" spans="1:13" ht="13.8" thickBot="1" x14ac:dyDescent="0.3">
      <c r="A44" s="159" t="s">
        <v>215</v>
      </c>
      <c r="B44" s="160">
        <v>0</v>
      </c>
      <c r="C44" s="159"/>
      <c r="D44" s="160"/>
      <c r="E44" s="160">
        <v>1074</v>
      </c>
      <c r="F44" s="160">
        <v>0</v>
      </c>
      <c r="G44" s="160">
        <v>1074</v>
      </c>
      <c r="H44" s="158">
        <v>0</v>
      </c>
      <c r="I44" s="160"/>
      <c r="J44" s="158"/>
      <c r="K44" s="160">
        <v>1074</v>
      </c>
      <c r="L44" s="158">
        <v>0</v>
      </c>
      <c r="M44" s="175">
        <f t="shared" si="7"/>
        <v>1074</v>
      </c>
    </row>
    <row r="45" spans="1:13" ht="13.8" thickBot="1" x14ac:dyDescent="0.3">
      <c r="A45" s="159" t="s">
        <v>258</v>
      </c>
      <c r="B45" s="160"/>
      <c r="C45" s="159"/>
      <c r="D45" s="160"/>
      <c r="E45" s="160">
        <v>730</v>
      </c>
      <c r="F45" s="160">
        <v>-730</v>
      </c>
      <c r="G45" s="160">
        <v>0</v>
      </c>
      <c r="H45" s="158"/>
      <c r="I45" s="160"/>
      <c r="J45" s="158"/>
      <c r="K45" s="160">
        <v>730</v>
      </c>
      <c r="L45" s="158">
        <v>-730</v>
      </c>
      <c r="M45" s="175">
        <f t="shared" si="7"/>
        <v>0</v>
      </c>
    </row>
    <row r="46" spans="1:13" ht="13.8" thickBot="1" x14ac:dyDescent="0.3">
      <c r="A46" s="157" t="s">
        <v>229</v>
      </c>
      <c r="B46" s="158">
        <f>SUM(B47)</f>
        <v>0</v>
      </c>
      <c r="C46" s="158">
        <f t="shared" ref="C46:L46" si="9">SUM(C47)</f>
        <v>0</v>
      </c>
      <c r="D46" s="158">
        <f t="shared" si="9"/>
        <v>0</v>
      </c>
      <c r="E46" s="158">
        <f t="shared" si="9"/>
        <v>538</v>
      </c>
      <c r="F46" s="158">
        <f t="shared" si="9"/>
        <v>0</v>
      </c>
      <c r="G46" s="158">
        <f t="shared" si="9"/>
        <v>538</v>
      </c>
      <c r="H46" s="158">
        <f t="shared" si="9"/>
        <v>0</v>
      </c>
      <c r="I46" s="158">
        <f t="shared" si="9"/>
        <v>0</v>
      </c>
      <c r="J46" s="158">
        <f t="shared" si="9"/>
        <v>0</v>
      </c>
      <c r="K46" s="158">
        <f t="shared" si="9"/>
        <v>538</v>
      </c>
      <c r="L46" s="158">
        <f t="shared" si="9"/>
        <v>0</v>
      </c>
      <c r="M46" s="175">
        <f t="shared" si="7"/>
        <v>538</v>
      </c>
    </row>
    <row r="47" spans="1:13" ht="13.8" thickBot="1" x14ac:dyDescent="0.3">
      <c r="A47" s="159" t="s">
        <v>231</v>
      </c>
      <c r="B47" s="160">
        <v>0</v>
      </c>
      <c r="C47" s="159"/>
      <c r="D47" s="160"/>
      <c r="E47" s="160">
        <v>538</v>
      </c>
      <c r="F47" s="160">
        <v>0</v>
      </c>
      <c r="G47" s="160">
        <v>538</v>
      </c>
      <c r="H47" s="160">
        <v>0</v>
      </c>
      <c r="I47" s="160"/>
      <c r="J47" s="160"/>
      <c r="K47" s="160">
        <v>538</v>
      </c>
      <c r="L47" s="160">
        <v>0</v>
      </c>
      <c r="M47" s="175">
        <f t="shared" si="7"/>
        <v>538</v>
      </c>
    </row>
    <row r="48" spans="1:13" ht="13.8" thickBot="1" x14ac:dyDescent="0.3">
      <c r="A48" s="157" t="s">
        <v>79</v>
      </c>
      <c r="B48" s="158">
        <v>7023</v>
      </c>
      <c r="C48" s="157">
        <v>-1664</v>
      </c>
      <c r="D48" s="158">
        <v>5359</v>
      </c>
      <c r="E48" s="158">
        <v>0</v>
      </c>
      <c r="F48" s="158"/>
      <c r="G48" s="158"/>
      <c r="H48" s="158">
        <v>0</v>
      </c>
      <c r="I48" s="158"/>
      <c r="J48" s="158"/>
      <c r="K48" s="163">
        <v>7023</v>
      </c>
      <c r="L48" s="158">
        <v>-1664</v>
      </c>
      <c r="M48" s="175">
        <f t="shared" si="7"/>
        <v>5359</v>
      </c>
    </row>
    <row r="49" spans="1:13" s="22" customFormat="1" ht="13.8" thickBot="1" x14ac:dyDescent="0.3">
      <c r="A49" s="157"/>
      <c r="B49" s="158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75">
        <f t="shared" si="7"/>
        <v>0</v>
      </c>
    </row>
    <row r="50" spans="1:13" s="22" customFormat="1" ht="13.8" thickBot="1" x14ac:dyDescent="0.3">
      <c r="A50" s="157"/>
      <c r="B50" s="158"/>
      <c r="C50" s="157"/>
      <c r="D50" s="158"/>
      <c r="E50" s="158"/>
      <c r="F50" s="158"/>
      <c r="G50" s="158"/>
      <c r="H50" s="158"/>
      <c r="I50" s="158"/>
      <c r="J50" s="158"/>
      <c r="K50" s="158"/>
      <c r="L50" s="158"/>
      <c r="M50" s="175">
        <f t="shared" si="7"/>
        <v>0</v>
      </c>
    </row>
    <row r="51" spans="1:13" s="22" customFormat="1" ht="13.8" thickBot="1" x14ac:dyDescent="0.3">
      <c r="A51" s="162" t="s">
        <v>98</v>
      </c>
      <c r="B51" s="163">
        <f>SUM(B35,B36,B40,B41,B46,B48)</f>
        <v>32340</v>
      </c>
      <c r="C51" s="163">
        <f t="shared" ref="C51:L51" si="10">SUM(C35,C36,C40,C41,C46,C48)</f>
        <v>1314</v>
      </c>
      <c r="D51" s="163">
        <f t="shared" si="10"/>
        <v>33654</v>
      </c>
      <c r="E51" s="163">
        <f t="shared" si="10"/>
        <v>2399</v>
      </c>
      <c r="F51" s="163">
        <f t="shared" si="10"/>
        <v>-730</v>
      </c>
      <c r="G51" s="163">
        <f t="shared" si="10"/>
        <v>1669</v>
      </c>
      <c r="H51" s="163">
        <f t="shared" si="10"/>
        <v>950</v>
      </c>
      <c r="I51" s="163">
        <f t="shared" si="10"/>
        <v>0</v>
      </c>
      <c r="J51" s="163">
        <f t="shared" si="10"/>
        <v>950</v>
      </c>
      <c r="K51" s="163">
        <f t="shared" si="10"/>
        <v>35689</v>
      </c>
      <c r="L51" s="163">
        <f t="shared" si="10"/>
        <v>584</v>
      </c>
      <c r="M51" s="175">
        <f t="shared" si="7"/>
        <v>36273</v>
      </c>
    </row>
    <row r="52" spans="1:13" s="22" customFormat="1" ht="13.8" thickBot="1" x14ac:dyDescent="0.3">
      <c r="A52" s="167" t="s">
        <v>136</v>
      </c>
      <c r="B52" s="168">
        <v>210</v>
      </c>
      <c r="C52" s="167">
        <v>0</v>
      </c>
      <c r="D52" s="168">
        <v>210</v>
      </c>
      <c r="E52" s="168">
        <v>6772</v>
      </c>
      <c r="F52" s="168">
        <v>-252</v>
      </c>
      <c r="G52" s="168">
        <v>6520</v>
      </c>
      <c r="H52" s="168">
        <v>0</v>
      </c>
      <c r="I52" s="168"/>
      <c r="J52" s="168"/>
      <c r="K52" s="168">
        <v>6982</v>
      </c>
      <c r="L52" s="168">
        <v>-252</v>
      </c>
      <c r="M52" s="175">
        <f t="shared" si="7"/>
        <v>6730</v>
      </c>
    </row>
    <row r="53" spans="1:13" s="22" customFormat="1" ht="13.8" thickBot="1" x14ac:dyDescent="0.3">
      <c r="A53" s="167" t="s">
        <v>295</v>
      </c>
      <c r="B53" s="168"/>
      <c r="C53" s="167"/>
      <c r="D53" s="168"/>
      <c r="E53" s="168">
        <v>0</v>
      </c>
      <c r="F53" s="168">
        <v>730</v>
      </c>
      <c r="G53" s="168">
        <v>730</v>
      </c>
      <c r="H53" s="168">
        <v>0</v>
      </c>
      <c r="I53" s="168"/>
      <c r="J53" s="168"/>
      <c r="K53" s="168">
        <v>0</v>
      </c>
      <c r="L53" s="168">
        <v>730</v>
      </c>
      <c r="M53" s="175">
        <v>730</v>
      </c>
    </row>
    <row r="54" spans="1:13" s="22" customFormat="1" ht="13.8" thickBot="1" x14ac:dyDescent="0.3">
      <c r="A54" s="167" t="s">
        <v>259</v>
      </c>
      <c r="B54" s="168">
        <v>60</v>
      </c>
      <c r="C54" s="167">
        <v>118</v>
      </c>
      <c r="D54" s="168">
        <v>178</v>
      </c>
      <c r="E54" s="168">
        <v>0</v>
      </c>
      <c r="F54" s="168"/>
      <c r="G54" s="168"/>
      <c r="H54" s="168">
        <v>0</v>
      </c>
      <c r="I54" s="168"/>
      <c r="J54" s="168"/>
      <c r="K54" s="168">
        <v>60</v>
      </c>
      <c r="L54" s="168">
        <v>118</v>
      </c>
      <c r="M54" s="175">
        <f t="shared" si="7"/>
        <v>178</v>
      </c>
    </row>
    <row r="55" spans="1:13" s="22" customFormat="1" ht="13.8" thickBot="1" x14ac:dyDescent="0.3">
      <c r="A55" s="176" t="s">
        <v>101</v>
      </c>
      <c r="B55" s="177">
        <f>SUM(B52:B54)</f>
        <v>270</v>
      </c>
      <c r="C55" s="177">
        <f t="shared" ref="C55:L55" si="11">SUM(C52:C54)</f>
        <v>118</v>
      </c>
      <c r="D55" s="177">
        <f t="shared" si="11"/>
        <v>388</v>
      </c>
      <c r="E55" s="177">
        <f t="shared" si="11"/>
        <v>6772</v>
      </c>
      <c r="F55" s="177">
        <f t="shared" si="11"/>
        <v>478</v>
      </c>
      <c r="G55" s="177">
        <f t="shared" si="11"/>
        <v>7250</v>
      </c>
      <c r="H55" s="177">
        <f t="shared" si="11"/>
        <v>0</v>
      </c>
      <c r="I55" s="177">
        <f t="shared" si="11"/>
        <v>0</v>
      </c>
      <c r="J55" s="177">
        <f t="shared" si="11"/>
        <v>0</v>
      </c>
      <c r="K55" s="177">
        <f t="shared" si="11"/>
        <v>7042</v>
      </c>
      <c r="L55" s="177">
        <f t="shared" si="11"/>
        <v>596</v>
      </c>
      <c r="M55" s="175">
        <f t="shared" si="7"/>
        <v>7638</v>
      </c>
    </row>
    <row r="56" spans="1:13" ht="21" customHeight="1" thickBot="1" x14ac:dyDescent="0.3">
      <c r="A56" s="171" t="s">
        <v>102</v>
      </c>
      <c r="B56" s="172">
        <f>SUM(B51,B55)</f>
        <v>32610</v>
      </c>
      <c r="C56" s="172">
        <f t="shared" ref="C56:L56" si="12">SUM(C51,C55)</f>
        <v>1432</v>
      </c>
      <c r="D56" s="172">
        <f t="shared" si="12"/>
        <v>34042</v>
      </c>
      <c r="E56" s="172">
        <f t="shared" si="12"/>
        <v>9171</v>
      </c>
      <c r="F56" s="172">
        <f t="shared" si="12"/>
        <v>-252</v>
      </c>
      <c r="G56" s="172">
        <f t="shared" si="12"/>
        <v>8919</v>
      </c>
      <c r="H56" s="172">
        <f t="shared" si="12"/>
        <v>950</v>
      </c>
      <c r="I56" s="172">
        <f t="shared" si="12"/>
        <v>0</v>
      </c>
      <c r="J56" s="172">
        <f t="shared" si="12"/>
        <v>950</v>
      </c>
      <c r="K56" s="172">
        <f t="shared" si="12"/>
        <v>42731</v>
      </c>
      <c r="L56" s="172">
        <f t="shared" si="12"/>
        <v>1180</v>
      </c>
      <c r="M56" s="175">
        <f t="shared" si="7"/>
        <v>43911</v>
      </c>
    </row>
  </sheetData>
  <mergeCells count="11">
    <mergeCell ref="B33:D33"/>
    <mergeCell ref="E33:G33"/>
    <mergeCell ref="H33:J33"/>
    <mergeCell ref="K33:M33"/>
    <mergeCell ref="A4:M4"/>
    <mergeCell ref="A5:M5"/>
    <mergeCell ref="A2:M2"/>
    <mergeCell ref="B8:D8"/>
    <mergeCell ref="E8:G8"/>
    <mergeCell ref="H8:J8"/>
    <mergeCell ref="K8:M8"/>
  </mergeCells>
  <phoneticPr fontId="1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6"/>
  <sheetViews>
    <sheetView topLeftCell="R1" workbookViewId="0">
      <selection activeCell="AG15" sqref="AG15"/>
    </sheetView>
  </sheetViews>
  <sheetFormatPr defaultRowHeight="13.2" x14ac:dyDescent="0.25"/>
  <cols>
    <col min="1" max="1" width="31.44140625" customWidth="1"/>
    <col min="2" max="3" width="6.33203125" customWidth="1"/>
    <col min="4" max="6" width="7.33203125" customWidth="1"/>
    <col min="7" max="9" width="6.88671875" customWidth="1"/>
    <col min="10" max="12" width="6.109375" customWidth="1"/>
    <col min="13" max="15" width="5.88671875" customWidth="1"/>
    <col min="16" max="18" width="6.33203125" customWidth="1"/>
    <col min="19" max="21" width="6.109375" customWidth="1"/>
    <col min="22" max="22" width="7.6640625" customWidth="1"/>
    <col min="23" max="23" width="10.5546875" customWidth="1"/>
    <col min="24" max="24" width="7.6640625" customWidth="1"/>
    <col min="25" max="25" width="8.5546875" customWidth="1"/>
    <col min="26" max="26" width="6.6640625" customWidth="1"/>
    <col min="27" max="27" width="6.88671875" customWidth="1"/>
    <col min="28" max="30" width="7" customWidth="1"/>
    <col min="31" max="31" width="7.6640625" customWidth="1"/>
  </cols>
  <sheetData>
    <row r="1" spans="1:32" ht="13.8" x14ac:dyDescent="0.2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</row>
    <row r="2" spans="1:32" ht="13.8" x14ac:dyDescent="0.25">
      <c r="A2" s="347" t="s">
        <v>4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59"/>
    </row>
    <row r="3" spans="1:32" ht="13.8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ht="13.8" x14ac:dyDescent="0.25">
      <c r="A4" s="348" t="s">
        <v>270</v>
      </c>
      <c r="B4" s="348"/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59"/>
    </row>
    <row r="5" spans="1:32" ht="13.8" x14ac:dyDescent="0.25">
      <c r="A5" s="348" t="s">
        <v>260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59"/>
    </row>
    <row r="6" spans="1:32" ht="13.8" x14ac:dyDescent="0.25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59"/>
    </row>
    <row r="7" spans="1:32" ht="14.4" thickBot="1" x14ac:dyDescent="0.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95" t="s">
        <v>137</v>
      </c>
      <c r="AC7" s="95"/>
      <c r="AD7" s="95"/>
      <c r="AE7" s="59"/>
      <c r="AF7" s="59"/>
    </row>
    <row r="8" spans="1:32" ht="14.4" thickBot="1" x14ac:dyDescent="0.3">
      <c r="A8" s="344" t="s">
        <v>103</v>
      </c>
      <c r="B8" s="349" t="s">
        <v>271</v>
      </c>
      <c r="C8" s="350"/>
      <c r="D8" s="351"/>
      <c r="E8" s="343" t="s">
        <v>50</v>
      </c>
      <c r="F8" s="339"/>
      <c r="G8" s="339"/>
      <c r="H8" s="339"/>
      <c r="I8" s="339"/>
      <c r="J8" s="339"/>
      <c r="K8" s="339"/>
      <c r="L8" s="339"/>
      <c r="M8" s="340"/>
      <c r="N8" s="343" t="s">
        <v>51</v>
      </c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39"/>
      <c r="AD8" s="339"/>
      <c r="AE8" s="340"/>
      <c r="AF8" s="59"/>
    </row>
    <row r="9" spans="1:32" ht="14.4" thickBot="1" x14ac:dyDescent="0.3">
      <c r="A9" s="345"/>
      <c r="B9" s="352"/>
      <c r="C9" s="353"/>
      <c r="D9" s="354"/>
      <c r="E9" s="343" t="s">
        <v>254</v>
      </c>
      <c r="F9" s="339"/>
      <c r="G9" s="340"/>
      <c r="H9" s="343" t="s">
        <v>272</v>
      </c>
      <c r="I9" s="339"/>
      <c r="J9" s="340"/>
      <c r="K9" s="343" t="s">
        <v>79</v>
      </c>
      <c r="L9" s="339"/>
      <c r="M9" s="340"/>
      <c r="N9" s="343" t="s">
        <v>154</v>
      </c>
      <c r="O9" s="339"/>
      <c r="P9" s="340"/>
      <c r="Q9" s="355" t="s">
        <v>273</v>
      </c>
      <c r="R9" s="356"/>
      <c r="S9" s="357"/>
      <c r="T9" s="355" t="s">
        <v>274</v>
      </c>
      <c r="U9" s="356"/>
      <c r="V9" s="357"/>
      <c r="W9" s="343" t="s">
        <v>275</v>
      </c>
      <c r="X9" s="356"/>
      <c r="Y9" s="357"/>
      <c r="Z9" s="342" t="s">
        <v>276</v>
      </c>
      <c r="AA9" s="339"/>
      <c r="AB9" s="340"/>
      <c r="AC9" s="343" t="s">
        <v>79</v>
      </c>
      <c r="AD9" s="339"/>
      <c r="AE9" s="340"/>
      <c r="AF9" s="59"/>
    </row>
    <row r="10" spans="1:32" ht="14.4" thickBot="1" x14ac:dyDescent="0.3">
      <c r="A10" s="346"/>
      <c r="B10" s="189" t="s">
        <v>47</v>
      </c>
      <c r="C10" s="189" t="s">
        <v>265</v>
      </c>
      <c r="D10" s="194" t="s">
        <v>265</v>
      </c>
      <c r="E10" s="189" t="s">
        <v>47</v>
      </c>
      <c r="F10" s="189" t="s">
        <v>265</v>
      </c>
      <c r="G10" s="195" t="s">
        <v>265</v>
      </c>
      <c r="H10" s="189" t="s">
        <v>47</v>
      </c>
      <c r="I10" s="189" t="s">
        <v>265</v>
      </c>
      <c r="J10" s="189" t="s">
        <v>265</v>
      </c>
      <c r="K10" s="189" t="s">
        <v>47</v>
      </c>
      <c r="L10" s="189" t="s">
        <v>265</v>
      </c>
      <c r="M10" s="189" t="s">
        <v>265</v>
      </c>
      <c r="N10" s="189" t="s">
        <v>47</v>
      </c>
      <c r="O10" s="189" t="s">
        <v>265</v>
      </c>
      <c r="P10" s="189" t="s">
        <v>265</v>
      </c>
      <c r="Q10" s="189" t="s">
        <v>47</v>
      </c>
      <c r="R10" s="189" t="s">
        <v>265</v>
      </c>
      <c r="S10" s="195" t="s">
        <v>265</v>
      </c>
      <c r="T10" s="189" t="s">
        <v>47</v>
      </c>
      <c r="U10" s="189" t="s">
        <v>265</v>
      </c>
      <c r="V10" s="189" t="s">
        <v>265</v>
      </c>
      <c r="W10" s="189" t="s">
        <v>47</v>
      </c>
      <c r="X10" s="189" t="s">
        <v>265</v>
      </c>
      <c r="Y10" s="189" t="s">
        <v>265</v>
      </c>
      <c r="Z10" s="189" t="s">
        <v>47</v>
      </c>
      <c r="AA10" s="189" t="s">
        <v>265</v>
      </c>
      <c r="AB10" s="178" t="s">
        <v>265</v>
      </c>
      <c r="AC10" s="178" t="s">
        <v>47</v>
      </c>
      <c r="AD10" s="178" t="s">
        <v>265</v>
      </c>
      <c r="AE10" s="189" t="s">
        <v>265</v>
      </c>
      <c r="AF10" s="59"/>
    </row>
    <row r="11" spans="1:32" ht="13.8" x14ac:dyDescent="0.25">
      <c r="A11" s="125" t="s">
        <v>185</v>
      </c>
      <c r="B11" s="181">
        <v>15861</v>
      </c>
      <c r="C11" s="190">
        <v>186</v>
      </c>
      <c r="D11" s="181">
        <v>16047</v>
      </c>
      <c r="E11" s="182">
        <v>0</v>
      </c>
      <c r="F11" s="181"/>
      <c r="G11" s="182"/>
      <c r="H11" s="182">
        <v>0</v>
      </c>
      <c r="I11" s="182"/>
      <c r="J11" s="182"/>
      <c r="K11" s="182">
        <v>0</v>
      </c>
      <c r="L11" s="182"/>
      <c r="M11" s="182"/>
      <c r="N11" s="182">
        <v>0</v>
      </c>
      <c r="O11" s="182"/>
      <c r="P11" s="182"/>
      <c r="Q11" s="182">
        <v>0</v>
      </c>
      <c r="R11" s="182"/>
      <c r="S11" s="182"/>
      <c r="T11" s="182">
        <v>0</v>
      </c>
      <c r="U11" s="182"/>
      <c r="V11" s="182"/>
      <c r="W11" s="182">
        <v>15861</v>
      </c>
      <c r="X11" s="182">
        <v>186</v>
      </c>
      <c r="Y11" s="182">
        <v>16047</v>
      </c>
      <c r="Z11" s="182">
        <v>0</v>
      </c>
      <c r="AA11" s="182"/>
      <c r="AB11" s="182"/>
      <c r="AC11" s="182">
        <v>0</v>
      </c>
      <c r="AD11" s="182"/>
      <c r="AE11" s="182"/>
      <c r="AF11" s="59"/>
    </row>
    <row r="12" spans="1:32" ht="15" customHeight="1" x14ac:dyDescent="0.25">
      <c r="A12" s="126" t="s">
        <v>186</v>
      </c>
      <c r="B12" s="183">
        <v>1074</v>
      </c>
      <c r="C12" s="191">
        <v>0</v>
      </c>
      <c r="D12" s="183">
        <v>1074</v>
      </c>
      <c r="E12" s="184">
        <v>0</v>
      </c>
      <c r="F12" s="183"/>
      <c r="G12" s="184"/>
      <c r="H12" s="184">
        <v>0</v>
      </c>
      <c r="I12" s="184"/>
      <c r="J12" s="184"/>
      <c r="K12" s="184">
        <v>0</v>
      </c>
      <c r="L12" s="184"/>
      <c r="M12" s="184"/>
      <c r="N12" s="184">
        <v>0</v>
      </c>
      <c r="O12" s="184"/>
      <c r="P12" s="184"/>
      <c r="Q12" s="184">
        <v>0</v>
      </c>
      <c r="R12" s="184"/>
      <c r="S12" s="184"/>
      <c r="T12" s="184">
        <v>1074</v>
      </c>
      <c r="U12" s="184">
        <v>0</v>
      </c>
      <c r="V12" s="184">
        <v>1074</v>
      </c>
      <c r="W12" s="184">
        <v>0</v>
      </c>
      <c r="X12" s="184"/>
      <c r="Y12" s="184"/>
      <c r="Z12" s="184">
        <v>0</v>
      </c>
      <c r="AA12" s="184"/>
      <c r="AB12" s="184"/>
      <c r="AC12" s="184">
        <v>0</v>
      </c>
      <c r="AD12" s="184"/>
      <c r="AE12" s="184"/>
      <c r="AF12" s="59"/>
    </row>
    <row r="13" spans="1:32" s="3" customFormat="1" ht="15" customHeight="1" x14ac:dyDescent="0.25">
      <c r="A13" s="127" t="s">
        <v>187</v>
      </c>
      <c r="B13" s="185">
        <v>60</v>
      </c>
      <c r="C13" s="192">
        <v>118</v>
      </c>
      <c r="D13" s="185">
        <v>178</v>
      </c>
      <c r="E13" s="186">
        <v>60</v>
      </c>
      <c r="F13" s="185">
        <v>118</v>
      </c>
      <c r="G13" s="186">
        <v>178</v>
      </c>
      <c r="H13" s="186">
        <v>0</v>
      </c>
      <c r="I13" s="186"/>
      <c r="J13" s="186"/>
      <c r="K13" s="186">
        <v>0</v>
      </c>
      <c r="L13" s="186"/>
      <c r="M13" s="186"/>
      <c r="N13" s="186">
        <v>0</v>
      </c>
      <c r="O13" s="186"/>
      <c r="P13" s="186"/>
      <c r="Q13" s="186">
        <v>0</v>
      </c>
      <c r="R13" s="186"/>
      <c r="S13" s="186"/>
      <c r="T13" s="186">
        <v>0</v>
      </c>
      <c r="U13" s="186"/>
      <c r="V13" s="186"/>
      <c r="W13" s="186">
        <v>0</v>
      </c>
      <c r="X13" s="186"/>
      <c r="Y13" s="186"/>
      <c r="Z13" s="186">
        <v>0</v>
      </c>
      <c r="AA13" s="186"/>
      <c r="AB13" s="186"/>
      <c r="AC13" s="186">
        <v>0</v>
      </c>
      <c r="AD13" s="186"/>
      <c r="AE13" s="186"/>
      <c r="AF13" s="60"/>
    </row>
    <row r="14" spans="1:32" ht="15" customHeight="1" x14ac:dyDescent="0.25">
      <c r="A14" s="125" t="s">
        <v>188</v>
      </c>
      <c r="B14" s="183">
        <v>5028</v>
      </c>
      <c r="C14" s="193">
        <v>0</v>
      </c>
      <c r="D14" s="183">
        <v>5028</v>
      </c>
      <c r="E14" s="184">
        <v>0</v>
      </c>
      <c r="F14" s="183"/>
      <c r="G14" s="184"/>
      <c r="H14" s="184">
        <v>0</v>
      </c>
      <c r="I14" s="184"/>
      <c r="J14" s="184"/>
      <c r="K14" s="184">
        <v>0</v>
      </c>
      <c r="L14" s="184"/>
      <c r="M14" s="184"/>
      <c r="N14" s="184">
        <v>5028</v>
      </c>
      <c r="O14" s="184">
        <v>0</v>
      </c>
      <c r="P14" s="184">
        <v>5028</v>
      </c>
      <c r="Q14" s="184">
        <v>0</v>
      </c>
      <c r="R14" s="184"/>
      <c r="S14" s="184"/>
      <c r="T14" s="184">
        <v>0</v>
      </c>
      <c r="U14" s="184"/>
      <c r="V14" s="184"/>
      <c r="W14" s="184">
        <v>0</v>
      </c>
      <c r="X14" s="184"/>
      <c r="Y14" s="184"/>
      <c r="Z14" s="184">
        <v>0</v>
      </c>
      <c r="AA14" s="184"/>
      <c r="AB14" s="184"/>
      <c r="AC14" s="184">
        <v>0</v>
      </c>
      <c r="AD14" s="184"/>
      <c r="AE14" s="184"/>
      <c r="AF14" s="59"/>
    </row>
    <row r="15" spans="1:32" ht="15" customHeight="1" x14ac:dyDescent="0.25">
      <c r="A15" s="128" t="s">
        <v>189</v>
      </c>
      <c r="B15" s="181">
        <v>772</v>
      </c>
      <c r="C15" s="190">
        <v>-730</v>
      </c>
      <c r="D15" s="181">
        <v>42</v>
      </c>
      <c r="E15" s="182">
        <v>0</v>
      </c>
      <c r="F15" s="181"/>
      <c r="G15" s="182"/>
      <c r="H15" s="182">
        <v>0</v>
      </c>
      <c r="I15" s="182"/>
      <c r="J15" s="182"/>
      <c r="K15" s="182">
        <v>0</v>
      </c>
      <c r="L15" s="182"/>
      <c r="M15" s="182"/>
      <c r="N15" s="182">
        <v>0</v>
      </c>
      <c r="O15" s="182"/>
      <c r="P15" s="182"/>
      <c r="Q15" s="182">
        <v>42</v>
      </c>
      <c r="R15" s="182">
        <v>0</v>
      </c>
      <c r="S15" s="182">
        <v>42</v>
      </c>
      <c r="T15" s="182">
        <v>730</v>
      </c>
      <c r="U15" s="182">
        <v>-730</v>
      </c>
      <c r="V15" s="182">
        <v>0</v>
      </c>
      <c r="W15" s="182">
        <v>0</v>
      </c>
      <c r="X15" s="182"/>
      <c r="Y15" s="182"/>
      <c r="Z15" s="182">
        <v>0</v>
      </c>
      <c r="AA15" s="182"/>
      <c r="AB15" s="182"/>
      <c r="AC15" s="182">
        <v>0</v>
      </c>
      <c r="AD15" s="182"/>
      <c r="AE15" s="182"/>
      <c r="AF15" s="59"/>
    </row>
    <row r="16" spans="1:32" ht="15" customHeight="1" x14ac:dyDescent="0.25">
      <c r="A16" s="128" t="s">
        <v>190</v>
      </c>
      <c r="B16" s="181">
        <v>138</v>
      </c>
      <c r="C16" s="190">
        <v>0</v>
      </c>
      <c r="D16" s="181">
        <v>138</v>
      </c>
      <c r="E16" s="182">
        <v>0</v>
      </c>
      <c r="F16" s="181"/>
      <c r="G16" s="182"/>
      <c r="H16" s="182">
        <v>0</v>
      </c>
      <c r="I16" s="182"/>
      <c r="J16" s="182"/>
      <c r="K16" s="182">
        <v>0</v>
      </c>
      <c r="L16" s="182"/>
      <c r="M16" s="182"/>
      <c r="N16" s="182">
        <v>0</v>
      </c>
      <c r="O16" s="182"/>
      <c r="P16" s="182"/>
      <c r="Q16" s="182">
        <v>138</v>
      </c>
      <c r="R16" s="182">
        <v>0</v>
      </c>
      <c r="S16" s="182">
        <v>138</v>
      </c>
      <c r="T16" s="182">
        <v>0</v>
      </c>
      <c r="U16" s="182"/>
      <c r="V16" s="182"/>
      <c r="W16" s="182">
        <v>0</v>
      </c>
      <c r="X16" s="182"/>
      <c r="Y16" s="182"/>
      <c r="Z16" s="182">
        <v>0</v>
      </c>
      <c r="AA16" s="182"/>
      <c r="AB16" s="182"/>
      <c r="AC16" s="182">
        <v>0</v>
      </c>
      <c r="AD16" s="182"/>
      <c r="AE16" s="182"/>
      <c r="AF16" s="59"/>
    </row>
    <row r="17" spans="1:32" ht="15" customHeight="1" x14ac:dyDescent="0.25">
      <c r="A17" s="125" t="s">
        <v>191</v>
      </c>
      <c r="B17" s="183">
        <v>5240</v>
      </c>
      <c r="C17" s="193">
        <v>0</v>
      </c>
      <c r="D17" s="183">
        <v>5240</v>
      </c>
      <c r="E17" s="184">
        <v>0</v>
      </c>
      <c r="F17" s="183"/>
      <c r="G17" s="184"/>
      <c r="H17" s="184">
        <v>0</v>
      </c>
      <c r="I17" s="184"/>
      <c r="J17" s="184"/>
      <c r="K17" s="184">
        <v>0</v>
      </c>
      <c r="L17" s="184"/>
      <c r="M17" s="184"/>
      <c r="N17" s="184">
        <v>0</v>
      </c>
      <c r="O17" s="184"/>
      <c r="P17" s="184"/>
      <c r="Q17" s="184">
        <v>0</v>
      </c>
      <c r="R17" s="184"/>
      <c r="S17" s="184"/>
      <c r="T17" s="184">
        <v>5240</v>
      </c>
      <c r="U17" s="184">
        <v>0</v>
      </c>
      <c r="V17" s="184">
        <v>5240</v>
      </c>
      <c r="W17" s="184">
        <v>0</v>
      </c>
      <c r="X17" s="184"/>
      <c r="Y17" s="184"/>
      <c r="Z17" s="184">
        <v>0</v>
      </c>
      <c r="AA17" s="184"/>
      <c r="AB17" s="184"/>
      <c r="AC17" s="184">
        <v>0</v>
      </c>
      <c r="AD17" s="184"/>
      <c r="AE17" s="184"/>
      <c r="AF17" s="59"/>
    </row>
    <row r="18" spans="1:32" ht="15" customHeight="1" x14ac:dyDescent="0.25">
      <c r="A18" s="125" t="s">
        <v>192</v>
      </c>
      <c r="B18" s="183">
        <v>14005</v>
      </c>
      <c r="C18" s="193">
        <v>-1916</v>
      </c>
      <c r="D18" s="183">
        <v>12089</v>
      </c>
      <c r="E18" s="184">
        <v>0</v>
      </c>
      <c r="F18" s="183"/>
      <c r="G18" s="184"/>
      <c r="H18" s="184">
        <v>0</v>
      </c>
      <c r="I18" s="184"/>
      <c r="J18" s="184"/>
      <c r="K18" s="184">
        <v>6982</v>
      </c>
      <c r="L18" s="184">
        <v>-252</v>
      </c>
      <c r="M18" s="184">
        <v>6730</v>
      </c>
      <c r="N18" s="184">
        <v>0</v>
      </c>
      <c r="O18" s="184"/>
      <c r="P18" s="184"/>
      <c r="Q18" s="184">
        <v>0</v>
      </c>
      <c r="R18" s="184"/>
      <c r="S18" s="184"/>
      <c r="T18" s="184">
        <v>0</v>
      </c>
      <c r="U18" s="184"/>
      <c r="V18" s="184"/>
      <c r="W18" s="184">
        <v>0</v>
      </c>
      <c r="X18" s="184"/>
      <c r="Y18" s="184"/>
      <c r="Z18" s="184">
        <v>0</v>
      </c>
      <c r="AA18" s="184"/>
      <c r="AB18" s="184"/>
      <c r="AC18" s="184">
        <v>7023</v>
      </c>
      <c r="AD18" s="184">
        <v>-1664</v>
      </c>
      <c r="AE18" s="184">
        <v>5359</v>
      </c>
      <c r="AF18" s="59"/>
    </row>
    <row r="19" spans="1:32" ht="15" customHeight="1" x14ac:dyDescent="0.25">
      <c r="A19" s="125" t="s">
        <v>232</v>
      </c>
      <c r="B19" s="183">
        <v>15</v>
      </c>
      <c r="C19" s="193">
        <v>3522</v>
      </c>
      <c r="D19" s="183">
        <v>3537</v>
      </c>
      <c r="E19" s="184">
        <v>0</v>
      </c>
      <c r="F19" s="183"/>
      <c r="G19" s="184"/>
      <c r="H19" s="184">
        <v>0</v>
      </c>
      <c r="I19" s="184">
        <v>730</v>
      </c>
      <c r="J19" s="184">
        <v>730</v>
      </c>
      <c r="K19" s="184">
        <v>0</v>
      </c>
      <c r="L19" s="184"/>
      <c r="M19" s="184">
        <v>0</v>
      </c>
      <c r="N19" s="184">
        <v>0</v>
      </c>
      <c r="O19" s="184"/>
      <c r="P19" s="184"/>
      <c r="Q19" s="184">
        <v>15</v>
      </c>
      <c r="R19" s="184">
        <v>2792</v>
      </c>
      <c r="S19" s="184">
        <v>2807</v>
      </c>
      <c r="T19" s="184">
        <v>0</v>
      </c>
      <c r="U19" s="184"/>
      <c r="V19" s="184"/>
      <c r="W19" s="184">
        <v>0</v>
      </c>
      <c r="X19" s="184"/>
      <c r="Y19" s="184"/>
      <c r="Z19" s="184">
        <v>0</v>
      </c>
      <c r="AA19" s="184"/>
      <c r="AB19" s="184"/>
      <c r="AC19" s="184">
        <v>0</v>
      </c>
      <c r="AD19" s="184"/>
      <c r="AE19" s="184"/>
      <c r="AF19" s="59"/>
    </row>
    <row r="20" spans="1:32" ht="15" customHeight="1" thickBot="1" x14ac:dyDescent="0.3">
      <c r="A20" s="125" t="s">
        <v>233</v>
      </c>
      <c r="B20" s="157">
        <v>538</v>
      </c>
      <c r="C20" s="193">
        <v>0</v>
      </c>
      <c r="D20" s="157">
        <v>538</v>
      </c>
      <c r="E20" s="161">
        <v>0</v>
      </c>
      <c r="F20" s="157"/>
      <c r="G20" s="161"/>
      <c r="H20" s="161">
        <v>0</v>
      </c>
      <c r="I20" s="161"/>
      <c r="J20" s="161"/>
      <c r="K20" s="161">
        <v>0</v>
      </c>
      <c r="L20" s="161"/>
      <c r="M20" s="161">
        <v>0</v>
      </c>
      <c r="N20" s="161">
        <v>0</v>
      </c>
      <c r="O20" s="161"/>
      <c r="P20" s="161"/>
      <c r="Q20" s="161">
        <v>0</v>
      </c>
      <c r="R20" s="161"/>
      <c r="S20" s="161"/>
      <c r="T20" s="161">
        <v>0</v>
      </c>
      <c r="U20" s="161"/>
      <c r="V20" s="161"/>
      <c r="W20" s="161">
        <v>0</v>
      </c>
      <c r="X20" s="161"/>
      <c r="Y20" s="161"/>
      <c r="Z20" s="161">
        <v>538</v>
      </c>
      <c r="AA20" s="161">
        <v>0</v>
      </c>
      <c r="AB20" s="161">
        <v>538</v>
      </c>
      <c r="AC20" s="161">
        <v>0</v>
      </c>
      <c r="AD20" s="161"/>
      <c r="AE20" s="161"/>
      <c r="AF20" s="59"/>
    </row>
    <row r="21" spans="1:32" s="22" customFormat="1" ht="14.4" thickBot="1" x14ac:dyDescent="0.3">
      <c r="A21" s="187" t="s">
        <v>1</v>
      </c>
      <c r="B21" s="188">
        <f t="shared" ref="B21:AE21" si="0">SUM(B11:B20)</f>
        <v>42731</v>
      </c>
      <c r="C21" s="188">
        <f>SUM(C11:C20)</f>
        <v>1180</v>
      </c>
      <c r="D21" s="188">
        <f>SUM(D11:D20)</f>
        <v>43911</v>
      </c>
      <c r="E21" s="188">
        <f t="shared" si="0"/>
        <v>60</v>
      </c>
      <c r="F21" s="188">
        <f t="shared" si="0"/>
        <v>118</v>
      </c>
      <c r="G21" s="188">
        <f t="shared" si="0"/>
        <v>178</v>
      </c>
      <c r="H21" s="188">
        <f t="shared" si="0"/>
        <v>0</v>
      </c>
      <c r="I21" s="188">
        <f t="shared" si="0"/>
        <v>730</v>
      </c>
      <c r="J21" s="188">
        <f t="shared" si="0"/>
        <v>730</v>
      </c>
      <c r="K21" s="188">
        <f t="shared" si="0"/>
        <v>6982</v>
      </c>
      <c r="L21" s="188">
        <f t="shared" si="0"/>
        <v>-252</v>
      </c>
      <c r="M21" s="188">
        <f t="shared" si="0"/>
        <v>6730</v>
      </c>
      <c r="N21" s="188">
        <f t="shared" si="0"/>
        <v>5028</v>
      </c>
      <c r="O21" s="188">
        <f t="shared" si="0"/>
        <v>0</v>
      </c>
      <c r="P21" s="188">
        <f t="shared" si="0"/>
        <v>5028</v>
      </c>
      <c r="Q21" s="188">
        <f t="shared" si="0"/>
        <v>195</v>
      </c>
      <c r="R21" s="188">
        <f t="shared" si="0"/>
        <v>2792</v>
      </c>
      <c r="S21" s="188">
        <f t="shared" si="0"/>
        <v>2987</v>
      </c>
      <c r="T21" s="188">
        <f t="shared" si="0"/>
        <v>7044</v>
      </c>
      <c r="U21" s="188">
        <f t="shared" si="0"/>
        <v>-730</v>
      </c>
      <c r="V21" s="188">
        <f t="shared" si="0"/>
        <v>6314</v>
      </c>
      <c r="W21" s="188">
        <f t="shared" si="0"/>
        <v>15861</v>
      </c>
      <c r="X21" s="188">
        <f t="shared" si="0"/>
        <v>186</v>
      </c>
      <c r="Y21" s="188">
        <f t="shared" si="0"/>
        <v>16047</v>
      </c>
      <c r="Z21" s="188">
        <f t="shared" si="0"/>
        <v>538</v>
      </c>
      <c r="AA21" s="188">
        <f t="shared" si="0"/>
        <v>0</v>
      </c>
      <c r="AB21" s="188">
        <f t="shared" si="0"/>
        <v>538</v>
      </c>
      <c r="AC21" s="188">
        <f t="shared" si="0"/>
        <v>7023</v>
      </c>
      <c r="AD21" s="188">
        <f t="shared" si="0"/>
        <v>-1664</v>
      </c>
      <c r="AE21" s="188">
        <f t="shared" si="0"/>
        <v>5359</v>
      </c>
      <c r="AF21" s="61"/>
    </row>
    <row r="22" spans="1:32" ht="13.8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ht="13.8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</row>
    <row r="24" spans="1:32" ht="13.8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</row>
    <row r="25" spans="1:32" ht="13.8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</row>
    <row r="26" spans="1:32" ht="13.8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</row>
  </sheetData>
  <mergeCells count="17">
    <mergeCell ref="W9:Y9"/>
    <mergeCell ref="Z9:AB9"/>
    <mergeCell ref="AC9:AE9"/>
    <mergeCell ref="A8:A10"/>
    <mergeCell ref="A2:AE2"/>
    <mergeCell ref="A4:AE4"/>
    <mergeCell ref="A5:AE5"/>
    <mergeCell ref="A6:AE6"/>
    <mergeCell ref="B8:D9"/>
    <mergeCell ref="E8:M8"/>
    <mergeCell ref="E9:G9"/>
    <mergeCell ref="H9:J9"/>
    <mergeCell ref="K9:M9"/>
    <mergeCell ref="N8:AE8"/>
    <mergeCell ref="N9:P9"/>
    <mergeCell ref="Q9:S9"/>
    <mergeCell ref="T9:V9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52"/>
  <sheetViews>
    <sheetView topLeftCell="B22" workbookViewId="0">
      <selection activeCell="E19" sqref="E19"/>
    </sheetView>
  </sheetViews>
  <sheetFormatPr defaultRowHeight="13.2" x14ac:dyDescent="0.25"/>
  <cols>
    <col min="1" max="1" width="11.5546875" hidden="1" customWidth="1"/>
    <col min="2" max="2" width="58.44140625" customWidth="1"/>
    <col min="3" max="3" width="12.33203125" customWidth="1"/>
    <col min="4" max="4" width="14" customWidth="1"/>
    <col min="5" max="5" width="13.44140625" style="91" customWidth="1"/>
  </cols>
  <sheetData>
    <row r="2" spans="1:7" x14ac:dyDescent="0.25">
      <c r="B2" s="337" t="s">
        <v>105</v>
      </c>
      <c r="C2" s="337"/>
      <c r="D2" s="337"/>
      <c r="E2" s="337"/>
    </row>
    <row r="3" spans="1:7" x14ac:dyDescent="0.25">
      <c r="B3" s="15"/>
      <c r="C3" s="131"/>
      <c r="D3" s="131"/>
      <c r="E3" s="15"/>
    </row>
    <row r="4" spans="1:7" x14ac:dyDescent="0.25">
      <c r="B4" s="337" t="s">
        <v>140</v>
      </c>
      <c r="C4" s="337"/>
      <c r="D4" s="337"/>
      <c r="E4" s="337"/>
    </row>
    <row r="5" spans="1:7" x14ac:dyDescent="0.25">
      <c r="A5" s="358" t="s">
        <v>277</v>
      </c>
      <c r="B5" s="358"/>
      <c r="C5" s="358"/>
      <c r="D5" s="358"/>
      <c r="E5" s="358"/>
    </row>
    <row r="7" spans="1:7" x14ac:dyDescent="0.25">
      <c r="A7" s="2" t="s">
        <v>60</v>
      </c>
      <c r="B7" s="2"/>
      <c r="C7" s="2"/>
      <c r="D7" s="2"/>
      <c r="E7" s="90"/>
      <c r="F7" s="2"/>
      <c r="G7" s="2"/>
    </row>
    <row r="8" spans="1:7" x14ac:dyDescent="0.25">
      <c r="D8" s="22" t="s">
        <v>62</v>
      </c>
    </row>
    <row r="9" spans="1:7" ht="13.8" thickBot="1" x14ac:dyDescent="0.3"/>
    <row r="10" spans="1:7" ht="14.4" thickTop="1" thickBot="1" x14ac:dyDescent="0.3">
      <c r="A10" s="132"/>
      <c r="B10" s="133" t="s">
        <v>61</v>
      </c>
      <c r="C10" s="363" t="s">
        <v>47</v>
      </c>
      <c r="D10" s="363" t="s">
        <v>265</v>
      </c>
      <c r="E10" s="365" t="s">
        <v>265</v>
      </c>
    </row>
    <row r="11" spans="1:7" ht="14.4" thickTop="1" thickBot="1" x14ac:dyDescent="0.3">
      <c r="A11" s="134"/>
      <c r="B11" s="135" t="s">
        <v>80</v>
      </c>
      <c r="C11" s="364"/>
      <c r="D11" s="364"/>
      <c r="E11" s="364"/>
    </row>
    <row r="12" spans="1:7" ht="13.8" thickTop="1" x14ac:dyDescent="0.25">
      <c r="A12" s="136"/>
      <c r="B12" s="136"/>
      <c r="C12" s="136"/>
      <c r="D12" s="136"/>
      <c r="E12" s="137"/>
    </row>
    <row r="13" spans="1:7" x14ac:dyDescent="0.25">
      <c r="A13" s="138"/>
      <c r="B13" s="139" t="s">
        <v>81</v>
      </c>
      <c r="C13" s="140">
        <f>SUM(C14:C20)</f>
        <v>11414006</v>
      </c>
      <c r="D13" s="139">
        <v>0</v>
      </c>
      <c r="E13" s="140">
        <f>SUM(E14:E20)</f>
        <v>11429866</v>
      </c>
    </row>
    <row r="14" spans="1:7" x14ac:dyDescent="0.25">
      <c r="A14" s="138"/>
      <c r="B14" s="138" t="s">
        <v>82</v>
      </c>
      <c r="C14" s="141">
        <v>1960170</v>
      </c>
      <c r="D14" s="138">
        <v>0</v>
      </c>
      <c r="E14" s="141">
        <v>1960170</v>
      </c>
    </row>
    <row r="15" spans="1:7" x14ac:dyDescent="0.25">
      <c r="A15" s="142"/>
      <c r="B15" s="138" t="s">
        <v>83</v>
      </c>
      <c r="C15" s="141">
        <v>1696000</v>
      </c>
      <c r="D15" s="138">
        <v>0</v>
      </c>
      <c r="E15" s="141">
        <v>1696000</v>
      </c>
    </row>
    <row r="16" spans="1:7" x14ac:dyDescent="0.25">
      <c r="A16" s="138"/>
      <c r="B16" s="138" t="s">
        <v>84</v>
      </c>
      <c r="C16" s="141">
        <v>473685</v>
      </c>
      <c r="D16" s="138">
        <v>0</v>
      </c>
      <c r="E16" s="141">
        <v>473685</v>
      </c>
    </row>
    <row r="17" spans="1:7" x14ac:dyDescent="0.25">
      <c r="A17" s="138"/>
      <c r="B17" s="138" t="s">
        <v>85</v>
      </c>
      <c r="C17" s="141">
        <v>329150</v>
      </c>
      <c r="D17" s="138">
        <v>0</v>
      </c>
      <c r="E17" s="141">
        <v>329150</v>
      </c>
    </row>
    <row r="18" spans="1:7" x14ac:dyDescent="0.25">
      <c r="A18" s="143"/>
      <c r="B18" s="138" t="s">
        <v>86</v>
      </c>
      <c r="C18" s="141">
        <v>5000000</v>
      </c>
      <c r="D18" s="138">
        <v>15860</v>
      </c>
      <c r="E18" s="141">
        <v>5015860</v>
      </c>
    </row>
    <row r="19" spans="1:7" x14ac:dyDescent="0.25">
      <c r="A19" s="143"/>
      <c r="B19" s="138" t="s">
        <v>242</v>
      </c>
      <c r="C19" s="141">
        <v>1009100</v>
      </c>
      <c r="D19" s="138">
        <v>0</v>
      </c>
      <c r="E19" s="141">
        <v>1009100</v>
      </c>
    </row>
    <row r="20" spans="1:7" x14ac:dyDescent="0.25">
      <c r="A20" s="138"/>
      <c r="B20" s="138" t="s">
        <v>221</v>
      </c>
      <c r="C20" s="141">
        <v>945901</v>
      </c>
      <c r="D20" s="138">
        <v>0</v>
      </c>
      <c r="E20" s="141">
        <v>945901</v>
      </c>
    </row>
    <row r="21" spans="1:7" x14ac:dyDescent="0.25">
      <c r="A21" s="144" t="s">
        <v>63</v>
      </c>
      <c r="B21" s="361" t="s">
        <v>87</v>
      </c>
      <c r="C21" s="361"/>
      <c r="D21" s="361"/>
      <c r="E21" s="362"/>
      <c r="F21" s="2"/>
      <c r="G21" s="2"/>
    </row>
    <row r="22" spans="1:7" x14ac:dyDescent="0.25">
      <c r="A22" s="144"/>
      <c r="B22" s="361" t="s">
        <v>88</v>
      </c>
      <c r="C22" s="361"/>
      <c r="D22" s="361"/>
      <c r="E22" s="362"/>
      <c r="F22" s="2"/>
      <c r="G22" s="2"/>
    </row>
    <row r="23" spans="1:7" x14ac:dyDescent="0.25">
      <c r="A23" s="138"/>
      <c r="B23" s="145"/>
      <c r="C23" s="145"/>
      <c r="D23" s="145"/>
      <c r="E23" s="141"/>
    </row>
    <row r="24" spans="1:7" x14ac:dyDescent="0.25">
      <c r="A24" s="138"/>
      <c r="B24" s="138" t="s">
        <v>110</v>
      </c>
      <c r="C24" s="141">
        <v>0</v>
      </c>
      <c r="D24" s="138">
        <v>0</v>
      </c>
      <c r="E24" s="141">
        <v>0</v>
      </c>
    </row>
    <row r="25" spans="1:7" x14ac:dyDescent="0.25">
      <c r="A25" s="138"/>
      <c r="B25" s="138" t="s">
        <v>111</v>
      </c>
      <c r="C25" s="141">
        <v>0</v>
      </c>
      <c r="D25" s="138">
        <v>0</v>
      </c>
      <c r="E25" s="141">
        <v>0</v>
      </c>
    </row>
    <row r="26" spans="1:7" x14ac:dyDescent="0.25">
      <c r="A26" s="146"/>
      <c r="B26" s="147" t="s">
        <v>89</v>
      </c>
      <c r="C26" s="148">
        <v>0</v>
      </c>
      <c r="D26" s="147">
        <v>0</v>
      </c>
      <c r="E26" s="148">
        <v>0</v>
      </c>
      <c r="F26" s="2"/>
      <c r="G26" s="2"/>
    </row>
    <row r="27" spans="1:7" x14ac:dyDescent="0.25">
      <c r="A27" s="146"/>
      <c r="B27" s="147" t="s">
        <v>90</v>
      </c>
      <c r="C27" s="148">
        <v>0</v>
      </c>
      <c r="D27" s="147">
        <v>0</v>
      </c>
      <c r="E27" s="148">
        <v>0</v>
      </c>
      <c r="F27" s="2"/>
      <c r="G27" s="2"/>
    </row>
    <row r="28" spans="1:7" x14ac:dyDescent="0.25">
      <c r="A28" s="146"/>
      <c r="B28" s="147" t="s">
        <v>113</v>
      </c>
      <c r="C28" s="148">
        <v>0</v>
      </c>
      <c r="D28" s="147">
        <v>0</v>
      </c>
      <c r="E28" s="148">
        <v>0</v>
      </c>
      <c r="F28" s="2"/>
      <c r="G28" s="2"/>
    </row>
    <row r="29" spans="1:7" x14ac:dyDescent="0.25">
      <c r="A29" s="138"/>
      <c r="B29" s="138" t="s">
        <v>91</v>
      </c>
      <c r="C29" s="141">
        <v>0</v>
      </c>
      <c r="D29" s="138">
        <v>0</v>
      </c>
      <c r="E29" s="141">
        <v>0</v>
      </c>
    </row>
    <row r="30" spans="1:7" x14ac:dyDescent="0.25">
      <c r="A30" s="138"/>
      <c r="B30" s="138" t="s">
        <v>112</v>
      </c>
      <c r="C30" s="141">
        <v>0</v>
      </c>
      <c r="D30" s="138">
        <v>0</v>
      </c>
      <c r="E30" s="141">
        <v>0</v>
      </c>
    </row>
    <row r="31" spans="1:7" x14ac:dyDescent="0.25">
      <c r="A31" s="138"/>
      <c r="B31" s="138"/>
      <c r="C31" s="141"/>
      <c r="D31" s="138"/>
      <c r="E31" s="141"/>
    </row>
    <row r="32" spans="1:7" s="22" customFormat="1" x14ac:dyDescent="0.25">
      <c r="A32" s="139"/>
      <c r="B32" s="139" t="s">
        <v>243</v>
      </c>
      <c r="C32" s="140">
        <f>SUM(C33)</f>
        <v>2647000</v>
      </c>
      <c r="D32" s="139">
        <v>0</v>
      </c>
      <c r="E32" s="140">
        <v>2647000</v>
      </c>
    </row>
    <row r="33" spans="1:7" s="93" customFormat="1" x14ac:dyDescent="0.25">
      <c r="A33" s="138"/>
      <c r="B33" s="138" t="s">
        <v>180</v>
      </c>
      <c r="C33" s="141">
        <v>2647000</v>
      </c>
      <c r="D33" s="138">
        <v>0</v>
      </c>
      <c r="E33" s="141">
        <v>2647000</v>
      </c>
    </row>
    <row r="34" spans="1:7" x14ac:dyDescent="0.25">
      <c r="A34" s="138"/>
      <c r="B34" s="138"/>
      <c r="C34" s="141">
        <v>0</v>
      </c>
      <c r="D34" s="138">
        <v>0</v>
      </c>
      <c r="E34" s="141">
        <v>0</v>
      </c>
    </row>
    <row r="35" spans="1:7" x14ac:dyDescent="0.25">
      <c r="A35" s="146"/>
      <c r="B35" s="147"/>
      <c r="C35" s="148">
        <v>0</v>
      </c>
      <c r="D35" s="147">
        <v>0</v>
      </c>
      <c r="E35" s="148">
        <v>0</v>
      </c>
      <c r="F35" s="2"/>
      <c r="G35" s="2"/>
    </row>
    <row r="36" spans="1:7" x14ac:dyDescent="0.25">
      <c r="A36" s="146"/>
      <c r="B36" s="147"/>
      <c r="C36" s="148">
        <v>0</v>
      </c>
      <c r="D36" s="147">
        <v>0</v>
      </c>
      <c r="E36" s="148">
        <v>0</v>
      </c>
      <c r="F36" s="2"/>
      <c r="G36" s="2"/>
    </row>
    <row r="37" spans="1:7" x14ac:dyDescent="0.25">
      <c r="A37" s="146"/>
      <c r="B37" s="147"/>
      <c r="C37" s="148">
        <v>0</v>
      </c>
      <c r="D37" s="147">
        <v>0</v>
      </c>
      <c r="E37" s="148">
        <v>0</v>
      </c>
      <c r="F37" s="2"/>
      <c r="G37" s="2"/>
    </row>
    <row r="38" spans="1:7" x14ac:dyDescent="0.25">
      <c r="A38" s="146"/>
      <c r="B38" s="147"/>
      <c r="C38" s="148">
        <v>0</v>
      </c>
      <c r="D38" s="147">
        <v>0</v>
      </c>
      <c r="E38" s="148">
        <v>0</v>
      </c>
      <c r="F38" s="2"/>
      <c r="G38" s="2"/>
    </row>
    <row r="39" spans="1:7" x14ac:dyDescent="0.25">
      <c r="A39" s="146"/>
      <c r="B39" s="147"/>
      <c r="C39" s="148">
        <v>0</v>
      </c>
      <c r="D39" s="147">
        <v>0</v>
      </c>
      <c r="E39" s="148">
        <v>0</v>
      </c>
      <c r="F39" s="2"/>
      <c r="G39" s="2"/>
    </row>
    <row r="40" spans="1:7" s="75" customFormat="1" x14ac:dyDescent="0.25">
      <c r="A40" s="146"/>
      <c r="B40" s="146" t="s">
        <v>92</v>
      </c>
      <c r="C40" s="149">
        <f>SUM(C41)</f>
        <v>1800000</v>
      </c>
      <c r="D40" s="146">
        <v>0</v>
      </c>
      <c r="E40" s="149">
        <f>SUM(E41)</f>
        <v>1800000</v>
      </c>
      <c r="F40" s="2"/>
      <c r="G40" s="2"/>
    </row>
    <row r="41" spans="1:7" x14ac:dyDescent="0.25">
      <c r="A41" s="138"/>
      <c r="B41" s="138" t="s">
        <v>93</v>
      </c>
      <c r="C41" s="141">
        <v>1800000</v>
      </c>
      <c r="D41" s="138">
        <v>0</v>
      </c>
      <c r="E41" s="141">
        <v>1800000</v>
      </c>
    </row>
    <row r="42" spans="1:7" x14ac:dyDescent="0.25">
      <c r="A42" s="359" t="s">
        <v>290</v>
      </c>
      <c r="B42" s="360"/>
      <c r="C42" s="149">
        <v>0</v>
      </c>
      <c r="D42" s="290">
        <v>170213</v>
      </c>
      <c r="E42" s="149">
        <v>170213</v>
      </c>
      <c r="F42" s="2"/>
      <c r="G42" s="2"/>
    </row>
    <row r="43" spans="1:7" s="22" customFormat="1" ht="13.8" thickBot="1" x14ac:dyDescent="0.3">
      <c r="A43" s="139"/>
      <c r="B43" s="150" t="s">
        <v>1</v>
      </c>
      <c r="C43" s="151">
        <f>SUM(C13,C32,C40,C42)</f>
        <v>15861006</v>
      </c>
      <c r="D43" s="151">
        <f t="shared" ref="D43:E43" si="0">SUM(D13,D32,D40,D42)</f>
        <v>170213</v>
      </c>
      <c r="E43" s="151">
        <f t="shared" si="0"/>
        <v>16047079</v>
      </c>
    </row>
    <row r="44" spans="1:7" ht="13.8" thickTop="1" x14ac:dyDescent="0.25">
      <c r="A44" s="57"/>
      <c r="B44" s="3"/>
      <c r="C44" s="3"/>
      <c r="D44" s="3"/>
      <c r="E44" s="92"/>
    </row>
    <row r="45" spans="1:7" x14ac:dyDescent="0.25">
      <c r="A45" s="3"/>
      <c r="B45" s="3"/>
      <c r="C45" s="3"/>
      <c r="D45" s="3"/>
      <c r="E45" s="92"/>
    </row>
    <row r="46" spans="1:7" x14ac:dyDescent="0.25">
      <c r="A46" s="3"/>
      <c r="B46" s="3"/>
      <c r="C46" s="3"/>
      <c r="D46" s="3"/>
      <c r="E46" s="92"/>
    </row>
    <row r="47" spans="1:7" x14ac:dyDescent="0.25">
      <c r="A47" s="3"/>
      <c r="B47" s="3"/>
      <c r="C47" s="3"/>
      <c r="D47" s="3"/>
      <c r="E47" s="92"/>
    </row>
    <row r="48" spans="1:7" x14ac:dyDescent="0.25">
      <c r="A48" s="3"/>
      <c r="B48" s="3"/>
      <c r="C48" s="3"/>
      <c r="D48" s="3"/>
      <c r="E48" s="92"/>
    </row>
    <row r="49" spans="1:5" x14ac:dyDescent="0.25">
      <c r="A49" s="3"/>
      <c r="B49" s="3"/>
      <c r="C49" s="3"/>
      <c r="D49" s="3"/>
      <c r="E49" s="92"/>
    </row>
    <row r="50" spans="1:5" x14ac:dyDescent="0.25">
      <c r="A50" s="3"/>
      <c r="B50" s="3"/>
      <c r="C50" s="3"/>
      <c r="D50" s="3"/>
      <c r="E50" s="92"/>
    </row>
    <row r="51" spans="1:5" x14ac:dyDescent="0.25">
      <c r="A51" s="3"/>
      <c r="B51" s="3"/>
      <c r="C51" s="3"/>
      <c r="D51" s="3"/>
      <c r="E51" s="92"/>
    </row>
    <row r="52" spans="1:5" x14ac:dyDescent="0.25">
      <c r="A52" s="3"/>
      <c r="B52" s="3"/>
      <c r="C52" s="3"/>
      <c r="D52" s="3"/>
      <c r="E52" s="92"/>
    </row>
  </sheetData>
  <mergeCells count="9">
    <mergeCell ref="A5:E5"/>
    <mergeCell ref="A42:B42"/>
    <mergeCell ref="B2:E2"/>
    <mergeCell ref="B21:E21"/>
    <mergeCell ref="B22:E22"/>
    <mergeCell ref="B4:E4"/>
    <mergeCell ref="C10:C11"/>
    <mergeCell ref="D10:D11"/>
    <mergeCell ref="E10:E11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18"/>
  <sheetViews>
    <sheetView workbookViewId="0">
      <selection activeCell="K15" sqref="K15"/>
    </sheetView>
  </sheetViews>
  <sheetFormatPr defaultRowHeight="13.2" x14ac:dyDescent="0.25"/>
  <sheetData>
    <row r="2" spans="2:12" x14ac:dyDescent="0.25">
      <c r="B2" s="337" t="s">
        <v>285</v>
      </c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2:12" x14ac:dyDescent="0.25">
      <c r="B3" s="15"/>
      <c r="C3" s="15"/>
      <c r="D3" s="15"/>
      <c r="E3" s="15"/>
      <c r="F3" s="15"/>
      <c r="G3" s="15"/>
      <c r="H3" s="15"/>
      <c r="I3" s="131"/>
      <c r="J3" s="131"/>
      <c r="K3" s="15"/>
      <c r="L3" s="15"/>
    </row>
    <row r="4" spans="2:12" x14ac:dyDescent="0.25">
      <c r="B4" s="337" t="s">
        <v>267</v>
      </c>
      <c r="C4" s="337"/>
      <c r="D4" s="337"/>
      <c r="E4" s="337"/>
      <c r="F4" s="337"/>
      <c r="G4" s="337"/>
      <c r="H4" s="337"/>
      <c r="I4" s="337"/>
      <c r="J4" s="337"/>
      <c r="K4" s="337"/>
      <c r="L4" s="337"/>
    </row>
    <row r="5" spans="2:12" x14ac:dyDescent="0.25">
      <c r="B5" s="337" t="s">
        <v>291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</row>
    <row r="6" spans="2:12" x14ac:dyDescent="0.25">
      <c r="C6" s="22"/>
      <c r="D6" s="337"/>
      <c r="E6" s="337"/>
      <c r="F6" s="337"/>
      <c r="G6" s="337"/>
    </row>
    <row r="7" spans="2:12" x14ac:dyDescent="0.25">
      <c r="F7" s="22" t="s">
        <v>244</v>
      </c>
    </row>
    <row r="8" spans="2:12" x14ac:dyDescent="0.25">
      <c r="K8" s="93" t="s">
        <v>141</v>
      </c>
    </row>
    <row r="9" spans="2:12" ht="13.8" thickBot="1" x14ac:dyDescent="0.3">
      <c r="J9" s="131"/>
    </row>
    <row r="10" spans="2:12" s="22" customFormat="1" ht="13.8" thickBot="1" x14ac:dyDescent="0.3">
      <c r="B10" s="63" t="s">
        <v>181</v>
      </c>
      <c r="C10" s="64"/>
      <c r="D10" s="64"/>
      <c r="E10" s="64"/>
      <c r="F10" s="64"/>
      <c r="G10" s="64"/>
      <c r="H10" s="65"/>
      <c r="I10" s="69" t="s">
        <v>47</v>
      </c>
      <c r="J10" s="69" t="s">
        <v>265</v>
      </c>
      <c r="K10" s="69" t="s">
        <v>265</v>
      </c>
    </row>
    <row r="11" spans="2:12" x14ac:dyDescent="0.25">
      <c r="B11" s="72"/>
      <c r="C11" s="120" t="s">
        <v>222</v>
      </c>
      <c r="D11" s="73"/>
      <c r="E11" s="73"/>
      <c r="F11" s="73"/>
      <c r="G11" s="73"/>
      <c r="H11" s="74"/>
      <c r="I11" s="96">
        <v>1074</v>
      </c>
      <c r="J11" s="74">
        <v>0</v>
      </c>
      <c r="K11" s="96">
        <v>1074</v>
      </c>
    </row>
    <row r="12" spans="2:12" x14ac:dyDescent="0.25">
      <c r="B12" s="49"/>
      <c r="C12" s="121" t="s">
        <v>182</v>
      </c>
      <c r="D12" s="50"/>
      <c r="E12" s="50"/>
      <c r="F12" s="50"/>
      <c r="G12" s="50"/>
      <c r="H12" s="70"/>
      <c r="I12" s="97">
        <v>1748</v>
      </c>
      <c r="J12" s="70">
        <v>0</v>
      </c>
      <c r="K12" s="97">
        <v>1748</v>
      </c>
    </row>
    <row r="13" spans="2:12" x14ac:dyDescent="0.25">
      <c r="B13" s="122"/>
      <c r="C13" s="123" t="s">
        <v>183</v>
      </c>
      <c r="D13" s="57"/>
      <c r="E13" s="57"/>
      <c r="F13" s="57"/>
      <c r="G13" s="57"/>
      <c r="H13" s="100"/>
      <c r="I13" s="124">
        <v>3492</v>
      </c>
      <c r="J13" s="100">
        <v>0</v>
      </c>
      <c r="K13" s="124">
        <v>3492</v>
      </c>
    </row>
    <row r="14" spans="2:12" x14ac:dyDescent="0.25">
      <c r="B14" s="101"/>
      <c r="C14" s="99" t="s">
        <v>245</v>
      </c>
      <c r="D14" s="57"/>
      <c r="E14" s="57"/>
      <c r="F14" s="57"/>
      <c r="G14" s="57"/>
      <c r="H14" s="100"/>
      <c r="I14" s="124">
        <v>730</v>
      </c>
      <c r="J14" s="100">
        <v>-730</v>
      </c>
      <c r="K14" s="124">
        <v>0</v>
      </c>
    </row>
    <row r="15" spans="2:12" ht="13.8" thickBot="1" x14ac:dyDescent="0.3">
      <c r="B15" s="51"/>
      <c r="C15" s="102"/>
      <c r="D15" s="52"/>
      <c r="E15" s="52"/>
      <c r="F15" s="52"/>
      <c r="G15" s="52"/>
      <c r="H15" s="71"/>
      <c r="I15" s="67"/>
      <c r="J15" s="71"/>
      <c r="K15" s="67"/>
    </row>
    <row r="16" spans="2:12" s="22" customFormat="1" ht="13.8" thickBot="1" x14ac:dyDescent="0.3">
      <c r="B16" s="63" t="s">
        <v>1</v>
      </c>
      <c r="C16" s="64"/>
      <c r="D16" s="64"/>
      <c r="E16" s="64"/>
      <c r="F16" s="64"/>
      <c r="G16" s="64"/>
      <c r="H16" s="65"/>
      <c r="I16" s="58">
        <f>SUM(I11:I15)</f>
        <v>7044</v>
      </c>
      <c r="J16" s="58">
        <f>SUM(J11:J15)</f>
        <v>-730</v>
      </c>
      <c r="K16" s="58">
        <f>SUM(K11:K15)</f>
        <v>6314</v>
      </c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4">
    <mergeCell ref="B2:L2"/>
    <mergeCell ref="B5:L5"/>
    <mergeCell ref="D6:G6"/>
    <mergeCell ref="B4:L4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9"/>
  <sheetViews>
    <sheetView topLeftCell="G2" workbookViewId="0">
      <selection activeCell="AN12" sqref="AN12"/>
    </sheetView>
  </sheetViews>
  <sheetFormatPr defaultRowHeight="13.2" x14ac:dyDescent="0.25"/>
  <cols>
    <col min="1" max="1" width="32.6640625" customWidth="1"/>
    <col min="2" max="2" width="6.6640625" customWidth="1"/>
    <col min="3" max="3" width="6.33203125" customWidth="1"/>
    <col min="4" max="4" width="5.5546875" customWidth="1"/>
    <col min="5" max="6" width="6.6640625" customWidth="1"/>
    <col min="7" max="7" width="7.44140625" customWidth="1"/>
    <col min="8" max="8" width="6.5546875" customWidth="1"/>
    <col min="9" max="9" width="7.44140625" customWidth="1"/>
    <col min="10" max="10" width="6.6640625" customWidth="1"/>
    <col min="11" max="11" width="5.5546875" customWidth="1"/>
    <col min="12" max="12" width="6.6640625" customWidth="1"/>
    <col min="13" max="13" width="7.109375" customWidth="1"/>
    <col min="14" max="14" width="5.33203125" customWidth="1"/>
    <col min="15" max="15" width="5.6640625" customWidth="1"/>
    <col min="16" max="18" width="5.5546875" customWidth="1"/>
    <col min="19" max="19" width="7.5546875" customWidth="1"/>
    <col min="20" max="21" width="5.5546875" customWidth="1"/>
    <col min="22" max="22" width="5.44140625" customWidth="1"/>
    <col min="23" max="24" width="6.5546875" customWidth="1"/>
    <col min="25" max="25" width="8.109375" customWidth="1"/>
    <col min="26" max="27" width="6.88671875" customWidth="1"/>
    <col min="28" max="28" width="7.88671875" customWidth="1"/>
    <col min="29" max="29" width="6.88671875" customWidth="1"/>
    <col min="30" max="30" width="5.5546875" customWidth="1"/>
    <col min="31" max="31" width="7.109375" customWidth="1"/>
    <col min="32" max="32" width="9.109375" hidden="1" customWidth="1"/>
    <col min="33" max="33" width="5.6640625" customWidth="1"/>
    <col min="34" max="34" width="4.6640625" customWidth="1"/>
    <col min="35" max="35" width="5.5546875" customWidth="1"/>
    <col min="36" max="36" width="6.5546875" customWidth="1"/>
    <col min="37" max="37" width="7.88671875" customWidth="1"/>
  </cols>
  <sheetData>
    <row r="1" spans="1:38" x14ac:dyDescent="0.25">
      <c r="A1" s="358" t="s">
        <v>65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</row>
    <row r="3" spans="1:38" x14ac:dyDescent="0.25">
      <c r="A3" s="358" t="s">
        <v>261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</row>
    <row r="4" spans="1:38" ht="13.8" thickBot="1" x14ac:dyDescent="0.3">
      <c r="AB4" t="s">
        <v>7</v>
      </c>
    </row>
    <row r="5" spans="1:38" ht="13.8" thickBot="1" x14ac:dyDescent="0.3">
      <c r="A5" s="309" t="s">
        <v>104</v>
      </c>
      <c r="B5" s="368" t="s">
        <v>5</v>
      </c>
      <c r="C5" s="369"/>
      <c r="D5" s="370"/>
      <c r="E5" s="342" t="s">
        <v>38</v>
      </c>
      <c r="F5" s="366"/>
      <c r="G5" s="366"/>
      <c r="H5" s="366"/>
      <c r="I5" s="366"/>
      <c r="J5" s="366"/>
      <c r="K5" s="366"/>
      <c r="L5" s="366"/>
      <c r="M5" s="367"/>
      <c r="N5" s="342" t="s">
        <v>39</v>
      </c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7"/>
    </row>
    <row r="6" spans="1:38" ht="13.8" thickBot="1" x14ac:dyDescent="0.3">
      <c r="A6" s="310"/>
      <c r="B6" s="371"/>
      <c r="C6" s="372"/>
      <c r="D6" s="373"/>
      <c r="E6" s="342" t="s">
        <v>296</v>
      </c>
      <c r="F6" s="366"/>
      <c r="G6" s="367"/>
      <c r="H6" s="342" t="s">
        <v>297</v>
      </c>
      <c r="I6" s="366"/>
      <c r="J6" s="367"/>
      <c r="K6" s="342" t="s">
        <v>298</v>
      </c>
      <c r="L6" s="366"/>
      <c r="M6" s="367"/>
      <c r="N6" s="342" t="s">
        <v>6</v>
      </c>
      <c r="O6" s="366"/>
      <c r="P6" s="367"/>
      <c r="Q6" s="342" t="s">
        <v>299</v>
      </c>
      <c r="R6" s="366"/>
      <c r="S6" s="367"/>
      <c r="T6" s="342" t="s">
        <v>22</v>
      </c>
      <c r="U6" s="366"/>
      <c r="V6" s="367"/>
      <c r="W6" s="342" t="s">
        <v>300</v>
      </c>
      <c r="X6" s="366"/>
      <c r="Y6" s="367"/>
      <c r="Z6" s="342" t="s">
        <v>301</v>
      </c>
      <c r="AA6" s="366"/>
      <c r="AB6" s="367"/>
      <c r="AC6" s="342" t="s">
        <v>302</v>
      </c>
      <c r="AD6" s="366"/>
      <c r="AE6" s="367"/>
      <c r="AF6" s="330"/>
      <c r="AG6" s="342" t="s">
        <v>123</v>
      </c>
      <c r="AH6" s="366"/>
      <c r="AI6" s="367"/>
      <c r="AJ6" s="342" t="s">
        <v>303</v>
      </c>
      <c r="AK6" s="366"/>
      <c r="AL6" s="367"/>
    </row>
    <row r="7" spans="1:38" ht="13.8" thickBot="1" x14ac:dyDescent="0.3">
      <c r="A7" s="311"/>
      <c r="B7" s="223" t="s">
        <v>47</v>
      </c>
      <c r="C7" s="223" t="s">
        <v>265</v>
      </c>
      <c r="D7" s="223" t="s">
        <v>265</v>
      </c>
      <c r="E7" s="223" t="s">
        <v>47</v>
      </c>
      <c r="F7" s="223" t="s">
        <v>265</v>
      </c>
      <c r="G7" s="187" t="s">
        <v>265</v>
      </c>
      <c r="H7" s="187" t="s">
        <v>47</v>
      </c>
      <c r="I7" s="187" t="s">
        <v>265</v>
      </c>
      <c r="J7" s="187" t="s">
        <v>265</v>
      </c>
      <c r="K7" s="323" t="s">
        <v>47</v>
      </c>
      <c r="L7" s="323" t="s">
        <v>265</v>
      </c>
      <c r="M7" s="322" t="s">
        <v>265</v>
      </c>
      <c r="N7" s="327" t="s">
        <v>47</v>
      </c>
      <c r="O7" s="328" t="s">
        <v>265</v>
      </c>
      <c r="P7" s="292" t="s">
        <v>265</v>
      </c>
      <c r="Q7" s="292" t="s">
        <v>47</v>
      </c>
      <c r="R7" s="292" t="s">
        <v>265</v>
      </c>
      <c r="S7" s="291" t="s">
        <v>265</v>
      </c>
      <c r="T7" s="291" t="s">
        <v>47</v>
      </c>
      <c r="U7" s="291" t="s">
        <v>265</v>
      </c>
      <c r="V7" s="291" t="s">
        <v>265</v>
      </c>
      <c r="W7" s="291" t="s">
        <v>47</v>
      </c>
      <c r="X7" s="291" t="s">
        <v>265</v>
      </c>
      <c r="Y7" s="291" t="s">
        <v>265</v>
      </c>
      <c r="Z7" s="291" t="s">
        <v>47</v>
      </c>
      <c r="AA7" s="291" t="s">
        <v>265</v>
      </c>
      <c r="AB7" s="291" t="s">
        <v>265</v>
      </c>
      <c r="AC7" s="291" t="s">
        <v>47</v>
      </c>
      <c r="AD7" s="291" t="s">
        <v>265</v>
      </c>
      <c r="AE7" s="291" t="s">
        <v>265</v>
      </c>
      <c r="AF7" s="293"/>
      <c r="AG7" s="321" t="s">
        <v>47</v>
      </c>
      <c r="AH7" s="321" t="s">
        <v>265</v>
      </c>
      <c r="AI7" s="153" t="s">
        <v>265</v>
      </c>
      <c r="AJ7" s="187" t="s">
        <v>47</v>
      </c>
      <c r="AK7" s="187" t="s">
        <v>265</v>
      </c>
      <c r="AL7" s="187" t="s">
        <v>265</v>
      </c>
    </row>
    <row r="8" spans="1:38" x14ac:dyDescent="0.25">
      <c r="A8" s="128" t="s">
        <v>193</v>
      </c>
      <c r="B8" s="294">
        <v>89</v>
      </c>
      <c r="C8" s="308">
        <v>0</v>
      </c>
      <c r="D8" s="294">
        <v>89</v>
      </c>
      <c r="E8" s="295">
        <v>0</v>
      </c>
      <c r="F8" s="294"/>
      <c r="G8" s="295">
        <v>0</v>
      </c>
      <c r="H8" s="295">
        <v>0</v>
      </c>
      <c r="I8" s="295"/>
      <c r="J8" s="295">
        <v>0</v>
      </c>
      <c r="K8" s="324"/>
      <c r="L8" s="324"/>
      <c r="M8" s="296">
        <v>0</v>
      </c>
      <c r="N8" s="297">
        <v>0</v>
      </c>
      <c r="O8" s="295"/>
      <c r="P8" s="297">
        <v>0</v>
      </c>
      <c r="Q8" s="295">
        <v>0</v>
      </c>
      <c r="R8" s="297"/>
      <c r="S8" s="295">
        <v>0</v>
      </c>
      <c r="T8" s="295">
        <v>89</v>
      </c>
      <c r="U8" s="295">
        <v>0</v>
      </c>
      <c r="V8" s="295">
        <v>89</v>
      </c>
      <c r="W8" s="295">
        <v>0</v>
      </c>
      <c r="X8" s="295"/>
      <c r="Y8" s="295">
        <v>0</v>
      </c>
      <c r="Z8" s="295">
        <v>0</v>
      </c>
      <c r="AA8" s="295"/>
      <c r="AB8" s="295">
        <v>0</v>
      </c>
      <c r="AC8" s="295">
        <v>0</v>
      </c>
      <c r="AD8" s="295"/>
      <c r="AE8" s="295">
        <v>0</v>
      </c>
      <c r="AF8" s="295"/>
      <c r="AG8" s="295">
        <v>0</v>
      </c>
      <c r="AH8" s="295"/>
      <c r="AI8" s="324">
        <v>0</v>
      </c>
      <c r="AJ8" s="219"/>
      <c r="AK8" s="219"/>
      <c r="AL8" s="219"/>
    </row>
    <row r="9" spans="1:38" ht="13.5" customHeight="1" x14ac:dyDescent="0.25">
      <c r="A9" s="128" t="s">
        <v>194</v>
      </c>
      <c r="B9" s="294">
        <v>17777</v>
      </c>
      <c r="C9" s="308">
        <v>-1878</v>
      </c>
      <c r="D9" s="294">
        <v>15899</v>
      </c>
      <c r="E9" s="295">
        <v>0</v>
      </c>
      <c r="F9" s="294"/>
      <c r="G9" s="295">
        <v>0</v>
      </c>
      <c r="H9" s="295">
        <v>0</v>
      </c>
      <c r="I9" s="295"/>
      <c r="J9" s="295">
        <v>0</v>
      </c>
      <c r="K9" s="324"/>
      <c r="L9" s="324"/>
      <c r="M9" s="296">
        <v>0</v>
      </c>
      <c r="N9" s="297">
        <v>6049</v>
      </c>
      <c r="O9" s="295">
        <v>0</v>
      </c>
      <c r="P9" s="297">
        <v>6049</v>
      </c>
      <c r="Q9" s="295">
        <v>1208</v>
      </c>
      <c r="R9" s="297">
        <v>0</v>
      </c>
      <c r="S9" s="295">
        <v>1208</v>
      </c>
      <c r="T9" s="295">
        <v>1619</v>
      </c>
      <c r="U9" s="295">
        <v>0</v>
      </c>
      <c r="V9" s="295">
        <v>1619</v>
      </c>
      <c r="W9" s="295">
        <v>360</v>
      </c>
      <c r="X9" s="295">
        <v>0</v>
      </c>
      <c r="Y9" s="295">
        <v>360</v>
      </c>
      <c r="Z9" s="295">
        <v>0</v>
      </c>
      <c r="AA9" s="295"/>
      <c r="AB9" s="295">
        <v>0</v>
      </c>
      <c r="AC9" s="295">
        <v>0</v>
      </c>
      <c r="AD9" s="295"/>
      <c r="AE9" s="295">
        <v>0</v>
      </c>
      <c r="AF9" s="295"/>
      <c r="AG9" s="295">
        <v>8541</v>
      </c>
      <c r="AH9" s="295">
        <v>-2512</v>
      </c>
      <c r="AI9" s="324">
        <v>6029</v>
      </c>
      <c r="AJ9" s="161">
        <v>0</v>
      </c>
      <c r="AK9" s="161">
        <v>634</v>
      </c>
      <c r="AL9" s="161">
        <v>634</v>
      </c>
    </row>
    <row r="10" spans="1:38" ht="13.5" customHeight="1" x14ac:dyDescent="0.25">
      <c r="A10" s="128" t="s">
        <v>262</v>
      </c>
      <c r="B10" s="294">
        <v>127</v>
      </c>
      <c r="C10" s="308">
        <v>0</v>
      </c>
      <c r="D10" s="294">
        <v>127</v>
      </c>
      <c r="E10" s="295">
        <v>0</v>
      </c>
      <c r="F10" s="294"/>
      <c r="G10" s="295">
        <v>0</v>
      </c>
      <c r="H10" s="295">
        <v>0</v>
      </c>
      <c r="I10" s="295"/>
      <c r="J10" s="295">
        <v>0</v>
      </c>
      <c r="K10" s="324"/>
      <c r="L10" s="324"/>
      <c r="M10" s="296">
        <v>0</v>
      </c>
      <c r="N10" s="297">
        <v>0</v>
      </c>
      <c r="O10" s="295"/>
      <c r="P10" s="297">
        <v>0</v>
      </c>
      <c r="Q10" s="295">
        <v>0</v>
      </c>
      <c r="R10" s="297"/>
      <c r="S10" s="295">
        <v>0</v>
      </c>
      <c r="T10" s="295">
        <v>127</v>
      </c>
      <c r="U10" s="295">
        <v>0</v>
      </c>
      <c r="V10" s="295">
        <v>127</v>
      </c>
      <c r="W10" s="295">
        <v>0</v>
      </c>
      <c r="X10" s="295"/>
      <c r="Y10" s="295">
        <v>0</v>
      </c>
      <c r="Z10" s="295">
        <v>0</v>
      </c>
      <c r="AA10" s="295"/>
      <c r="AB10" s="295">
        <v>0</v>
      </c>
      <c r="AC10" s="295">
        <v>0</v>
      </c>
      <c r="AD10" s="295"/>
      <c r="AE10" s="295">
        <v>0</v>
      </c>
      <c r="AF10" s="295"/>
      <c r="AG10" s="295">
        <v>0</v>
      </c>
      <c r="AH10" s="295"/>
      <c r="AI10" s="324">
        <v>0</v>
      </c>
      <c r="AJ10" s="161"/>
      <c r="AK10" s="161"/>
      <c r="AL10" s="161"/>
    </row>
    <row r="11" spans="1:38" x14ac:dyDescent="0.25">
      <c r="A11" s="125" t="s">
        <v>195</v>
      </c>
      <c r="B11" s="294">
        <v>0</v>
      </c>
      <c r="C11" s="308"/>
      <c r="D11" s="294">
        <v>0</v>
      </c>
      <c r="E11" s="298">
        <v>0</v>
      </c>
      <c r="F11" s="294"/>
      <c r="G11" s="298">
        <v>0</v>
      </c>
      <c r="H11" s="298">
        <v>0</v>
      </c>
      <c r="I11" s="298"/>
      <c r="J11" s="298">
        <v>0</v>
      </c>
      <c r="K11" s="325"/>
      <c r="L11" s="325"/>
      <c r="M11" s="299">
        <v>0</v>
      </c>
      <c r="N11" s="300">
        <v>0</v>
      </c>
      <c r="O11" s="298"/>
      <c r="P11" s="300">
        <v>0</v>
      </c>
      <c r="Q11" s="298">
        <v>0</v>
      </c>
      <c r="R11" s="300"/>
      <c r="S11" s="298">
        <v>0</v>
      </c>
      <c r="T11" s="298">
        <v>0</v>
      </c>
      <c r="U11" s="298"/>
      <c r="V11" s="298">
        <v>0</v>
      </c>
      <c r="W11" s="298">
        <v>0</v>
      </c>
      <c r="X11" s="298"/>
      <c r="Y11" s="298">
        <v>0</v>
      </c>
      <c r="Z11" s="298">
        <v>0</v>
      </c>
      <c r="AA11" s="298"/>
      <c r="AB11" s="298">
        <v>0</v>
      </c>
      <c r="AC11" s="298">
        <v>0</v>
      </c>
      <c r="AD11" s="298"/>
      <c r="AE11" s="298">
        <v>0</v>
      </c>
      <c r="AF11" s="298"/>
      <c r="AG11" s="298">
        <v>0</v>
      </c>
      <c r="AH11" s="298"/>
      <c r="AI11" s="325">
        <v>0</v>
      </c>
      <c r="AJ11" s="161"/>
      <c r="AK11" s="161"/>
      <c r="AL11" s="161"/>
    </row>
    <row r="12" spans="1:38" x14ac:dyDescent="0.25">
      <c r="A12" s="125" t="s">
        <v>196</v>
      </c>
      <c r="B12" s="294">
        <v>0</v>
      </c>
      <c r="C12" s="308"/>
      <c r="D12" s="294">
        <v>0</v>
      </c>
      <c r="E12" s="298">
        <v>0</v>
      </c>
      <c r="F12" s="294"/>
      <c r="G12" s="298">
        <v>0</v>
      </c>
      <c r="H12" s="298">
        <v>0</v>
      </c>
      <c r="I12" s="298"/>
      <c r="J12" s="298">
        <v>0</v>
      </c>
      <c r="K12" s="325"/>
      <c r="L12" s="325"/>
      <c r="M12" s="299">
        <v>0</v>
      </c>
      <c r="N12" s="300">
        <v>0</v>
      </c>
      <c r="O12" s="298"/>
      <c r="P12" s="300">
        <v>0</v>
      </c>
      <c r="Q12" s="298">
        <v>0</v>
      </c>
      <c r="R12" s="300"/>
      <c r="S12" s="298">
        <v>0</v>
      </c>
      <c r="T12" s="298">
        <v>0</v>
      </c>
      <c r="U12" s="298"/>
      <c r="V12" s="298">
        <v>0</v>
      </c>
      <c r="W12" s="298">
        <v>0</v>
      </c>
      <c r="X12" s="298"/>
      <c r="Y12" s="298">
        <v>0</v>
      </c>
      <c r="Z12" s="298">
        <v>0</v>
      </c>
      <c r="AA12" s="298"/>
      <c r="AB12" s="298">
        <v>0</v>
      </c>
      <c r="AC12" s="298">
        <v>0</v>
      </c>
      <c r="AD12" s="298"/>
      <c r="AE12" s="298">
        <v>0</v>
      </c>
      <c r="AF12" s="298"/>
      <c r="AG12" s="298">
        <v>0</v>
      </c>
      <c r="AH12" s="298"/>
      <c r="AI12" s="325">
        <v>0</v>
      </c>
      <c r="AJ12" s="161"/>
      <c r="AK12" s="161"/>
      <c r="AL12" s="161"/>
    </row>
    <row r="13" spans="1:38" x14ac:dyDescent="0.25">
      <c r="A13" s="125" t="s">
        <v>197</v>
      </c>
      <c r="B13" s="294">
        <v>0</v>
      </c>
      <c r="C13" s="308"/>
      <c r="D13" s="294">
        <v>0</v>
      </c>
      <c r="E13" s="298">
        <v>0</v>
      </c>
      <c r="F13" s="294"/>
      <c r="G13" s="298">
        <v>0</v>
      </c>
      <c r="H13" s="298">
        <v>0</v>
      </c>
      <c r="I13" s="298"/>
      <c r="J13" s="298">
        <v>0</v>
      </c>
      <c r="K13" s="325"/>
      <c r="L13" s="325"/>
      <c r="M13" s="299">
        <v>0</v>
      </c>
      <c r="N13" s="300">
        <v>0</v>
      </c>
      <c r="O13" s="298"/>
      <c r="P13" s="300">
        <v>0</v>
      </c>
      <c r="Q13" s="298">
        <v>0</v>
      </c>
      <c r="R13" s="300"/>
      <c r="S13" s="298">
        <v>0</v>
      </c>
      <c r="T13" s="298">
        <v>0</v>
      </c>
      <c r="U13" s="298"/>
      <c r="V13" s="298">
        <v>0</v>
      </c>
      <c r="W13" s="298">
        <v>0</v>
      </c>
      <c r="X13" s="298"/>
      <c r="Y13" s="298">
        <v>0</v>
      </c>
      <c r="Z13" s="298">
        <v>0</v>
      </c>
      <c r="AA13" s="298"/>
      <c r="AB13" s="298">
        <v>0</v>
      </c>
      <c r="AC13" s="298">
        <v>0</v>
      </c>
      <c r="AD13" s="298"/>
      <c r="AE13" s="298">
        <v>0</v>
      </c>
      <c r="AF13" s="298"/>
      <c r="AG13" s="298">
        <v>0</v>
      </c>
      <c r="AH13" s="298"/>
      <c r="AI13" s="325">
        <v>0</v>
      </c>
      <c r="AJ13" s="161"/>
      <c r="AK13" s="161"/>
      <c r="AL13" s="161"/>
    </row>
    <row r="14" spans="1:38" x14ac:dyDescent="0.25">
      <c r="A14" s="125" t="s">
        <v>198</v>
      </c>
      <c r="B14" s="294">
        <v>4432</v>
      </c>
      <c r="C14" s="308">
        <v>596</v>
      </c>
      <c r="D14" s="294">
        <v>5028</v>
      </c>
      <c r="E14" s="298">
        <v>4356</v>
      </c>
      <c r="F14" s="294">
        <v>596</v>
      </c>
      <c r="G14" s="298">
        <v>5682</v>
      </c>
      <c r="H14" s="298">
        <v>0</v>
      </c>
      <c r="I14" s="298"/>
      <c r="J14" s="298">
        <v>0</v>
      </c>
      <c r="K14" s="325"/>
      <c r="L14" s="325"/>
      <c r="M14" s="299">
        <v>0</v>
      </c>
      <c r="N14" s="300">
        <v>0</v>
      </c>
      <c r="O14" s="298"/>
      <c r="P14" s="300">
        <v>0</v>
      </c>
      <c r="Q14" s="298">
        <v>0</v>
      </c>
      <c r="R14" s="300"/>
      <c r="S14" s="298">
        <v>0</v>
      </c>
      <c r="T14" s="298">
        <v>76</v>
      </c>
      <c r="U14" s="298">
        <v>0</v>
      </c>
      <c r="V14" s="298">
        <v>76</v>
      </c>
      <c r="W14" s="298">
        <v>0</v>
      </c>
      <c r="X14" s="298"/>
      <c r="Y14" s="298">
        <v>0</v>
      </c>
      <c r="Z14" s="298">
        <v>0</v>
      </c>
      <c r="AA14" s="298"/>
      <c r="AB14" s="298">
        <v>0</v>
      </c>
      <c r="AC14" s="298">
        <v>0</v>
      </c>
      <c r="AD14" s="298"/>
      <c r="AE14" s="298">
        <v>0</v>
      </c>
      <c r="AF14" s="298"/>
      <c r="AG14" s="298">
        <v>0</v>
      </c>
      <c r="AH14" s="298"/>
      <c r="AI14" s="325">
        <v>0</v>
      </c>
      <c r="AJ14" s="161"/>
      <c r="AK14" s="333"/>
      <c r="AL14" s="161"/>
    </row>
    <row r="15" spans="1:38" x14ac:dyDescent="0.25">
      <c r="A15" s="125" t="s">
        <v>199</v>
      </c>
      <c r="B15" s="294">
        <v>1651</v>
      </c>
      <c r="C15" s="308">
        <v>0</v>
      </c>
      <c r="D15" s="294">
        <v>1651</v>
      </c>
      <c r="E15" s="298">
        <v>0</v>
      </c>
      <c r="F15" s="294"/>
      <c r="G15" s="298">
        <v>0</v>
      </c>
      <c r="H15" s="298">
        <v>0</v>
      </c>
      <c r="I15" s="298"/>
      <c r="J15" s="298">
        <v>0</v>
      </c>
      <c r="K15" s="325"/>
      <c r="L15" s="325"/>
      <c r="M15" s="299">
        <v>0</v>
      </c>
      <c r="N15" s="300">
        <v>0</v>
      </c>
      <c r="O15" s="298"/>
      <c r="P15" s="300">
        <v>0</v>
      </c>
      <c r="Q15" s="298">
        <v>0</v>
      </c>
      <c r="R15" s="300"/>
      <c r="S15" s="298">
        <v>0</v>
      </c>
      <c r="T15" s="298">
        <v>1651</v>
      </c>
      <c r="U15" s="298">
        <v>0</v>
      </c>
      <c r="V15" s="298">
        <v>1651</v>
      </c>
      <c r="W15" s="298">
        <v>0</v>
      </c>
      <c r="X15" s="298"/>
      <c r="Y15" s="298">
        <v>0</v>
      </c>
      <c r="Z15" s="298">
        <v>0</v>
      </c>
      <c r="AA15" s="298"/>
      <c r="AB15" s="298">
        <v>0</v>
      </c>
      <c r="AC15" s="298">
        <v>0</v>
      </c>
      <c r="AD15" s="298"/>
      <c r="AE15" s="298">
        <v>0</v>
      </c>
      <c r="AF15" s="298"/>
      <c r="AG15" s="298">
        <v>0</v>
      </c>
      <c r="AH15" s="298"/>
      <c r="AI15" s="325">
        <v>0</v>
      </c>
      <c r="AJ15" s="161"/>
      <c r="AK15" s="161"/>
      <c r="AL15" s="161"/>
    </row>
    <row r="16" spans="1:38" x14ac:dyDescent="0.25">
      <c r="A16" s="125" t="s">
        <v>200</v>
      </c>
      <c r="B16" s="294">
        <v>2902</v>
      </c>
      <c r="C16" s="308">
        <v>2454</v>
      </c>
      <c r="D16" s="294">
        <v>5356</v>
      </c>
      <c r="E16" s="298">
        <v>2075</v>
      </c>
      <c r="F16" s="294">
        <v>0</v>
      </c>
      <c r="G16" s="298">
        <v>2075</v>
      </c>
      <c r="H16" s="298">
        <v>0</v>
      </c>
      <c r="I16" s="298"/>
      <c r="J16" s="298">
        <v>0</v>
      </c>
      <c r="K16" s="325"/>
      <c r="L16" s="325"/>
      <c r="M16" s="299">
        <v>0</v>
      </c>
      <c r="N16" s="300">
        <v>200</v>
      </c>
      <c r="O16" s="298">
        <v>892</v>
      </c>
      <c r="P16" s="300">
        <v>1092</v>
      </c>
      <c r="Q16" s="298">
        <v>0</v>
      </c>
      <c r="R16" s="300"/>
      <c r="S16" s="298">
        <v>0</v>
      </c>
      <c r="T16" s="298">
        <v>627</v>
      </c>
      <c r="U16" s="298">
        <v>1562</v>
      </c>
      <c r="V16" s="298">
        <v>2189</v>
      </c>
      <c r="W16" s="298">
        <v>0</v>
      </c>
      <c r="X16" s="298"/>
      <c r="Y16" s="298">
        <v>0</v>
      </c>
      <c r="Z16" s="298">
        <v>0</v>
      </c>
      <c r="AA16" s="298"/>
      <c r="AB16" s="298">
        <v>0</v>
      </c>
      <c r="AC16" s="298">
        <v>0</v>
      </c>
      <c r="AD16" s="298"/>
      <c r="AE16" s="298">
        <v>0</v>
      </c>
      <c r="AF16" s="298"/>
      <c r="AG16" s="298">
        <v>0</v>
      </c>
      <c r="AH16" s="298"/>
      <c r="AI16" s="325">
        <v>0</v>
      </c>
      <c r="AJ16" s="161"/>
      <c r="AK16" s="161"/>
      <c r="AL16" s="161"/>
    </row>
    <row r="17" spans="1:38" x14ac:dyDescent="0.25">
      <c r="A17" s="125" t="s">
        <v>139</v>
      </c>
      <c r="B17" s="294">
        <v>873</v>
      </c>
      <c r="C17" s="308">
        <v>0</v>
      </c>
      <c r="D17" s="294">
        <v>873</v>
      </c>
      <c r="E17" s="298">
        <v>0</v>
      </c>
      <c r="F17" s="294"/>
      <c r="G17" s="298">
        <v>0</v>
      </c>
      <c r="H17" s="298">
        <v>0</v>
      </c>
      <c r="I17" s="298"/>
      <c r="J17" s="298">
        <v>0</v>
      </c>
      <c r="K17" s="325"/>
      <c r="L17" s="325"/>
      <c r="M17" s="299">
        <v>0</v>
      </c>
      <c r="N17" s="300">
        <v>0</v>
      </c>
      <c r="O17" s="298"/>
      <c r="P17" s="300">
        <v>0</v>
      </c>
      <c r="Q17" s="298">
        <v>0</v>
      </c>
      <c r="R17" s="300"/>
      <c r="S17" s="298">
        <v>0</v>
      </c>
      <c r="T17" s="298">
        <v>333</v>
      </c>
      <c r="U17" s="298">
        <v>0</v>
      </c>
      <c r="V17" s="298">
        <v>333</v>
      </c>
      <c r="W17" s="298">
        <v>0</v>
      </c>
      <c r="X17" s="298"/>
      <c r="Y17" s="298">
        <v>0</v>
      </c>
      <c r="Z17" s="298">
        <v>540</v>
      </c>
      <c r="AA17" s="298">
        <v>0</v>
      </c>
      <c r="AB17" s="298">
        <v>540</v>
      </c>
      <c r="AC17" s="298">
        <v>0</v>
      </c>
      <c r="AD17" s="298"/>
      <c r="AE17" s="298">
        <v>0</v>
      </c>
      <c r="AF17" s="298"/>
      <c r="AG17" s="298">
        <v>0</v>
      </c>
      <c r="AH17" s="298"/>
      <c r="AI17" s="325">
        <v>0</v>
      </c>
      <c r="AJ17" s="161"/>
      <c r="AK17" s="161"/>
      <c r="AL17" s="161"/>
    </row>
    <row r="18" spans="1:38" x14ac:dyDescent="0.25">
      <c r="A18" s="125" t="s">
        <v>201</v>
      </c>
      <c r="B18" s="294">
        <v>0</v>
      </c>
      <c r="C18" s="308"/>
      <c r="D18" s="294">
        <v>0</v>
      </c>
      <c r="E18" s="298">
        <v>0</v>
      </c>
      <c r="F18" s="294"/>
      <c r="G18" s="298">
        <v>0</v>
      </c>
      <c r="H18" s="298">
        <v>0</v>
      </c>
      <c r="I18" s="298"/>
      <c r="J18" s="298">
        <v>0</v>
      </c>
      <c r="K18" s="325"/>
      <c r="L18" s="325"/>
      <c r="M18" s="299">
        <v>0</v>
      </c>
      <c r="N18" s="300">
        <v>0</v>
      </c>
      <c r="O18" s="298"/>
      <c r="P18" s="300">
        <v>0</v>
      </c>
      <c r="Q18" s="298">
        <v>0</v>
      </c>
      <c r="R18" s="300"/>
      <c r="S18" s="298">
        <v>0</v>
      </c>
      <c r="T18" s="298">
        <v>0</v>
      </c>
      <c r="U18" s="298"/>
      <c r="V18" s="298">
        <v>0</v>
      </c>
      <c r="W18" s="298">
        <v>0</v>
      </c>
      <c r="X18" s="298"/>
      <c r="Y18" s="298">
        <v>0</v>
      </c>
      <c r="Z18" s="298">
        <v>0</v>
      </c>
      <c r="AA18" s="298"/>
      <c r="AB18" s="298">
        <v>0</v>
      </c>
      <c r="AC18" s="298">
        <v>0</v>
      </c>
      <c r="AD18" s="298"/>
      <c r="AE18" s="298">
        <v>0</v>
      </c>
      <c r="AF18" s="298"/>
      <c r="AG18" s="298">
        <v>0</v>
      </c>
      <c r="AH18" s="298"/>
      <c r="AI18" s="325">
        <v>0</v>
      </c>
      <c r="AJ18" s="161"/>
      <c r="AK18" s="161"/>
      <c r="AL18" s="161"/>
    </row>
    <row r="19" spans="1:38" x14ac:dyDescent="0.25">
      <c r="A19" s="125" t="s">
        <v>202</v>
      </c>
      <c r="B19" s="294">
        <v>4926</v>
      </c>
      <c r="C19" s="308">
        <v>0</v>
      </c>
      <c r="D19" s="294">
        <v>4926</v>
      </c>
      <c r="E19" s="298">
        <v>0</v>
      </c>
      <c r="F19" s="294"/>
      <c r="G19" s="298">
        <v>0</v>
      </c>
      <c r="H19" s="298">
        <v>0</v>
      </c>
      <c r="I19" s="298"/>
      <c r="J19" s="298">
        <v>0</v>
      </c>
      <c r="K19" s="325"/>
      <c r="L19" s="325"/>
      <c r="M19" s="299">
        <v>0</v>
      </c>
      <c r="N19" s="300">
        <v>3662</v>
      </c>
      <c r="O19" s="298">
        <v>0</v>
      </c>
      <c r="P19" s="300">
        <v>3662</v>
      </c>
      <c r="Q19" s="298">
        <v>701</v>
      </c>
      <c r="R19" s="300">
        <v>0</v>
      </c>
      <c r="S19" s="298">
        <v>701</v>
      </c>
      <c r="T19" s="298">
        <v>563</v>
      </c>
      <c r="U19" s="298">
        <v>0</v>
      </c>
      <c r="V19" s="298">
        <v>563</v>
      </c>
      <c r="W19" s="298">
        <v>0</v>
      </c>
      <c r="X19" s="298"/>
      <c r="Y19" s="298">
        <v>0</v>
      </c>
      <c r="Z19" s="298">
        <v>0</v>
      </c>
      <c r="AA19" s="298"/>
      <c r="AB19" s="298">
        <v>0</v>
      </c>
      <c r="AC19" s="298">
        <v>0</v>
      </c>
      <c r="AD19" s="298"/>
      <c r="AE19" s="298">
        <v>0</v>
      </c>
      <c r="AF19" s="298"/>
      <c r="AG19" s="298">
        <v>0</v>
      </c>
      <c r="AH19" s="298"/>
      <c r="AI19" s="325">
        <v>0</v>
      </c>
      <c r="AJ19" s="161"/>
      <c r="AK19" s="333"/>
      <c r="AL19" s="161"/>
    </row>
    <row r="20" spans="1:38" x14ac:dyDescent="0.25">
      <c r="A20" s="125" t="s">
        <v>203</v>
      </c>
      <c r="B20" s="294">
        <v>2280</v>
      </c>
      <c r="C20" s="308">
        <v>0</v>
      </c>
      <c r="D20" s="294">
        <v>2280</v>
      </c>
      <c r="E20" s="298">
        <v>0</v>
      </c>
      <c r="F20" s="294"/>
      <c r="G20" s="298">
        <v>0</v>
      </c>
      <c r="H20" s="298">
        <v>0</v>
      </c>
      <c r="I20" s="298"/>
      <c r="J20" s="298">
        <v>0</v>
      </c>
      <c r="K20" s="325"/>
      <c r="L20" s="325"/>
      <c r="M20" s="299">
        <v>0</v>
      </c>
      <c r="N20" s="300">
        <v>0</v>
      </c>
      <c r="O20" s="298"/>
      <c r="P20" s="300">
        <v>0</v>
      </c>
      <c r="Q20" s="298">
        <v>0</v>
      </c>
      <c r="R20" s="300"/>
      <c r="S20" s="298">
        <v>0</v>
      </c>
      <c r="T20" s="298">
        <v>0</v>
      </c>
      <c r="U20" s="298"/>
      <c r="V20" s="298">
        <v>0</v>
      </c>
      <c r="W20" s="298">
        <v>0</v>
      </c>
      <c r="X20" s="298"/>
      <c r="Y20" s="298">
        <v>0</v>
      </c>
      <c r="Z20" s="298">
        <v>0</v>
      </c>
      <c r="AA20" s="298"/>
      <c r="AB20" s="298">
        <v>0</v>
      </c>
      <c r="AC20" s="298">
        <v>2280</v>
      </c>
      <c r="AD20" s="298">
        <v>0</v>
      </c>
      <c r="AE20" s="298">
        <v>2280</v>
      </c>
      <c r="AF20" s="298"/>
      <c r="AG20" s="298">
        <v>0</v>
      </c>
      <c r="AH20" s="298"/>
      <c r="AI20" s="325">
        <v>0</v>
      </c>
      <c r="AJ20" s="161"/>
      <c r="AK20" s="161"/>
      <c r="AL20" s="161"/>
    </row>
    <row r="21" spans="1:38" x14ac:dyDescent="0.25">
      <c r="A21" s="125" t="s">
        <v>234</v>
      </c>
      <c r="B21" s="294">
        <v>2678</v>
      </c>
      <c r="C21" s="308">
        <v>0</v>
      </c>
      <c r="D21" s="294">
        <v>2678</v>
      </c>
      <c r="E21" s="298">
        <v>0</v>
      </c>
      <c r="F21" s="294"/>
      <c r="G21" s="298">
        <v>0</v>
      </c>
      <c r="H21" s="298">
        <v>341</v>
      </c>
      <c r="I21" s="298">
        <v>0</v>
      </c>
      <c r="J21" s="298">
        <v>341</v>
      </c>
      <c r="K21" s="325"/>
      <c r="L21" s="325"/>
      <c r="M21" s="299">
        <v>0</v>
      </c>
      <c r="N21" s="300">
        <v>0</v>
      </c>
      <c r="O21" s="298"/>
      <c r="P21" s="300">
        <v>0</v>
      </c>
      <c r="Q21" s="298">
        <v>0</v>
      </c>
      <c r="R21" s="300"/>
      <c r="S21" s="298">
        <v>0</v>
      </c>
      <c r="T21" s="298">
        <v>0</v>
      </c>
      <c r="U21" s="298"/>
      <c r="V21" s="298">
        <v>0</v>
      </c>
      <c r="W21" s="298">
        <v>2337</v>
      </c>
      <c r="X21" s="298">
        <v>0</v>
      </c>
      <c r="Y21" s="298">
        <v>2337</v>
      </c>
      <c r="Z21" s="298">
        <v>0</v>
      </c>
      <c r="AA21" s="298"/>
      <c r="AB21" s="298">
        <v>0</v>
      </c>
      <c r="AC21" s="298">
        <v>0</v>
      </c>
      <c r="AD21" s="298"/>
      <c r="AE21" s="298">
        <v>0</v>
      </c>
      <c r="AF21" s="298"/>
      <c r="AG21" s="298">
        <v>0</v>
      </c>
      <c r="AH21" s="298"/>
      <c r="AI21" s="325">
        <v>0</v>
      </c>
      <c r="AJ21" s="161"/>
      <c r="AK21" s="161"/>
      <c r="AL21" s="161"/>
    </row>
    <row r="22" spans="1:38" x14ac:dyDescent="0.25">
      <c r="A22" s="127" t="s">
        <v>138</v>
      </c>
      <c r="B22" s="294">
        <v>175</v>
      </c>
      <c r="C22" s="312">
        <v>0</v>
      </c>
      <c r="D22" s="294">
        <v>175</v>
      </c>
      <c r="E22" s="301">
        <v>0</v>
      </c>
      <c r="F22" s="318"/>
      <c r="G22" s="301">
        <v>0</v>
      </c>
      <c r="H22" s="301">
        <v>0</v>
      </c>
      <c r="I22" s="301"/>
      <c r="J22" s="301">
        <v>0</v>
      </c>
      <c r="K22" s="326"/>
      <c r="L22" s="326"/>
      <c r="M22" s="302">
        <v>0</v>
      </c>
      <c r="N22" s="303">
        <v>0</v>
      </c>
      <c r="O22" s="301"/>
      <c r="P22" s="303">
        <v>0</v>
      </c>
      <c r="Q22" s="301">
        <v>0</v>
      </c>
      <c r="R22" s="303"/>
      <c r="S22" s="301">
        <v>0</v>
      </c>
      <c r="T22" s="301">
        <v>175</v>
      </c>
      <c r="U22" s="301">
        <v>0</v>
      </c>
      <c r="V22" s="301">
        <v>175</v>
      </c>
      <c r="W22" s="301">
        <v>0</v>
      </c>
      <c r="X22" s="301"/>
      <c r="Y22" s="301">
        <v>0</v>
      </c>
      <c r="Z22" s="301">
        <v>0</v>
      </c>
      <c r="AA22" s="301"/>
      <c r="AB22" s="301">
        <v>0</v>
      </c>
      <c r="AC22" s="301">
        <v>0</v>
      </c>
      <c r="AD22" s="301"/>
      <c r="AE22" s="301">
        <v>0</v>
      </c>
      <c r="AF22" s="301"/>
      <c r="AG22" s="301">
        <v>0</v>
      </c>
      <c r="AH22" s="301"/>
      <c r="AI22" s="326">
        <v>0</v>
      </c>
      <c r="AJ22" s="161"/>
      <c r="AK22" s="161"/>
      <c r="AL22" s="161"/>
    </row>
    <row r="23" spans="1:38" x14ac:dyDescent="0.25">
      <c r="A23" s="127" t="s">
        <v>204</v>
      </c>
      <c r="B23" s="294">
        <v>940</v>
      </c>
      <c r="C23" s="312">
        <v>0</v>
      </c>
      <c r="D23" s="294">
        <v>940</v>
      </c>
      <c r="E23" s="301">
        <v>270</v>
      </c>
      <c r="F23" s="318"/>
      <c r="G23" s="301"/>
      <c r="H23" s="301">
        <v>0</v>
      </c>
      <c r="I23" s="301"/>
      <c r="J23" s="301">
        <v>0</v>
      </c>
      <c r="K23" s="326"/>
      <c r="L23" s="326"/>
      <c r="M23" s="302">
        <v>0</v>
      </c>
      <c r="N23" s="303">
        <v>540</v>
      </c>
      <c r="O23" s="301">
        <v>0</v>
      </c>
      <c r="P23" s="303">
        <v>540</v>
      </c>
      <c r="Q23" s="301">
        <v>105</v>
      </c>
      <c r="R23" s="303">
        <v>0</v>
      </c>
      <c r="S23" s="301">
        <v>105</v>
      </c>
      <c r="T23" s="301">
        <v>25</v>
      </c>
      <c r="U23" s="301">
        <v>0</v>
      </c>
      <c r="V23" s="301">
        <v>25</v>
      </c>
      <c r="W23" s="301">
        <v>0</v>
      </c>
      <c r="X23" s="301"/>
      <c r="Y23" s="301">
        <v>0</v>
      </c>
      <c r="Z23" s="301">
        <v>0</v>
      </c>
      <c r="AA23" s="301"/>
      <c r="AB23" s="301">
        <v>0</v>
      </c>
      <c r="AC23" s="301">
        <v>0</v>
      </c>
      <c r="AD23" s="301"/>
      <c r="AE23" s="301">
        <v>0</v>
      </c>
      <c r="AF23" s="301"/>
      <c r="AG23" s="301">
        <v>0</v>
      </c>
      <c r="AH23" s="301"/>
      <c r="AI23" s="326">
        <v>0</v>
      </c>
      <c r="AJ23" s="161"/>
      <c r="AK23" s="161"/>
      <c r="AL23" s="161"/>
    </row>
    <row r="24" spans="1:38" x14ac:dyDescent="0.25">
      <c r="A24" s="127" t="s">
        <v>205</v>
      </c>
      <c r="B24" s="294">
        <v>1969</v>
      </c>
      <c r="C24" s="312">
        <v>0</v>
      </c>
      <c r="D24" s="294">
        <v>1969</v>
      </c>
      <c r="E24" s="301">
        <v>0</v>
      </c>
      <c r="F24" s="318"/>
      <c r="G24" s="301">
        <v>0</v>
      </c>
      <c r="H24" s="301">
        <v>0</v>
      </c>
      <c r="I24" s="301"/>
      <c r="J24" s="301">
        <v>0</v>
      </c>
      <c r="K24" s="326"/>
      <c r="L24" s="326"/>
      <c r="M24" s="302">
        <v>0</v>
      </c>
      <c r="N24" s="303">
        <v>0</v>
      </c>
      <c r="O24" s="301"/>
      <c r="P24" s="303">
        <v>0</v>
      </c>
      <c r="Q24" s="301">
        <v>0</v>
      </c>
      <c r="R24" s="303"/>
      <c r="S24" s="301">
        <v>0</v>
      </c>
      <c r="T24" s="301">
        <v>1969</v>
      </c>
      <c r="U24" s="301">
        <v>0</v>
      </c>
      <c r="V24" s="301">
        <v>1969</v>
      </c>
      <c r="W24" s="301">
        <v>0</v>
      </c>
      <c r="X24" s="301"/>
      <c r="Y24" s="301">
        <v>0</v>
      </c>
      <c r="Z24" s="301">
        <v>0</v>
      </c>
      <c r="AA24" s="301"/>
      <c r="AB24" s="301">
        <v>0</v>
      </c>
      <c r="AC24" s="301">
        <v>0</v>
      </c>
      <c r="AD24" s="301"/>
      <c r="AE24" s="301">
        <v>0</v>
      </c>
      <c r="AF24" s="301"/>
      <c r="AG24" s="301">
        <v>0</v>
      </c>
      <c r="AH24" s="301"/>
      <c r="AI24" s="326">
        <v>0</v>
      </c>
      <c r="AJ24" s="161"/>
      <c r="AK24" s="161"/>
      <c r="AL24" s="161"/>
    </row>
    <row r="25" spans="1:38" x14ac:dyDescent="0.25">
      <c r="A25" s="127" t="s">
        <v>206</v>
      </c>
      <c r="B25" s="294">
        <v>483</v>
      </c>
      <c r="C25" s="312">
        <v>0</v>
      </c>
      <c r="D25" s="294">
        <v>483</v>
      </c>
      <c r="E25" s="301">
        <v>0</v>
      </c>
      <c r="F25" s="294"/>
      <c r="G25" s="301">
        <v>0</v>
      </c>
      <c r="H25" s="301">
        <v>0</v>
      </c>
      <c r="I25" s="301"/>
      <c r="J25" s="301">
        <v>0</v>
      </c>
      <c r="K25" s="326"/>
      <c r="L25" s="326"/>
      <c r="M25" s="302">
        <v>0</v>
      </c>
      <c r="N25" s="303">
        <v>0</v>
      </c>
      <c r="O25" s="301"/>
      <c r="P25" s="303">
        <v>0</v>
      </c>
      <c r="Q25" s="301">
        <v>0</v>
      </c>
      <c r="R25" s="303"/>
      <c r="S25" s="301">
        <v>0</v>
      </c>
      <c r="T25" s="301">
        <v>483</v>
      </c>
      <c r="U25" s="301">
        <v>0</v>
      </c>
      <c r="V25" s="301">
        <v>483</v>
      </c>
      <c r="W25" s="301">
        <v>0</v>
      </c>
      <c r="X25" s="301"/>
      <c r="Y25" s="301">
        <v>0</v>
      </c>
      <c r="Z25" s="301">
        <v>0</v>
      </c>
      <c r="AA25" s="301"/>
      <c r="AB25" s="301">
        <v>0</v>
      </c>
      <c r="AC25" s="301">
        <v>0</v>
      </c>
      <c r="AD25" s="301"/>
      <c r="AE25" s="301">
        <v>0</v>
      </c>
      <c r="AF25" s="301"/>
      <c r="AG25" s="301">
        <v>0</v>
      </c>
      <c r="AH25" s="301"/>
      <c r="AI25" s="326">
        <v>0</v>
      </c>
      <c r="AJ25" s="161"/>
      <c r="AK25" s="161"/>
      <c r="AL25" s="161"/>
    </row>
    <row r="26" spans="1:38" x14ac:dyDescent="0.25">
      <c r="A26" s="127" t="s">
        <v>207</v>
      </c>
      <c r="B26" s="294">
        <v>1073</v>
      </c>
      <c r="C26" s="312">
        <v>8</v>
      </c>
      <c r="D26" s="294">
        <v>1081</v>
      </c>
      <c r="E26" s="301">
        <v>0</v>
      </c>
      <c r="F26" s="318"/>
      <c r="G26" s="301">
        <v>0</v>
      </c>
      <c r="H26" s="301">
        <v>0</v>
      </c>
      <c r="I26" s="301"/>
      <c r="J26" s="301">
        <v>0</v>
      </c>
      <c r="K26" s="326"/>
      <c r="L26" s="326"/>
      <c r="M26" s="302">
        <v>0</v>
      </c>
      <c r="N26" s="303">
        <v>978</v>
      </c>
      <c r="O26" s="301">
        <v>0</v>
      </c>
      <c r="P26" s="303">
        <v>978</v>
      </c>
      <c r="Q26" s="301">
        <v>95</v>
      </c>
      <c r="R26" s="303">
        <v>8</v>
      </c>
      <c r="S26" s="301">
        <v>103</v>
      </c>
      <c r="T26" s="301">
        <v>0</v>
      </c>
      <c r="U26" s="301"/>
      <c r="V26" s="301">
        <v>0</v>
      </c>
      <c r="W26" s="301">
        <v>0</v>
      </c>
      <c r="X26" s="301"/>
      <c r="Y26" s="301">
        <v>0</v>
      </c>
      <c r="Z26" s="301">
        <v>0</v>
      </c>
      <c r="AA26" s="301"/>
      <c r="AB26" s="301">
        <v>0</v>
      </c>
      <c r="AC26" s="301">
        <v>0</v>
      </c>
      <c r="AD26" s="301"/>
      <c r="AE26" s="301">
        <v>0</v>
      </c>
      <c r="AF26" s="301"/>
      <c r="AG26" s="301">
        <v>0</v>
      </c>
      <c r="AH26" s="301"/>
      <c r="AI26" s="326">
        <v>0</v>
      </c>
      <c r="AJ26" s="161"/>
      <c r="AK26" s="161"/>
      <c r="AL26" s="161"/>
    </row>
    <row r="27" spans="1:38" x14ac:dyDescent="0.25">
      <c r="A27" s="125" t="s">
        <v>208</v>
      </c>
      <c r="B27" s="294">
        <v>279</v>
      </c>
      <c r="C27" s="313">
        <v>0</v>
      </c>
      <c r="D27" s="294">
        <v>279</v>
      </c>
      <c r="E27" s="298">
        <v>0</v>
      </c>
      <c r="F27" s="318"/>
      <c r="G27" s="298">
        <v>0</v>
      </c>
      <c r="H27" s="298">
        <v>0</v>
      </c>
      <c r="I27" s="298"/>
      <c r="J27" s="298">
        <v>0</v>
      </c>
      <c r="K27" s="325"/>
      <c r="L27" s="325"/>
      <c r="M27" s="299">
        <v>0</v>
      </c>
      <c r="N27" s="300">
        <v>0</v>
      </c>
      <c r="O27" s="298"/>
      <c r="P27" s="300">
        <v>0</v>
      </c>
      <c r="Q27" s="298">
        <v>0</v>
      </c>
      <c r="R27" s="300"/>
      <c r="S27" s="298">
        <v>0</v>
      </c>
      <c r="T27" s="298">
        <v>279</v>
      </c>
      <c r="U27" s="298">
        <v>0</v>
      </c>
      <c r="V27" s="298">
        <v>279</v>
      </c>
      <c r="W27" s="298">
        <v>0</v>
      </c>
      <c r="X27" s="298"/>
      <c r="Y27" s="298">
        <v>0</v>
      </c>
      <c r="Z27" s="298">
        <v>0</v>
      </c>
      <c r="AA27" s="298"/>
      <c r="AB27" s="298">
        <v>0</v>
      </c>
      <c r="AC27" s="298">
        <v>0</v>
      </c>
      <c r="AD27" s="298"/>
      <c r="AE27" s="298">
        <v>0</v>
      </c>
      <c r="AF27" s="298"/>
      <c r="AG27" s="298">
        <v>0</v>
      </c>
      <c r="AH27" s="298"/>
      <c r="AI27" s="325">
        <v>0</v>
      </c>
      <c r="AJ27" s="161"/>
      <c r="AK27" s="161"/>
      <c r="AL27" s="161"/>
    </row>
    <row r="28" spans="1:38" ht="13.8" thickBot="1" x14ac:dyDescent="0.3">
      <c r="A28" s="129" t="s">
        <v>209</v>
      </c>
      <c r="B28" s="317">
        <v>77</v>
      </c>
      <c r="C28" s="315">
        <v>0</v>
      </c>
      <c r="D28" s="317">
        <v>77</v>
      </c>
      <c r="E28" s="304"/>
      <c r="F28" s="319"/>
      <c r="G28" s="304"/>
      <c r="H28" s="304"/>
      <c r="I28" s="301"/>
      <c r="J28" s="304"/>
      <c r="K28" s="301"/>
      <c r="L28" s="301"/>
      <c r="M28" s="305"/>
      <c r="N28" s="306"/>
      <c r="O28" s="301"/>
      <c r="P28" s="306"/>
      <c r="Q28" s="304"/>
      <c r="R28" s="301"/>
      <c r="S28" s="304"/>
      <c r="T28" s="304"/>
      <c r="U28" s="304"/>
      <c r="V28" s="304"/>
      <c r="W28" s="304"/>
      <c r="X28" s="304"/>
      <c r="Y28" s="304"/>
      <c r="Z28" s="304">
        <v>77</v>
      </c>
      <c r="AA28" s="304">
        <v>0</v>
      </c>
      <c r="AB28" s="304">
        <v>77</v>
      </c>
      <c r="AC28" s="304"/>
      <c r="AD28" s="304"/>
      <c r="AE28" s="304"/>
      <c r="AF28" s="307"/>
      <c r="AG28" s="306"/>
      <c r="AH28" s="301"/>
      <c r="AI28" s="213"/>
      <c r="AJ28" s="332"/>
      <c r="AK28" s="332"/>
      <c r="AL28" s="332"/>
    </row>
    <row r="29" spans="1:38" ht="13.8" thickBot="1" x14ac:dyDescent="0.3">
      <c r="A29" s="314" t="s">
        <v>1</v>
      </c>
      <c r="B29" s="188">
        <f t="shared" ref="B29:J29" si="0">SUM(B8:B28)</f>
        <v>42731</v>
      </c>
      <c r="C29" s="316">
        <f t="shared" si="0"/>
        <v>1180</v>
      </c>
      <c r="D29" s="188">
        <f t="shared" si="0"/>
        <v>43911</v>
      </c>
      <c r="E29" s="320">
        <f t="shared" si="0"/>
        <v>6701</v>
      </c>
      <c r="F29" s="320">
        <f t="shared" si="0"/>
        <v>596</v>
      </c>
      <c r="G29" s="320">
        <f t="shared" si="0"/>
        <v>7757</v>
      </c>
      <c r="H29" s="320">
        <f t="shared" si="0"/>
        <v>341</v>
      </c>
      <c r="I29" s="320">
        <f t="shared" si="0"/>
        <v>0</v>
      </c>
      <c r="J29" s="320">
        <f t="shared" si="0"/>
        <v>341</v>
      </c>
      <c r="K29" s="320"/>
      <c r="L29" s="320"/>
      <c r="M29" s="320">
        <v>0</v>
      </c>
      <c r="N29" s="320">
        <f t="shared" ref="N29:O29" si="1">SUM(N8:N28)</f>
        <v>11429</v>
      </c>
      <c r="O29" s="320">
        <f t="shared" si="1"/>
        <v>892</v>
      </c>
      <c r="P29" s="320">
        <f t="shared" ref="P29:AE29" si="2">SUM(P8:P28)</f>
        <v>12321</v>
      </c>
      <c r="Q29" s="320">
        <f t="shared" ref="Q29:R29" si="3">SUM(Q8:Q28)</f>
        <v>2109</v>
      </c>
      <c r="R29" s="320">
        <f t="shared" si="3"/>
        <v>8</v>
      </c>
      <c r="S29" s="320">
        <f t="shared" si="2"/>
        <v>2117</v>
      </c>
      <c r="T29" s="320">
        <f t="shared" ref="T29:U29" si="4">SUM(T8:T28)</f>
        <v>8016</v>
      </c>
      <c r="U29" s="320">
        <f t="shared" si="4"/>
        <v>1562</v>
      </c>
      <c r="V29" s="320">
        <f t="shared" si="2"/>
        <v>9578</v>
      </c>
      <c r="W29" s="320">
        <f t="shared" ref="W29:X29" si="5">SUM(W8:W28)</f>
        <v>2697</v>
      </c>
      <c r="X29" s="320">
        <f t="shared" si="5"/>
        <v>0</v>
      </c>
      <c r="Y29" s="320">
        <f t="shared" si="2"/>
        <v>2697</v>
      </c>
      <c r="Z29" s="320">
        <f t="shared" ref="Z29:AA29" si="6">SUM(Z8:Z28)</f>
        <v>617</v>
      </c>
      <c r="AA29" s="320">
        <f t="shared" si="6"/>
        <v>0</v>
      </c>
      <c r="AB29" s="320">
        <f t="shared" si="2"/>
        <v>617</v>
      </c>
      <c r="AC29" s="320">
        <f t="shared" ref="AC29:AD29" si="7">SUM(AC8:AC28)</f>
        <v>2280</v>
      </c>
      <c r="AD29" s="320">
        <f t="shared" si="7"/>
        <v>0</v>
      </c>
      <c r="AE29" s="320">
        <f t="shared" si="2"/>
        <v>2280</v>
      </c>
      <c r="AF29" s="329"/>
      <c r="AG29" s="320">
        <f>SUM(AG8:AG28)</f>
        <v>8541</v>
      </c>
      <c r="AH29" s="320">
        <f>SUM(AH8:AH28)</f>
        <v>-2512</v>
      </c>
      <c r="AI29" s="331">
        <f>SUM(AI8:AI28)</f>
        <v>6029</v>
      </c>
      <c r="AJ29" s="320">
        <f t="shared" ref="AJ29:AL29" si="8">SUM(AJ8:AJ28)</f>
        <v>0</v>
      </c>
      <c r="AK29" s="320">
        <f t="shared" si="8"/>
        <v>634</v>
      </c>
      <c r="AL29" s="320">
        <f t="shared" si="8"/>
        <v>634</v>
      </c>
    </row>
  </sheetData>
  <mergeCells count="16">
    <mergeCell ref="N5:AL5"/>
    <mergeCell ref="AG6:AI6"/>
    <mergeCell ref="A1:AJ1"/>
    <mergeCell ref="A3:AJ3"/>
    <mergeCell ref="B5:D6"/>
    <mergeCell ref="E5:M5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J6:AL6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31"/>
  <sheetViews>
    <sheetView workbookViewId="0">
      <selection activeCell="A2" sqref="A2:T2"/>
    </sheetView>
  </sheetViews>
  <sheetFormatPr defaultRowHeight="13.2" x14ac:dyDescent="0.25"/>
  <cols>
    <col min="5" max="5" width="7.6640625" customWidth="1"/>
    <col min="6" max="6" width="0.109375" hidden="1" customWidth="1"/>
    <col min="7" max="8" width="0" hidden="1" customWidth="1"/>
    <col min="14" max="14" width="9" customWidth="1"/>
    <col min="15" max="15" width="9.109375" hidden="1" customWidth="1"/>
  </cols>
  <sheetData>
    <row r="2" spans="1:20" x14ac:dyDescent="0.25">
      <c r="A2" s="337" t="s">
        <v>67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</row>
    <row r="4" spans="1:20" x14ac:dyDescent="0.25">
      <c r="A4" s="337" t="s">
        <v>267</v>
      </c>
      <c r="B4" s="337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</row>
    <row r="5" spans="1:20" x14ac:dyDescent="0.25">
      <c r="A5" s="337" t="s">
        <v>77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</row>
    <row r="6" spans="1:20" x14ac:dyDescent="0.25">
      <c r="A6" s="337" t="s">
        <v>244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</row>
    <row r="9" spans="1:20" ht="13.8" thickBot="1" x14ac:dyDescent="0.3">
      <c r="O9" t="s">
        <v>7</v>
      </c>
    </row>
    <row r="10" spans="1:20" s="22" customFormat="1" ht="13.8" thickBot="1" x14ac:dyDescent="0.3">
      <c r="B10" s="374" t="s">
        <v>70</v>
      </c>
      <c r="C10" s="356"/>
      <c r="D10" s="356"/>
      <c r="E10" s="356"/>
      <c r="F10" s="357"/>
      <c r="G10" s="197"/>
      <c r="H10" s="197"/>
      <c r="I10" s="222" t="s">
        <v>47</v>
      </c>
      <c r="J10" s="223" t="s">
        <v>265</v>
      </c>
      <c r="K10" s="224" t="s">
        <v>265</v>
      </c>
      <c r="L10" s="374" t="s">
        <v>72</v>
      </c>
      <c r="M10" s="356"/>
      <c r="N10" s="356"/>
      <c r="O10" s="357"/>
      <c r="P10" s="223" t="s">
        <v>47</v>
      </c>
      <c r="Q10" s="232" t="s">
        <v>265</v>
      </c>
      <c r="R10" s="224" t="s">
        <v>265</v>
      </c>
    </row>
    <row r="11" spans="1:20" x14ac:dyDescent="0.25">
      <c r="B11" s="375" t="s">
        <v>68</v>
      </c>
      <c r="C11" s="376"/>
      <c r="D11" s="376"/>
      <c r="E11" s="377"/>
      <c r="F11" s="215"/>
      <c r="G11" s="200"/>
      <c r="H11" s="200"/>
      <c r="I11" s="201">
        <v>5028</v>
      </c>
      <c r="J11" s="219">
        <v>0</v>
      </c>
      <c r="K11" s="201">
        <v>5028</v>
      </c>
      <c r="L11" s="225" t="s">
        <v>249</v>
      </c>
      <c r="M11" s="200"/>
      <c r="N11" s="200"/>
      <c r="O11" s="226"/>
      <c r="P11" s="231">
        <v>60</v>
      </c>
      <c r="Q11" s="226">
        <v>118</v>
      </c>
      <c r="R11" s="201">
        <v>178</v>
      </c>
    </row>
    <row r="12" spans="1:20" x14ac:dyDescent="0.25">
      <c r="B12" s="193" t="s">
        <v>142</v>
      </c>
      <c r="C12" s="202"/>
      <c r="D12" s="202"/>
      <c r="E12" s="227"/>
      <c r="F12" s="216"/>
      <c r="G12" s="202"/>
      <c r="H12" s="202"/>
      <c r="I12" s="203">
        <v>195</v>
      </c>
      <c r="J12" s="161">
        <v>2792</v>
      </c>
      <c r="K12" s="203">
        <v>2987</v>
      </c>
      <c r="L12" s="205" t="s">
        <v>147</v>
      </c>
      <c r="M12" s="202"/>
      <c r="N12" s="202"/>
      <c r="O12" s="227"/>
      <c r="P12" s="160">
        <v>6982</v>
      </c>
      <c r="Q12" s="227">
        <v>-252</v>
      </c>
      <c r="R12" s="203">
        <v>6730</v>
      </c>
    </row>
    <row r="13" spans="1:20" x14ac:dyDescent="0.25">
      <c r="B13" s="193" t="s">
        <v>184</v>
      </c>
      <c r="C13" s="202"/>
      <c r="D13" s="202"/>
      <c r="E13" s="227"/>
      <c r="F13" s="216"/>
      <c r="G13" s="202"/>
      <c r="H13" s="202"/>
      <c r="I13" s="203">
        <v>7044</v>
      </c>
      <c r="J13" s="161">
        <v>-730</v>
      </c>
      <c r="K13" s="203">
        <v>6314</v>
      </c>
      <c r="L13" s="205" t="s">
        <v>283</v>
      </c>
      <c r="M13" s="202"/>
      <c r="N13" s="202"/>
      <c r="O13" s="227"/>
      <c r="P13" s="160">
        <v>0</v>
      </c>
      <c r="Q13" s="227">
        <v>730</v>
      </c>
      <c r="R13" s="203">
        <v>730</v>
      </c>
    </row>
    <row r="14" spans="1:20" x14ac:dyDescent="0.25">
      <c r="B14" s="205" t="s">
        <v>223</v>
      </c>
      <c r="C14" s="202"/>
      <c r="D14" s="202"/>
      <c r="E14" s="227"/>
      <c r="F14" s="216"/>
      <c r="G14" s="202"/>
      <c r="H14" s="202"/>
      <c r="I14" s="203">
        <v>538</v>
      </c>
      <c r="J14" s="161">
        <v>0</v>
      </c>
      <c r="K14" s="203">
        <v>538</v>
      </c>
      <c r="L14" s="193"/>
      <c r="M14" s="202"/>
      <c r="N14" s="202"/>
      <c r="O14" s="227"/>
      <c r="P14" s="160"/>
      <c r="Q14" s="227"/>
      <c r="R14" s="203"/>
    </row>
    <row r="15" spans="1:20" x14ac:dyDescent="0.25">
      <c r="B15" s="193" t="s">
        <v>143</v>
      </c>
      <c r="C15" s="202"/>
      <c r="D15" s="202"/>
      <c r="E15" s="227"/>
      <c r="F15" s="216"/>
      <c r="G15" s="202"/>
      <c r="H15" s="202"/>
      <c r="I15" s="203">
        <v>15861</v>
      </c>
      <c r="J15" s="161">
        <v>186</v>
      </c>
      <c r="K15" s="203">
        <v>16047</v>
      </c>
      <c r="L15" s="192"/>
      <c r="M15" s="206"/>
      <c r="N15" s="206"/>
      <c r="O15" s="228"/>
      <c r="P15" s="233"/>
      <c r="Q15" s="228"/>
      <c r="R15" s="207"/>
    </row>
    <row r="16" spans="1:20" s="22" customFormat="1" ht="13.8" thickBot="1" x14ac:dyDescent="0.3">
      <c r="B16" s="208" t="s">
        <v>147</v>
      </c>
      <c r="C16" s="209"/>
      <c r="D16" s="209"/>
      <c r="E16" s="229"/>
      <c r="F16" s="217"/>
      <c r="G16" s="209"/>
      <c r="H16" s="209"/>
      <c r="I16" s="210">
        <v>7023</v>
      </c>
      <c r="J16" s="220">
        <v>-1664</v>
      </c>
      <c r="K16" s="210">
        <v>5359</v>
      </c>
      <c r="L16" s="221"/>
      <c r="M16" s="209"/>
      <c r="N16" s="209"/>
      <c r="O16" s="229"/>
      <c r="P16" s="234"/>
      <c r="Q16" s="229"/>
      <c r="R16" s="210"/>
    </row>
    <row r="17" spans="2:18" ht="13.8" thickBot="1" x14ac:dyDescent="0.3">
      <c r="B17" s="196" t="s">
        <v>1</v>
      </c>
      <c r="C17" s="197"/>
      <c r="D17" s="197"/>
      <c r="E17" s="230"/>
      <c r="F17" s="218"/>
      <c r="G17" s="197"/>
      <c r="H17" s="197"/>
      <c r="I17" s="198">
        <f>SUM(I11:I16)</f>
        <v>35689</v>
      </c>
      <c r="J17" s="198">
        <f t="shared" ref="J17:K17" si="0">SUM(J11:J16)</f>
        <v>584</v>
      </c>
      <c r="K17" s="198">
        <f t="shared" si="0"/>
        <v>36273</v>
      </c>
      <c r="L17" s="196" t="s">
        <v>1</v>
      </c>
      <c r="M17" s="197"/>
      <c r="N17" s="197"/>
      <c r="O17" s="230"/>
      <c r="P17" s="198">
        <f t="shared" ref="P17:Q17" si="1">SUM(P11:P16)</f>
        <v>7042</v>
      </c>
      <c r="Q17" s="198">
        <f t="shared" si="1"/>
        <v>596</v>
      </c>
      <c r="R17" s="198">
        <f>SUM(R11:R16)</f>
        <v>7638</v>
      </c>
    </row>
    <row r="18" spans="2:18" x14ac:dyDescent="0.25">
      <c r="B18" s="211"/>
      <c r="C18" s="212"/>
      <c r="D18" s="212"/>
      <c r="E18" s="212"/>
      <c r="F18" s="213"/>
      <c r="G18" s="212"/>
      <c r="H18" s="212"/>
      <c r="I18" s="212"/>
      <c r="J18" s="212"/>
      <c r="K18" s="214"/>
      <c r="L18" s="212"/>
      <c r="M18" s="212"/>
      <c r="N18" s="212"/>
      <c r="O18" s="212"/>
      <c r="P18" s="212"/>
      <c r="Q18" s="212"/>
      <c r="R18" s="214"/>
    </row>
    <row r="19" spans="2:18" s="22" customFormat="1" ht="13.8" thickBot="1" x14ac:dyDescent="0.3">
      <c r="B19" s="211"/>
      <c r="C19" s="212"/>
      <c r="D19" s="212"/>
      <c r="E19" s="212"/>
      <c r="F19" s="213"/>
      <c r="G19" s="212"/>
      <c r="H19" s="212"/>
      <c r="I19" s="212"/>
      <c r="J19" s="212"/>
      <c r="K19" s="214"/>
      <c r="L19" s="212"/>
      <c r="M19" s="212"/>
      <c r="N19" s="212"/>
      <c r="O19" s="212"/>
      <c r="P19" s="212"/>
      <c r="Q19" s="212"/>
      <c r="R19" s="214"/>
    </row>
    <row r="20" spans="2:18" ht="13.8" thickBot="1" x14ac:dyDescent="0.3">
      <c r="B20" s="374" t="s">
        <v>69</v>
      </c>
      <c r="C20" s="356"/>
      <c r="D20" s="356"/>
      <c r="E20" s="356"/>
      <c r="F20" s="357"/>
      <c r="G20" s="197"/>
      <c r="H20" s="197"/>
      <c r="I20" s="223" t="s">
        <v>47</v>
      </c>
      <c r="J20" s="223" t="s">
        <v>265</v>
      </c>
      <c r="K20" s="224" t="s">
        <v>265</v>
      </c>
      <c r="L20" s="374" t="s">
        <v>71</v>
      </c>
      <c r="M20" s="356"/>
      <c r="N20" s="357"/>
      <c r="O20" s="197"/>
      <c r="P20" s="223" t="s">
        <v>47</v>
      </c>
      <c r="Q20" s="223" t="s">
        <v>265</v>
      </c>
      <c r="R20" s="224" t="s">
        <v>265</v>
      </c>
    </row>
    <row r="21" spans="2:18" x14ac:dyDescent="0.25">
      <c r="B21" s="199" t="s">
        <v>73</v>
      </c>
      <c r="C21" s="200"/>
      <c r="D21" s="200"/>
      <c r="E21" s="200"/>
      <c r="F21" s="215"/>
      <c r="G21" s="200"/>
      <c r="H21" s="200"/>
      <c r="I21" s="231">
        <v>11429</v>
      </c>
      <c r="J21" s="219">
        <v>892</v>
      </c>
      <c r="K21" s="201">
        <v>12321</v>
      </c>
      <c r="L21" s="204" t="s">
        <v>224</v>
      </c>
      <c r="M21" s="200"/>
      <c r="N21" s="200"/>
      <c r="O21" s="200"/>
      <c r="P21" s="231">
        <v>5086</v>
      </c>
      <c r="Q21" s="219">
        <v>596</v>
      </c>
      <c r="R21" s="201">
        <v>5682</v>
      </c>
    </row>
    <row r="22" spans="2:18" x14ac:dyDescent="0.25">
      <c r="B22" s="193" t="s">
        <v>74</v>
      </c>
      <c r="C22" s="202"/>
      <c r="D22" s="202"/>
      <c r="E22" s="202"/>
      <c r="F22" s="216"/>
      <c r="G22" s="202"/>
      <c r="H22" s="202"/>
      <c r="I22" s="160">
        <v>2109</v>
      </c>
      <c r="J22" s="161">
        <v>8</v>
      </c>
      <c r="K22" s="203">
        <v>2117</v>
      </c>
      <c r="L22" s="204" t="s">
        <v>247</v>
      </c>
      <c r="M22" s="202"/>
      <c r="N22" s="202"/>
      <c r="O22" s="202"/>
      <c r="P22" s="160">
        <v>1615</v>
      </c>
      <c r="Q22" s="161">
        <v>0</v>
      </c>
      <c r="R22" s="203">
        <v>1615</v>
      </c>
    </row>
    <row r="23" spans="2:18" x14ac:dyDescent="0.25">
      <c r="B23" s="193" t="s">
        <v>75</v>
      </c>
      <c r="C23" s="202"/>
      <c r="D23" s="202"/>
      <c r="E23" s="202"/>
      <c r="F23" s="216"/>
      <c r="G23" s="202"/>
      <c r="H23" s="202"/>
      <c r="I23" s="160">
        <v>8016</v>
      </c>
      <c r="J23" s="161">
        <v>1562</v>
      </c>
      <c r="K23" s="203">
        <v>9578</v>
      </c>
      <c r="L23" s="202" t="s">
        <v>248</v>
      </c>
      <c r="M23" s="202"/>
      <c r="N23" s="202"/>
      <c r="O23" s="202"/>
      <c r="P23" s="160">
        <v>341</v>
      </c>
      <c r="Q23" s="161">
        <v>0</v>
      </c>
      <c r="R23" s="203">
        <v>341</v>
      </c>
    </row>
    <row r="24" spans="2:18" x14ac:dyDescent="0.25">
      <c r="B24" s="193" t="s">
        <v>144</v>
      </c>
      <c r="C24" s="202"/>
      <c r="D24" s="202"/>
      <c r="E24" s="202"/>
      <c r="F24" s="216"/>
      <c r="G24" s="202"/>
      <c r="H24" s="202"/>
      <c r="I24" s="160">
        <v>2697</v>
      </c>
      <c r="J24" s="161">
        <v>0</v>
      </c>
      <c r="K24" s="203">
        <v>2697</v>
      </c>
      <c r="L24" s="202"/>
      <c r="M24" s="202"/>
      <c r="N24" s="202"/>
      <c r="O24" s="202"/>
      <c r="P24" s="160"/>
      <c r="Q24" s="161"/>
      <c r="R24" s="203"/>
    </row>
    <row r="25" spans="2:18" x14ac:dyDescent="0.25">
      <c r="B25" s="193" t="s">
        <v>145</v>
      </c>
      <c r="C25" s="202"/>
      <c r="D25" s="202"/>
      <c r="E25" s="202"/>
      <c r="F25" s="216"/>
      <c r="G25" s="202"/>
      <c r="H25" s="202"/>
      <c r="I25" s="160">
        <v>617</v>
      </c>
      <c r="J25" s="161">
        <v>0</v>
      </c>
      <c r="K25" s="203">
        <v>617</v>
      </c>
      <c r="L25" s="202"/>
      <c r="M25" s="202"/>
      <c r="N25" s="202"/>
      <c r="O25" s="202"/>
      <c r="P25" s="160"/>
      <c r="Q25" s="161"/>
      <c r="R25" s="203"/>
    </row>
    <row r="26" spans="2:18" x14ac:dyDescent="0.25">
      <c r="B26" s="193" t="s">
        <v>76</v>
      </c>
      <c r="C26" s="202"/>
      <c r="D26" s="202"/>
      <c r="E26" s="202"/>
      <c r="F26" s="216"/>
      <c r="G26" s="202"/>
      <c r="H26" s="202"/>
      <c r="I26" s="160">
        <v>2280</v>
      </c>
      <c r="J26" s="161">
        <v>0</v>
      </c>
      <c r="K26" s="203">
        <v>2280</v>
      </c>
      <c r="L26" s="202"/>
      <c r="M26" s="202"/>
      <c r="N26" s="202"/>
      <c r="O26" s="202"/>
      <c r="P26" s="160"/>
      <c r="Q26" s="161"/>
      <c r="R26" s="203"/>
    </row>
    <row r="27" spans="2:18" x14ac:dyDescent="0.25">
      <c r="B27" s="205" t="s">
        <v>284</v>
      </c>
      <c r="C27" s="202"/>
      <c r="D27" s="202"/>
      <c r="E27" s="202"/>
      <c r="F27" s="216"/>
      <c r="G27" s="202"/>
      <c r="H27" s="202"/>
      <c r="I27" s="160">
        <v>0</v>
      </c>
      <c r="J27" s="250">
        <v>634</v>
      </c>
      <c r="K27" s="203">
        <v>634</v>
      </c>
      <c r="L27" s="202"/>
      <c r="M27" s="202"/>
      <c r="N27" s="202"/>
      <c r="O27" s="202"/>
      <c r="P27" s="233"/>
      <c r="Q27" s="161"/>
      <c r="R27" s="203"/>
    </row>
    <row r="28" spans="2:18" ht="13.8" thickBot="1" x14ac:dyDescent="0.3">
      <c r="B28" s="193" t="s">
        <v>146</v>
      </c>
      <c r="C28" s="202"/>
      <c r="D28" s="202"/>
      <c r="E28" s="202"/>
      <c r="F28" s="216"/>
      <c r="G28" s="202"/>
      <c r="H28" s="202"/>
      <c r="I28" s="160">
        <v>8541</v>
      </c>
      <c r="J28" s="220">
        <v>-2512</v>
      </c>
      <c r="K28" s="203">
        <v>6029</v>
      </c>
      <c r="L28" s="202"/>
      <c r="M28" s="202"/>
      <c r="N28" s="202"/>
      <c r="O28" s="202"/>
      <c r="P28" s="234"/>
      <c r="Q28" s="161"/>
      <c r="R28" s="203"/>
    </row>
    <row r="29" spans="2:18" s="22" customFormat="1" ht="13.8" thickBot="1" x14ac:dyDescent="0.3">
      <c r="B29" s="196" t="s">
        <v>1</v>
      </c>
      <c r="C29" s="197"/>
      <c r="D29" s="197"/>
      <c r="E29" s="197"/>
      <c r="F29" s="218"/>
      <c r="G29" s="197"/>
      <c r="H29" s="197"/>
      <c r="I29" s="175">
        <f>SUM(I21:I28)</f>
        <v>35689</v>
      </c>
      <c r="J29" s="175">
        <f t="shared" ref="J29:K29" si="2">SUM(J21:J28)</f>
        <v>584</v>
      </c>
      <c r="K29" s="175">
        <f t="shared" si="2"/>
        <v>36273</v>
      </c>
      <c r="L29" s="197" t="s">
        <v>1</v>
      </c>
      <c r="M29" s="197"/>
      <c r="N29" s="197"/>
      <c r="O29" s="197"/>
      <c r="P29" s="175">
        <f>SUM(P21:P28)</f>
        <v>7042</v>
      </c>
      <c r="Q29" s="198">
        <f>SUM(Q21:Q28)</f>
        <v>596</v>
      </c>
      <c r="R29" s="198">
        <f>SUM(R21:R28)</f>
        <v>7638</v>
      </c>
    </row>
    <row r="30" spans="2:18" x14ac:dyDescent="0.25">
      <c r="B30" s="29"/>
      <c r="C30" s="29"/>
      <c r="D30" s="29"/>
      <c r="E30" s="29"/>
      <c r="F30" s="66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</sheetData>
  <mergeCells count="9">
    <mergeCell ref="B20:F20"/>
    <mergeCell ref="L10:O10"/>
    <mergeCell ref="B11:E11"/>
    <mergeCell ref="L20:N20"/>
    <mergeCell ref="A2:T2"/>
    <mergeCell ref="A5:T5"/>
    <mergeCell ref="A6:T6"/>
    <mergeCell ref="A4:T4"/>
    <mergeCell ref="B10:F1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7"/>
  <sheetViews>
    <sheetView workbookViewId="0">
      <selection activeCell="O23" sqref="O23"/>
    </sheetView>
  </sheetViews>
  <sheetFormatPr defaultRowHeight="13.2" x14ac:dyDescent="0.25"/>
  <cols>
    <col min="2" max="2" width="21.88671875" customWidth="1"/>
    <col min="3" max="3" width="6.109375" customWidth="1"/>
    <col min="4" max="4" width="7.5546875" customWidth="1"/>
    <col min="5" max="6" width="6.33203125" customWidth="1"/>
    <col min="7" max="8" width="6.6640625" customWidth="1"/>
    <col min="9" max="9" width="6.5546875" customWidth="1"/>
    <col min="10" max="10" width="5.88671875" customWidth="1"/>
    <col min="11" max="11" width="6.6640625" customWidth="1"/>
    <col min="12" max="12" width="6.5546875" customWidth="1"/>
    <col min="13" max="13" width="6.44140625" customWidth="1"/>
    <col min="14" max="14" width="6.5546875" customWidth="1"/>
    <col min="15" max="15" width="9.5546875" customWidth="1"/>
  </cols>
  <sheetData>
    <row r="1" spans="1:15" x14ac:dyDescent="0.25">
      <c r="A1" s="358" t="s">
        <v>286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x14ac:dyDescent="0.25">
      <c r="A2" s="358" t="s">
        <v>279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</row>
    <row r="3" spans="1:15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M4" t="s">
        <v>137</v>
      </c>
    </row>
    <row r="5" spans="1:15" x14ac:dyDescent="0.25">
      <c r="A5" s="381"/>
      <c r="B5" s="382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6" t="s">
        <v>21</v>
      </c>
    </row>
    <row r="6" spans="1:15" ht="15" customHeight="1" x14ac:dyDescent="0.25">
      <c r="A6" s="14" t="s">
        <v>148</v>
      </c>
      <c r="B6" s="11"/>
      <c r="C6" s="26">
        <v>11</v>
      </c>
      <c r="D6" s="26">
        <v>11</v>
      </c>
      <c r="E6" s="26">
        <v>11</v>
      </c>
      <c r="F6" s="26">
        <v>1011</v>
      </c>
      <c r="G6" s="26">
        <v>11</v>
      </c>
      <c r="H6" s="26">
        <v>11</v>
      </c>
      <c r="I6" s="26">
        <v>866</v>
      </c>
      <c r="J6" s="26">
        <v>11</v>
      </c>
      <c r="K6" s="26">
        <v>1011</v>
      </c>
      <c r="L6" s="26">
        <v>11</v>
      </c>
      <c r="M6" s="26">
        <v>11</v>
      </c>
      <c r="N6" s="26">
        <v>11</v>
      </c>
      <c r="O6" s="62">
        <f>SUM(C6:N6)</f>
        <v>2987</v>
      </c>
    </row>
    <row r="7" spans="1:15" x14ac:dyDescent="0.25">
      <c r="A7" s="380" t="s">
        <v>49</v>
      </c>
      <c r="B7" s="379"/>
      <c r="C7" s="6">
        <v>0</v>
      </c>
      <c r="D7" s="6">
        <v>0</v>
      </c>
      <c r="E7" s="6">
        <v>2514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2514</v>
      </c>
      <c r="L7" s="6">
        <v>0</v>
      </c>
      <c r="M7" s="6">
        <v>0</v>
      </c>
      <c r="N7" s="6">
        <v>0</v>
      </c>
      <c r="O7" s="62">
        <f t="shared" ref="O7:O13" si="0">SUM(C7:N7)</f>
        <v>5028</v>
      </c>
    </row>
    <row r="8" spans="1:15" s="28" customFormat="1" x14ac:dyDescent="0.25">
      <c r="A8" s="14" t="s">
        <v>40</v>
      </c>
      <c r="B8" s="25"/>
      <c r="C8" s="26">
        <v>1341</v>
      </c>
      <c r="D8" s="26">
        <v>1341</v>
      </c>
      <c r="E8" s="26">
        <v>1341</v>
      </c>
      <c r="F8" s="26">
        <v>1341</v>
      </c>
      <c r="G8" s="26">
        <v>1341</v>
      </c>
      <c r="H8" s="26">
        <v>1342</v>
      </c>
      <c r="I8" s="26">
        <v>1340</v>
      </c>
      <c r="J8" s="26">
        <v>1332</v>
      </c>
      <c r="K8" s="26">
        <v>1332</v>
      </c>
      <c r="L8" s="26">
        <v>1332</v>
      </c>
      <c r="M8" s="26">
        <v>1332</v>
      </c>
      <c r="N8" s="26">
        <v>1332</v>
      </c>
      <c r="O8" s="62">
        <f t="shared" si="0"/>
        <v>16047</v>
      </c>
    </row>
    <row r="9" spans="1:15" ht="15.75" customHeight="1" x14ac:dyDescent="0.25">
      <c r="A9" s="98" t="s">
        <v>235</v>
      </c>
      <c r="B9" s="10"/>
      <c r="C9" s="6">
        <v>0</v>
      </c>
      <c r="D9" s="6">
        <v>0</v>
      </c>
      <c r="E9" s="6">
        <v>0</v>
      </c>
      <c r="F9" s="6">
        <v>538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2">
        <f t="shared" si="0"/>
        <v>538</v>
      </c>
    </row>
    <row r="10" spans="1:15" x14ac:dyDescent="0.25">
      <c r="A10" s="98" t="s">
        <v>149</v>
      </c>
      <c r="B10" s="10"/>
      <c r="C10" s="6">
        <v>0</v>
      </c>
      <c r="D10" s="6">
        <v>444</v>
      </c>
      <c r="E10" s="6">
        <v>587</v>
      </c>
      <c r="F10" s="6">
        <v>587</v>
      </c>
      <c r="G10" s="6">
        <v>587</v>
      </c>
      <c r="H10" s="6">
        <v>587</v>
      </c>
      <c r="I10" s="6">
        <v>587</v>
      </c>
      <c r="J10" s="6">
        <v>587</v>
      </c>
      <c r="K10" s="6">
        <v>587</v>
      </c>
      <c r="L10" s="6">
        <v>587</v>
      </c>
      <c r="M10" s="6">
        <v>587</v>
      </c>
      <c r="N10" s="6">
        <v>587</v>
      </c>
      <c r="O10" s="62">
        <f t="shared" si="0"/>
        <v>6314</v>
      </c>
    </row>
    <row r="11" spans="1:15" x14ac:dyDescent="0.25">
      <c r="A11" s="9" t="s">
        <v>79</v>
      </c>
      <c r="B11" s="10"/>
      <c r="C11" s="6">
        <v>12089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2">
        <f t="shared" si="0"/>
        <v>12089</v>
      </c>
    </row>
    <row r="12" spans="1:15" x14ac:dyDescent="0.25">
      <c r="A12" s="98" t="s">
        <v>304</v>
      </c>
      <c r="B12" s="10"/>
      <c r="C12" s="6">
        <v>0</v>
      </c>
      <c r="D12" s="6">
        <v>730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2">
        <f t="shared" si="0"/>
        <v>730</v>
      </c>
    </row>
    <row r="13" spans="1:15" x14ac:dyDescent="0.25">
      <c r="A13" s="380" t="s">
        <v>254</v>
      </c>
      <c r="B13" s="379"/>
      <c r="C13" s="6">
        <v>0</v>
      </c>
      <c r="D13" s="6">
        <v>0</v>
      </c>
      <c r="E13" s="6">
        <v>178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2">
        <f t="shared" si="0"/>
        <v>178</v>
      </c>
    </row>
    <row r="14" spans="1:15" x14ac:dyDescent="0.25">
      <c r="A14" s="13" t="s">
        <v>3</v>
      </c>
      <c r="B14" s="11"/>
      <c r="C14" s="12">
        <f>SUM(C6:C13)</f>
        <v>13441</v>
      </c>
      <c r="D14" s="12">
        <f t="shared" ref="D14:N14" si="1">SUM(D6:D13)</f>
        <v>2526</v>
      </c>
      <c r="E14" s="12">
        <f t="shared" si="1"/>
        <v>4631</v>
      </c>
      <c r="F14" s="12">
        <f t="shared" si="1"/>
        <v>3477</v>
      </c>
      <c r="G14" s="12">
        <f t="shared" si="1"/>
        <v>1939</v>
      </c>
      <c r="H14" s="12">
        <f t="shared" si="1"/>
        <v>1940</v>
      </c>
      <c r="I14" s="12">
        <f t="shared" si="1"/>
        <v>2793</v>
      </c>
      <c r="J14" s="12">
        <f t="shared" si="1"/>
        <v>1930</v>
      </c>
      <c r="K14" s="12">
        <f t="shared" si="1"/>
        <v>5444</v>
      </c>
      <c r="L14" s="12">
        <f t="shared" si="1"/>
        <v>1930</v>
      </c>
      <c r="M14" s="12">
        <f t="shared" si="1"/>
        <v>1930</v>
      </c>
      <c r="N14" s="12">
        <f t="shared" si="1"/>
        <v>1930</v>
      </c>
      <c r="O14" s="130">
        <f>SUM(C14:N14)</f>
        <v>43911</v>
      </c>
    </row>
    <row r="15" spans="1:15" x14ac:dyDescent="0.25">
      <c r="A15" s="381"/>
      <c r="B15" s="38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2"/>
    </row>
    <row r="16" spans="1:15" x14ac:dyDescent="0.25">
      <c r="A16" s="9" t="s">
        <v>6</v>
      </c>
      <c r="B16" s="10"/>
      <c r="C16" s="6">
        <v>1052</v>
      </c>
      <c r="D16" s="26">
        <v>1052</v>
      </c>
      <c r="E16" s="26">
        <v>1052</v>
      </c>
      <c r="F16" s="26">
        <v>1052</v>
      </c>
      <c r="G16" s="26">
        <v>1052</v>
      </c>
      <c r="H16" s="26">
        <v>1052</v>
      </c>
      <c r="I16" s="26">
        <v>1244</v>
      </c>
      <c r="J16" s="26">
        <v>953</v>
      </c>
      <c r="K16" s="26">
        <v>953</v>
      </c>
      <c r="L16" s="26">
        <v>953</v>
      </c>
      <c r="M16" s="26">
        <v>953</v>
      </c>
      <c r="N16" s="26">
        <v>953</v>
      </c>
      <c r="O16" s="12">
        <f>SUM(C16:N16)</f>
        <v>12321</v>
      </c>
    </row>
    <row r="17" spans="1:15" ht="12" customHeight="1" x14ac:dyDescent="0.25">
      <c r="A17" s="9" t="s">
        <v>41</v>
      </c>
      <c r="B17" s="10"/>
      <c r="C17" s="6">
        <v>183</v>
      </c>
      <c r="D17" s="26">
        <v>175</v>
      </c>
      <c r="E17" s="26">
        <v>175</v>
      </c>
      <c r="F17" s="26">
        <v>176</v>
      </c>
      <c r="G17" s="26">
        <v>176</v>
      </c>
      <c r="H17" s="26">
        <v>176</v>
      </c>
      <c r="I17" s="26">
        <v>176</v>
      </c>
      <c r="J17" s="26">
        <v>176</v>
      </c>
      <c r="K17" s="26">
        <v>176</v>
      </c>
      <c r="L17" s="26">
        <v>176</v>
      </c>
      <c r="M17" s="26">
        <v>176</v>
      </c>
      <c r="N17" s="26">
        <v>176</v>
      </c>
      <c r="O17" s="12">
        <f t="shared" ref="O17:O27" si="2">SUM(C17:N17)</f>
        <v>2117</v>
      </c>
    </row>
    <row r="18" spans="1:15" x14ac:dyDescent="0.25">
      <c r="A18" s="14" t="s">
        <v>22</v>
      </c>
      <c r="B18" s="10"/>
      <c r="C18" s="6">
        <v>446</v>
      </c>
      <c r="D18" s="26">
        <v>446</v>
      </c>
      <c r="E18">
        <v>846</v>
      </c>
      <c r="F18" s="26">
        <v>844</v>
      </c>
      <c r="G18" s="26">
        <v>1611</v>
      </c>
      <c r="H18" s="26">
        <v>849</v>
      </c>
      <c r="I18" s="26">
        <v>849</v>
      </c>
      <c r="J18" s="26">
        <v>849</v>
      </c>
      <c r="K18" s="26">
        <v>700</v>
      </c>
      <c r="L18" s="26">
        <v>646</v>
      </c>
      <c r="M18" s="26">
        <v>646</v>
      </c>
      <c r="N18" s="26">
        <v>846</v>
      </c>
      <c r="O18" s="12">
        <f t="shared" si="2"/>
        <v>9578</v>
      </c>
    </row>
    <row r="19" spans="1:15" x14ac:dyDescent="0.25">
      <c r="A19" s="98" t="s">
        <v>150</v>
      </c>
      <c r="B19" s="10"/>
      <c r="C19" s="6">
        <v>0</v>
      </c>
      <c r="D19" s="26">
        <v>457</v>
      </c>
      <c r="E19" s="26">
        <v>224</v>
      </c>
      <c r="F19" s="26">
        <v>224</v>
      </c>
      <c r="G19" s="26">
        <v>224</v>
      </c>
      <c r="H19" s="26">
        <v>224</v>
      </c>
      <c r="I19" s="26">
        <v>224</v>
      </c>
      <c r="J19" s="26">
        <v>224</v>
      </c>
      <c r="K19" s="26">
        <v>224</v>
      </c>
      <c r="L19" s="26">
        <v>224</v>
      </c>
      <c r="M19" s="26">
        <v>224</v>
      </c>
      <c r="N19" s="26">
        <v>224</v>
      </c>
      <c r="O19" s="12">
        <f t="shared" si="2"/>
        <v>2697</v>
      </c>
    </row>
    <row r="20" spans="1:15" x14ac:dyDescent="0.25">
      <c r="A20" s="98" t="s">
        <v>151</v>
      </c>
      <c r="B20" s="10"/>
      <c r="C20" s="6">
        <v>45</v>
      </c>
      <c r="D20" s="26">
        <v>45</v>
      </c>
      <c r="E20" s="26">
        <v>122</v>
      </c>
      <c r="F20" s="26">
        <v>45</v>
      </c>
      <c r="G20" s="26">
        <v>45</v>
      </c>
      <c r="H20" s="26">
        <v>45</v>
      </c>
      <c r="I20" s="26">
        <v>45</v>
      </c>
      <c r="J20" s="26">
        <v>45</v>
      </c>
      <c r="K20" s="26">
        <v>45</v>
      </c>
      <c r="L20" s="26">
        <v>45</v>
      </c>
      <c r="M20" s="26">
        <v>45</v>
      </c>
      <c r="N20" s="26">
        <v>45</v>
      </c>
      <c r="O20" s="12">
        <f t="shared" si="2"/>
        <v>617</v>
      </c>
    </row>
    <row r="21" spans="1:15" x14ac:dyDescent="0.25">
      <c r="A21" s="98" t="s">
        <v>263</v>
      </c>
      <c r="B21" s="10"/>
      <c r="C21" s="6">
        <v>0</v>
      </c>
      <c r="D21" s="26">
        <v>0</v>
      </c>
      <c r="E21" s="26">
        <v>341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12">
        <f t="shared" si="2"/>
        <v>341</v>
      </c>
    </row>
    <row r="22" spans="1:15" x14ac:dyDescent="0.25">
      <c r="A22" s="98" t="s">
        <v>127</v>
      </c>
      <c r="B22" s="10"/>
      <c r="C22" s="6">
        <v>0</v>
      </c>
      <c r="D22" s="26">
        <v>0</v>
      </c>
      <c r="E22" s="26">
        <v>0</v>
      </c>
      <c r="F22" s="26">
        <v>0</v>
      </c>
      <c r="G22" s="26">
        <v>200</v>
      </c>
      <c r="H22" s="26">
        <v>0</v>
      </c>
      <c r="I22" s="26">
        <v>0</v>
      </c>
      <c r="J22" s="26">
        <v>680</v>
      </c>
      <c r="K22" s="26">
        <v>0</v>
      </c>
      <c r="L22" s="26">
        <v>0</v>
      </c>
      <c r="M22" s="26">
        <v>0</v>
      </c>
      <c r="N22" s="26">
        <v>1400</v>
      </c>
      <c r="O22" s="12">
        <f t="shared" si="2"/>
        <v>2280</v>
      </c>
    </row>
    <row r="23" spans="1:15" x14ac:dyDescent="0.25">
      <c r="A23" s="98" t="s">
        <v>305</v>
      </c>
      <c r="B23" s="10"/>
      <c r="C23" s="6">
        <v>634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12">
        <f t="shared" si="2"/>
        <v>634</v>
      </c>
    </row>
    <row r="24" spans="1:15" ht="12" customHeight="1" x14ac:dyDescent="0.25">
      <c r="A24" s="378" t="s">
        <v>179</v>
      </c>
      <c r="B24" s="379"/>
      <c r="C24" s="6">
        <v>0</v>
      </c>
      <c r="D24" s="26">
        <v>0</v>
      </c>
      <c r="E24" s="26">
        <v>879</v>
      </c>
      <c r="F24" s="26">
        <v>879</v>
      </c>
      <c r="G24" s="26">
        <v>879</v>
      </c>
      <c r="H24" s="26">
        <v>879</v>
      </c>
      <c r="I24" s="26">
        <v>879</v>
      </c>
      <c r="J24" s="26">
        <v>880</v>
      </c>
      <c r="K24" s="26">
        <v>754</v>
      </c>
      <c r="L24" s="26">
        <v>0</v>
      </c>
      <c r="M24" s="26">
        <v>0</v>
      </c>
      <c r="N24" s="26">
        <v>0</v>
      </c>
      <c r="O24" s="12">
        <f t="shared" si="2"/>
        <v>6029</v>
      </c>
    </row>
    <row r="25" spans="1:15" ht="11.25" customHeight="1" x14ac:dyDescent="0.25">
      <c r="A25" s="14" t="s">
        <v>210</v>
      </c>
      <c r="B25" s="10"/>
      <c r="C25" s="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1345</v>
      </c>
      <c r="J25" s="26">
        <v>270</v>
      </c>
      <c r="K25" s="26"/>
      <c r="L25" s="26">
        <v>0</v>
      </c>
      <c r="M25" s="26">
        <v>0</v>
      </c>
      <c r="N25" s="26">
        <v>0</v>
      </c>
      <c r="O25" s="12">
        <f t="shared" si="2"/>
        <v>1615</v>
      </c>
    </row>
    <row r="26" spans="1:15" x14ac:dyDescent="0.25">
      <c r="A26" s="98" t="s">
        <v>211</v>
      </c>
      <c r="B26" s="10"/>
      <c r="C26" s="6">
        <v>0</v>
      </c>
      <c r="D26" s="26">
        <v>0</v>
      </c>
      <c r="E26" s="26">
        <v>0</v>
      </c>
      <c r="F26" s="26">
        <v>0</v>
      </c>
      <c r="G26" s="26">
        <v>1695</v>
      </c>
      <c r="H26" s="26">
        <v>1695</v>
      </c>
      <c r="I26" s="26">
        <v>0</v>
      </c>
      <c r="J26" s="26">
        <v>0</v>
      </c>
      <c r="K26" s="26">
        <v>2292</v>
      </c>
      <c r="L26" s="26">
        <v>0</v>
      </c>
      <c r="M26" s="26">
        <v>0</v>
      </c>
      <c r="N26" s="26">
        <v>0</v>
      </c>
      <c r="O26" s="12">
        <f t="shared" si="2"/>
        <v>5682</v>
      </c>
    </row>
    <row r="27" spans="1:15" x14ac:dyDescent="0.25">
      <c r="A27" s="13" t="s">
        <v>8</v>
      </c>
      <c r="B27" s="11"/>
      <c r="C27" s="12">
        <f>SUM(C16:C26)</f>
        <v>2360</v>
      </c>
      <c r="D27" s="12">
        <f t="shared" ref="D27:N27" si="3">SUM(D16:D26)</f>
        <v>2175</v>
      </c>
      <c r="E27" s="12">
        <f t="shared" si="3"/>
        <v>3639</v>
      </c>
      <c r="F27" s="12">
        <f t="shared" si="3"/>
        <v>3220</v>
      </c>
      <c r="G27" s="12">
        <f t="shared" si="3"/>
        <v>5882</v>
      </c>
      <c r="H27" s="12">
        <f t="shared" si="3"/>
        <v>4920</v>
      </c>
      <c r="I27" s="12">
        <f t="shared" si="3"/>
        <v>4762</v>
      </c>
      <c r="J27" s="12">
        <f t="shared" si="3"/>
        <v>4077</v>
      </c>
      <c r="K27" s="12">
        <f t="shared" si="3"/>
        <v>5144</v>
      </c>
      <c r="L27" s="12">
        <f t="shared" si="3"/>
        <v>2044</v>
      </c>
      <c r="M27" s="12">
        <f t="shared" si="3"/>
        <v>2044</v>
      </c>
      <c r="N27" s="12">
        <f t="shared" si="3"/>
        <v>3644</v>
      </c>
      <c r="O27" s="12">
        <f t="shared" si="2"/>
        <v>43911</v>
      </c>
    </row>
  </sheetData>
  <mergeCells count="7">
    <mergeCell ref="A24:B24"/>
    <mergeCell ref="A13:B13"/>
    <mergeCell ref="A15:B15"/>
    <mergeCell ref="A1:O1"/>
    <mergeCell ref="A2:O2"/>
    <mergeCell ref="A7:B7"/>
    <mergeCell ref="A5:B5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>
      <selection activeCell="I22" sqref="I22"/>
    </sheetView>
  </sheetViews>
  <sheetFormatPr defaultRowHeight="13.2" x14ac:dyDescent="0.25"/>
  <cols>
    <col min="6" max="6" width="10.5546875" customWidth="1"/>
    <col min="7" max="7" width="13" customWidth="1"/>
    <col min="8" max="8" width="12.33203125" customWidth="1"/>
    <col min="9" max="9" width="11.44140625" customWidth="1"/>
    <col min="10" max="10" width="17.6640625" customWidth="1"/>
  </cols>
  <sheetData>
    <row r="1" spans="1:11" x14ac:dyDescent="0.25">
      <c r="A1" s="337" t="s">
        <v>66</v>
      </c>
      <c r="B1" s="337"/>
      <c r="C1" s="337"/>
      <c r="D1" s="337"/>
      <c r="E1" s="337"/>
      <c r="F1" s="337"/>
      <c r="G1" s="337"/>
      <c r="H1" s="337"/>
      <c r="I1" s="337"/>
      <c r="J1" s="8"/>
      <c r="K1" s="8"/>
    </row>
    <row r="3" spans="1:11" x14ac:dyDescent="0.25">
      <c r="A3" s="337" t="s">
        <v>278</v>
      </c>
      <c r="B3" s="337"/>
      <c r="C3" s="337"/>
      <c r="D3" s="337"/>
      <c r="E3" s="337"/>
      <c r="F3" s="337"/>
      <c r="G3" s="337"/>
      <c r="H3" s="337"/>
      <c r="I3" s="337"/>
      <c r="J3" s="23"/>
      <c r="K3" s="23"/>
    </row>
    <row r="4" spans="1:11" x14ac:dyDescent="0.25">
      <c r="B4" s="337" t="s">
        <v>280</v>
      </c>
      <c r="C4" s="337"/>
      <c r="D4" s="337"/>
      <c r="E4" s="337"/>
      <c r="F4" s="337"/>
      <c r="G4" s="337"/>
    </row>
    <row r="6" spans="1:11" x14ac:dyDescent="0.25">
      <c r="A6" s="337"/>
      <c r="B6" s="337"/>
      <c r="C6" s="337"/>
      <c r="D6" s="337"/>
      <c r="E6" s="337"/>
      <c r="F6" s="337"/>
      <c r="G6" s="337"/>
      <c r="H6" s="337"/>
      <c r="I6" s="337"/>
      <c r="J6" s="23"/>
    </row>
    <row r="7" spans="1:11" ht="13.8" thickBot="1" x14ac:dyDescent="0.3">
      <c r="A7" s="76"/>
      <c r="B7" s="76"/>
      <c r="C7" s="76"/>
      <c r="D7" s="76"/>
      <c r="E7" s="76"/>
      <c r="F7" s="76"/>
      <c r="G7" s="76" t="s">
        <v>94</v>
      </c>
      <c r="H7" s="76"/>
      <c r="I7" s="76"/>
      <c r="J7" s="23"/>
    </row>
    <row r="8" spans="1:11" x14ac:dyDescent="0.25">
      <c r="B8" s="53"/>
      <c r="C8" s="54" t="s">
        <v>52</v>
      </c>
      <c r="D8" s="383" t="s">
        <v>54</v>
      </c>
      <c r="E8" s="383"/>
      <c r="F8" s="384"/>
      <c r="G8" s="78" t="s">
        <v>58</v>
      </c>
      <c r="H8" s="79"/>
      <c r="I8" s="80"/>
      <c r="J8" s="80"/>
    </row>
    <row r="9" spans="1:11" ht="13.8" thickBot="1" x14ac:dyDescent="0.3">
      <c r="B9" s="27" t="s">
        <v>23</v>
      </c>
      <c r="C9" s="55" t="s">
        <v>53</v>
      </c>
      <c r="D9" s="55" t="s">
        <v>55</v>
      </c>
      <c r="E9" s="55" t="s">
        <v>56</v>
      </c>
      <c r="F9" s="55" t="s">
        <v>57</v>
      </c>
      <c r="G9" s="56" t="s">
        <v>59</v>
      </c>
      <c r="H9" s="77"/>
      <c r="I9" s="77"/>
      <c r="J9" s="77"/>
    </row>
    <row r="10" spans="1:11" x14ac:dyDescent="0.25">
      <c r="B10" s="17"/>
      <c r="C10" s="81"/>
      <c r="D10" s="81"/>
      <c r="E10" s="81"/>
      <c r="F10" s="81"/>
      <c r="G10" s="82"/>
      <c r="H10" s="30"/>
      <c r="I10" s="30"/>
      <c r="J10" s="30"/>
    </row>
    <row r="11" spans="1:11" x14ac:dyDescent="0.25">
      <c r="B11" s="5" t="s">
        <v>24</v>
      </c>
      <c r="C11" s="83">
        <v>12089</v>
      </c>
      <c r="D11" s="83">
        <v>1352</v>
      </c>
      <c r="E11" s="83">
        <v>2360</v>
      </c>
      <c r="F11" s="83">
        <f t="shared" ref="F11:F18" si="0">D11-E11</f>
        <v>-1008</v>
      </c>
      <c r="G11" s="84">
        <f>C11+F11</f>
        <v>11081</v>
      </c>
      <c r="H11" s="3"/>
      <c r="I11" s="3"/>
      <c r="J11" s="3"/>
    </row>
    <row r="12" spans="1:11" x14ac:dyDescent="0.25">
      <c r="B12" s="5" t="s">
        <v>25</v>
      </c>
      <c r="C12" s="83">
        <v>-1008</v>
      </c>
      <c r="D12" s="83">
        <v>2526</v>
      </c>
      <c r="E12" s="83">
        <v>2175</v>
      </c>
      <c r="F12" s="83">
        <f t="shared" si="0"/>
        <v>351</v>
      </c>
      <c r="G12" s="84">
        <f t="shared" ref="G12:G22" si="1">C12+F12</f>
        <v>-657</v>
      </c>
      <c r="H12" s="3"/>
      <c r="I12" s="3"/>
      <c r="J12" s="3"/>
    </row>
    <row r="13" spans="1:11" x14ac:dyDescent="0.25">
      <c r="B13" s="5" t="s">
        <v>26</v>
      </c>
      <c r="C13" s="83">
        <v>351</v>
      </c>
      <c r="D13" s="83">
        <v>4631</v>
      </c>
      <c r="E13" s="83">
        <v>3639</v>
      </c>
      <c r="F13" s="83">
        <f t="shared" si="0"/>
        <v>992</v>
      </c>
      <c r="G13" s="84">
        <f t="shared" si="1"/>
        <v>1343</v>
      </c>
      <c r="H13" s="3"/>
      <c r="I13" s="3"/>
      <c r="J13" s="3"/>
    </row>
    <row r="14" spans="1:11" x14ac:dyDescent="0.25">
      <c r="B14" s="5" t="s">
        <v>27</v>
      </c>
      <c r="C14" s="83">
        <v>992</v>
      </c>
      <c r="D14" s="83">
        <v>3477</v>
      </c>
      <c r="E14" s="83">
        <v>3220</v>
      </c>
      <c r="F14" s="83">
        <f t="shared" si="0"/>
        <v>257</v>
      </c>
      <c r="G14" s="84">
        <f t="shared" si="1"/>
        <v>1249</v>
      </c>
      <c r="H14" s="3"/>
      <c r="I14" s="3"/>
      <c r="J14" s="3"/>
    </row>
    <row r="15" spans="1:11" x14ac:dyDescent="0.25">
      <c r="B15" s="5" t="s">
        <v>28</v>
      </c>
      <c r="C15" s="83">
        <v>257</v>
      </c>
      <c r="D15" s="83">
        <v>1939</v>
      </c>
      <c r="E15" s="83">
        <v>5882</v>
      </c>
      <c r="F15" s="83">
        <f t="shared" si="0"/>
        <v>-3943</v>
      </c>
      <c r="G15" s="84">
        <f t="shared" si="1"/>
        <v>-3686</v>
      </c>
      <c r="H15" s="3"/>
      <c r="I15" s="3"/>
      <c r="J15" s="3"/>
    </row>
    <row r="16" spans="1:11" x14ac:dyDescent="0.25">
      <c r="B16" s="5" t="s">
        <v>29</v>
      </c>
      <c r="C16" s="83">
        <v>-3943</v>
      </c>
      <c r="D16" s="83">
        <v>1940</v>
      </c>
      <c r="E16" s="83">
        <v>4920</v>
      </c>
      <c r="F16" s="83">
        <f t="shared" si="0"/>
        <v>-2980</v>
      </c>
      <c r="G16" s="84">
        <f t="shared" si="1"/>
        <v>-6923</v>
      </c>
      <c r="H16" s="3"/>
      <c r="I16" s="3"/>
      <c r="J16" s="3"/>
    </row>
    <row r="17" spans="2:10" x14ac:dyDescent="0.25">
      <c r="B17" s="5" t="s">
        <v>30</v>
      </c>
      <c r="C17" s="83">
        <v>-2980</v>
      </c>
      <c r="D17" s="83">
        <v>2793</v>
      </c>
      <c r="E17" s="83">
        <v>4762</v>
      </c>
      <c r="F17" s="83">
        <f t="shared" si="0"/>
        <v>-1969</v>
      </c>
      <c r="G17" s="84">
        <f t="shared" si="1"/>
        <v>-4949</v>
      </c>
      <c r="H17" s="3"/>
      <c r="I17" s="3"/>
      <c r="J17" s="3"/>
    </row>
    <row r="18" spans="2:10" x14ac:dyDescent="0.25">
      <c r="B18" s="5" t="s">
        <v>31</v>
      </c>
      <c r="C18" s="83">
        <v>-1969</v>
      </c>
      <c r="D18" s="83">
        <v>1930</v>
      </c>
      <c r="E18" s="83">
        <v>4077</v>
      </c>
      <c r="F18" s="83">
        <f t="shared" si="0"/>
        <v>-2147</v>
      </c>
      <c r="G18" s="84">
        <f t="shared" si="1"/>
        <v>-4116</v>
      </c>
      <c r="H18" s="3"/>
      <c r="I18" s="3"/>
      <c r="J18" s="3"/>
    </row>
    <row r="19" spans="2:10" x14ac:dyDescent="0.25">
      <c r="B19" s="5" t="s">
        <v>32</v>
      </c>
      <c r="C19" s="83">
        <v>-2147</v>
      </c>
      <c r="D19" s="83">
        <v>5444</v>
      </c>
      <c r="E19" s="83">
        <v>5144</v>
      </c>
      <c r="F19" s="83">
        <f t="shared" ref="F19:F24" si="2">D19-E19</f>
        <v>300</v>
      </c>
      <c r="G19" s="84">
        <f t="shared" si="1"/>
        <v>-1847</v>
      </c>
      <c r="H19" s="3"/>
      <c r="I19" s="3"/>
      <c r="J19" s="3"/>
    </row>
    <row r="20" spans="2:10" x14ac:dyDescent="0.25">
      <c r="B20" s="5" t="s">
        <v>33</v>
      </c>
      <c r="C20" s="83">
        <v>300</v>
      </c>
      <c r="D20" s="83">
        <v>1930</v>
      </c>
      <c r="E20" s="83">
        <v>2044</v>
      </c>
      <c r="F20" s="83">
        <f t="shared" si="2"/>
        <v>-114</v>
      </c>
      <c r="G20" s="84">
        <f t="shared" si="1"/>
        <v>186</v>
      </c>
      <c r="H20" s="3"/>
      <c r="I20" s="3"/>
      <c r="J20" s="3"/>
    </row>
    <row r="21" spans="2:10" x14ac:dyDescent="0.25">
      <c r="B21" s="5" t="s">
        <v>34</v>
      </c>
      <c r="C21" s="83">
        <v>-114</v>
      </c>
      <c r="D21" s="83">
        <v>1930</v>
      </c>
      <c r="E21" s="83">
        <v>2044</v>
      </c>
      <c r="F21" s="83">
        <f t="shared" si="2"/>
        <v>-114</v>
      </c>
      <c r="G21" s="84">
        <f t="shared" si="1"/>
        <v>-228</v>
      </c>
      <c r="H21" s="3"/>
      <c r="I21" s="3"/>
      <c r="J21" s="3"/>
    </row>
    <row r="22" spans="2:10" x14ac:dyDescent="0.25">
      <c r="B22" s="5" t="s">
        <v>35</v>
      </c>
      <c r="C22" s="83">
        <v>-1714</v>
      </c>
      <c r="D22" s="83">
        <v>1930</v>
      </c>
      <c r="E22" s="83">
        <v>3644</v>
      </c>
      <c r="F22" s="83">
        <f t="shared" si="2"/>
        <v>-1714</v>
      </c>
      <c r="G22" s="84">
        <f t="shared" si="1"/>
        <v>-3428</v>
      </c>
      <c r="H22" s="3"/>
      <c r="I22" s="3"/>
      <c r="J22" s="3"/>
    </row>
    <row r="23" spans="2:10" x14ac:dyDescent="0.25">
      <c r="B23" s="5"/>
      <c r="C23" s="83"/>
      <c r="D23" s="83"/>
      <c r="E23" s="83"/>
      <c r="F23" s="83"/>
      <c r="G23" s="84"/>
      <c r="H23" s="3"/>
      <c r="I23" s="3"/>
      <c r="J23" s="3"/>
    </row>
    <row r="24" spans="2:10" x14ac:dyDescent="0.25">
      <c r="B24" s="18" t="s">
        <v>36</v>
      </c>
      <c r="C24" s="85"/>
      <c r="D24" s="85">
        <f>SUM(D11:D23)</f>
        <v>31822</v>
      </c>
      <c r="E24" s="85">
        <f>SUM(E11:E23)</f>
        <v>43911</v>
      </c>
      <c r="F24" s="83">
        <f t="shared" si="2"/>
        <v>-12089</v>
      </c>
      <c r="G24" s="84">
        <f>C11+F24</f>
        <v>0</v>
      </c>
      <c r="H24" s="4"/>
      <c r="I24" s="4"/>
      <c r="J24" s="4"/>
    </row>
    <row r="25" spans="2:10" ht="13.8" thickBot="1" x14ac:dyDescent="0.3">
      <c r="B25" s="16"/>
      <c r="C25" s="86"/>
      <c r="D25" s="86"/>
      <c r="E25" s="86"/>
      <c r="F25" s="86"/>
      <c r="G25" s="87"/>
      <c r="H25" s="3"/>
      <c r="I25" s="3"/>
      <c r="J25" s="3"/>
    </row>
  </sheetData>
  <mergeCells count="5">
    <mergeCell ref="D8:F8"/>
    <mergeCell ref="A1:I1"/>
    <mergeCell ref="A3:I3"/>
    <mergeCell ref="A6:I6"/>
    <mergeCell ref="B4:G4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10</vt:i4>
      </vt:variant>
    </vt:vector>
  </HeadingPairs>
  <TitlesOfParts>
    <vt:vector size="21" baseType="lpstr">
      <vt:lpstr>1. számú melléklet</vt:lpstr>
      <vt:lpstr>2.sz. melléklet</vt:lpstr>
      <vt:lpstr>3. számú melléklet</vt:lpstr>
      <vt:lpstr>4.sz. melléklet</vt:lpstr>
      <vt:lpstr>5. sz. melléklet</vt:lpstr>
      <vt:lpstr>6.sz. melléklet</vt:lpstr>
      <vt:lpstr>7. sz. melléklet</vt:lpstr>
      <vt:lpstr>8.sz. melléklet</vt:lpstr>
      <vt:lpstr>9. sz. melléklet</vt:lpstr>
      <vt:lpstr>10.sz. melléklet</vt:lpstr>
      <vt:lpstr>11.sz. melléklet</vt:lpstr>
      <vt:lpstr>'1. számú melléklet'!Nyomtatási_terület</vt:lpstr>
      <vt:lpstr>'10.sz. melléklet'!Nyomtatási_terület</vt:lpstr>
      <vt:lpstr>'2.sz. melléklet'!Nyomtatási_terület</vt:lpstr>
      <vt:lpstr>'3. számú melléklet'!Nyomtatási_terület</vt:lpstr>
      <vt:lpstr>'4.sz. melléklet'!Nyomtatási_terület</vt:lpstr>
      <vt:lpstr>'5. sz. melléklet'!Nyomtatási_terület</vt:lpstr>
      <vt:lpstr>'6.sz. melléklet'!Nyomtatási_terület</vt:lpstr>
      <vt:lpstr>'7. sz. melléklet'!Nyomtatási_terület</vt:lpstr>
      <vt:lpstr>'8.sz.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2018-11-05T11:18:18Z</cp:lastPrinted>
  <dcterms:created xsi:type="dcterms:W3CDTF">1980-01-04T02:23:52Z</dcterms:created>
  <dcterms:modified xsi:type="dcterms:W3CDTF">2018-11-21T13:51:56Z</dcterms:modified>
</cp:coreProperties>
</file>