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4240" windowHeight="12585"/>
  </bookViews>
  <sheets>
    <sheet name="kötelező- önként v.- állami " sheetId="21" r:id="rId1"/>
  </sheets>
  <definedNames>
    <definedName name="_xlnm.Print_Area" localSheetId="0">'kötelező- önként v.- állami '!$A$1:$E$122</definedName>
  </definedNames>
  <calcPr calcId="152511"/>
</workbook>
</file>

<file path=xl/calcChain.xml><?xml version="1.0" encoding="utf-8"?>
<calcChain xmlns="http://schemas.openxmlformats.org/spreadsheetml/2006/main">
  <c r="B121" i="21"/>
  <c r="B120"/>
  <c r="B119"/>
  <c r="E119"/>
  <c r="B103"/>
  <c r="B67"/>
  <c r="B72"/>
  <c r="E121"/>
  <c r="E120"/>
  <c r="C118"/>
  <c r="D118"/>
  <c r="B118"/>
  <c r="E114"/>
  <c r="E115"/>
  <c r="E116"/>
  <c r="E117"/>
  <c r="E113"/>
  <c r="C111"/>
  <c r="D111"/>
  <c r="E111"/>
  <c r="B111"/>
  <c r="E107"/>
  <c r="E108"/>
  <c r="E109"/>
  <c r="E110"/>
  <c r="E106"/>
  <c r="E103"/>
  <c r="E102"/>
  <c r="E101"/>
  <c r="C100"/>
  <c r="C104"/>
  <c r="D100"/>
  <c r="D104"/>
  <c r="B100"/>
  <c r="E99"/>
  <c r="E98"/>
  <c r="E96"/>
  <c r="E94"/>
  <c r="C93"/>
  <c r="D93"/>
  <c r="B93"/>
  <c r="E89"/>
  <c r="E90"/>
  <c r="E91"/>
  <c r="E92"/>
  <c r="E88"/>
  <c r="C86"/>
  <c r="D86"/>
  <c r="E86"/>
  <c r="B86"/>
  <c r="E83"/>
  <c r="E84"/>
  <c r="E85"/>
  <c r="E82"/>
  <c r="C80"/>
  <c r="D80"/>
  <c r="B80"/>
  <c r="E76"/>
  <c r="E77"/>
  <c r="E78"/>
  <c r="E79"/>
  <c r="E75"/>
  <c r="E73"/>
  <c r="C72"/>
  <c r="D72"/>
  <c r="E68"/>
  <c r="E69"/>
  <c r="E70"/>
  <c r="E71"/>
  <c r="E67"/>
  <c r="E61"/>
  <c r="E60"/>
  <c r="C58"/>
  <c r="D58"/>
  <c r="B58"/>
  <c r="E56"/>
  <c r="E57"/>
  <c r="E55"/>
  <c r="C53"/>
  <c r="D53"/>
  <c r="D59"/>
  <c r="B53"/>
  <c r="E52"/>
  <c r="E51"/>
  <c r="C49"/>
  <c r="C59"/>
  <c r="D49"/>
  <c r="B49"/>
  <c r="B59"/>
  <c r="E59"/>
  <c r="E45"/>
  <c r="E46"/>
  <c r="E47"/>
  <c r="E48"/>
  <c r="E44"/>
  <c r="E41"/>
  <c r="E40"/>
  <c r="C39"/>
  <c r="D39"/>
  <c r="B39"/>
  <c r="E39"/>
  <c r="E33"/>
  <c r="E34"/>
  <c r="E35"/>
  <c r="E36"/>
  <c r="E37"/>
  <c r="E38"/>
  <c r="E32"/>
  <c r="C30"/>
  <c r="D30"/>
  <c r="B30"/>
  <c r="E30"/>
  <c r="E29"/>
  <c r="E28"/>
  <c r="C26"/>
  <c r="C42"/>
  <c r="D26"/>
  <c r="B26"/>
  <c r="E26"/>
  <c r="E22"/>
  <c r="E23"/>
  <c r="E24"/>
  <c r="E25"/>
  <c r="E21"/>
  <c r="C19"/>
  <c r="D19"/>
  <c r="B19"/>
  <c r="E15"/>
  <c r="E16"/>
  <c r="E17"/>
  <c r="E18"/>
  <c r="E14"/>
  <c r="C12"/>
  <c r="D12"/>
  <c r="E12"/>
  <c r="E42"/>
  <c r="E62"/>
  <c r="B12"/>
  <c r="E8"/>
  <c r="E9"/>
  <c r="E10"/>
  <c r="E11"/>
  <c r="E7"/>
  <c r="E118"/>
  <c r="E100"/>
  <c r="E104"/>
  <c r="B104"/>
  <c r="E93"/>
  <c r="D95"/>
  <c r="C95"/>
  <c r="C122"/>
  <c r="E80"/>
  <c r="E58"/>
  <c r="E49"/>
  <c r="E53"/>
  <c r="E19"/>
  <c r="B95"/>
  <c r="B122"/>
  <c r="E72"/>
  <c r="E95"/>
  <c r="E122"/>
  <c r="D122"/>
  <c r="C62"/>
  <c r="D42"/>
  <c r="D62"/>
  <c r="B42"/>
  <c r="B62"/>
</calcChain>
</file>

<file path=xl/sharedStrings.xml><?xml version="1.0" encoding="utf-8"?>
<sst xmlns="http://schemas.openxmlformats.org/spreadsheetml/2006/main" count="125" uniqueCount="78">
  <si>
    <t xml:space="preserve"> előző évi maradvány igénybevétele működési célra (finanszírozási c. bev.) Önkormányzat</t>
  </si>
  <si>
    <t xml:space="preserve"> előző évi maradvány igénybevétele működési célra (finanszírozási c. bev.) összesen</t>
  </si>
  <si>
    <t>előző évi maradvány igénybevétele felhalmozási célra (finanszírozási c. bev.)</t>
  </si>
  <si>
    <t>előző évi maradvány igénybevétele felhalmozási célra (finanszírozási c. bev.) összesen</t>
  </si>
  <si>
    <t>MŰKÖDÉSI KÖLTSÉGVETÉS ÖSSZESEN</t>
  </si>
  <si>
    <t>FELHALMOZÁSI KÖLTSÉGVETÉS ÖSSZESEN</t>
  </si>
  <si>
    <t xml:space="preserve">  általános tartalék</t>
  </si>
  <si>
    <t xml:space="preserve">beruházások </t>
  </si>
  <si>
    <t xml:space="preserve"> egyéb felhalmozási kiadások </t>
  </si>
  <si>
    <t>munkaadókat terhelő járulékok és szociális hozzájárulási adó</t>
  </si>
  <si>
    <t>dologi kiadások</t>
  </si>
  <si>
    <t>személyi juttatások</t>
  </si>
  <si>
    <t>Felhalmozási célú költségvetési bevételek összesen</t>
  </si>
  <si>
    <t>Működési célú költségvetési bevételek összesen</t>
  </si>
  <si>
    <t>BEVÉTELEK MINDÖSSZESEN</t>
  </si>
  <si>
    <t>ÖSSZESEN</t>
  </si>
  <si>
    <t>megnevezés</t>
  </si>
  <si>
    <t>KÖTELEZŐ FELADAT</t>
  </si>
  <si>
    <t>ÖNKÉNT VÁLLALT FELADAT</t>
  </si>
  <si>
    <t>ÁLLAMI FELADATOK</t>
  </si>
  <si>
    <t xml:space="preserve">  - Önkormányzat összesen</t>
  </si>
  <si>
    <t xml:space="preserve">  - Közös Önkormányzati Hivatal  összesen</t>
  </si>
  <si>
    <t xml:space="preserve">  - Balatonalmádi Városgondnokság</t>
  </si>
  <si>
    <t xml:space="preserve">  - Pannónia Kulturális Központ és Könyvtár</t>
  </si>
  <si>
    <t>munkaadókat terh.jár. és szoc. hozzájárulási adó összesen</t>
  </si>
  <si>
    <t>dologi kiadások összesen</t>
  </si>
  <si>
    <t>ellátottak pénzbeli juttatásai (társad. és szoc.pol. juttat.)</t>
  </si>
  <si>
    <t>ellátottak pénzbeli juttatásai (társad. és szoc.pol. juttat.) összesen</t>
  </si>
  <si>
    <t>egyéb működési célú kiadások összesen</t>
  </si>
  <si>
    <t xml:space="preserve"> működési célú céltartalék Önkormányzat</t>
  </si>
  <si>
    <t xml:space="preserve"> egyéb felhalmozási kiadások összesen</t>
  </si>
  <si>
    <t>személyi juttatások összesen</t>
  </si>
  <si>
    <t>beruházások összesen</t>
  </si>
  <si>
    <t>működési célú támogatás államháztartáson belülről összesen</t>
  </si>
  <si>
    <t xml:space="preserve">  - Közös Önkormányzati Hivatal  összesen (közhatalmival együtt)</t>
  </si>
  <si>
    <t xml:space="preserve">felújítások </t>
  </si>
  <si>
    <t>felújítások összesen</t>
  </si>
  <si>
    <t>önkormányzatok működési támogatásai</t>
  </si>
  <si>
    <t>önkományzatok működési támogatásai összesen</t>
  </si>
  <si>
    <t>elvonások és befizetések bevételei</t>
  </si>
  <si>
    <t>egyéb működési célú támogatások államháztartáson belülről</t>
  </si>
  <si>
    <t>közhatalmi bevételek</t>
  </si>
  <si>
    <t>működési bevételek</t>
  </si>
  <si>
    <t>működési bevételek összesen</t>
  </si>
  <si>
    <t xml:space="preserve">           vagyoni típusú adók</t>
  </si>
  <si>
    <t xml:space="preserve">           termékek és szolgáltatások adói</t>
  </si>
  <si>
    <t>közhatalmi bevételek összesen</t>
  </si>
  <si>
    <t>egyéb felhalmozási célú támogatások bevételei áh-n belülről</t>
  </si>
  <si>
    <t>·        - egyéb működési célú támogatások áh-n belülre (Önkományzat)</t>
  </si>
  <si>
    <t>·        - egyéb működési célú támogatások áh-n kívülre (Önkormányzat)</t>
  </si>
  <si>
    <t>KIADÁSOK MINDÖSSZESEN</t>
  </si>
  <si>
    <t xml:space="preserve">           egyéb közhatalmi bevételek (Önkormányzat)</t>
  </si>
  <si>
    <t xml:space="preserve">           egyéb közhatalmi bevételek (Közös Önk. Hiv.)</t>
  </si>
  <si>
    <t>·        - egyéb felhalmozási célú támogatások áh-n belülre (Önk.)</t>
  </si>
  <si>
    <t>·        - felhalmozási célú visszat. támogatások, kölcsönök nyújtása áh-n kívülre (Önk.)</t>
  </si>
  <si>
    <t>·        - egyéb felhalmozási célú támogatások áh-n kívülre (Önk.)</t>
  </si>
  <si>
    <t>felhalmozási célú önkormányzati támogatások (Önkormányzat)</t>
  </si>
  <si>
    <t>egyéb felhalmozási célú támogatások bevételei áh-n belülről Önkormányzat</t>
  </si>
  <si>
    <t>egyéb felhalmozási célú támogatások bevételei áh-n belülről Városgondnokság</t>
  </si>
  <si>
    <t>egyéb felhalmozási célú támogatások bevételei áh-n belülről összesen</t>
  </si>
  <si>
    <t>·        - elvonások és befizetések (Önkományzat)</t>
  </si>
  <si>
    <t>·        - elvonások és befizetések (Közös Önkormányzati Hivatal  összesen)</t>
  </si>
  <si>
    <t>·        - elvonások és befizetések (Balatonalmádi Városgondnokság)</t>
  </si>
  <si>
    <t>·        - elvonások és befizetések (Pannónia Kulturális Központ és Könyvtár)</t>
  </si>
  <si>
    <t>Áhn. belüli megelőlegezés visszafizetése (Önk)</t>
  </si>
  <si>
    <t>immateriális javak, ingatlanok, egyéb tárgyi eszközök értékesítése (Önk)</t>
  </si>
  <si>
    <t>felhalmozási célú visszat. támog. kölcsönök visszatérülése áh-n kívülről (Önk)</t>
  </si>
  <si>
    <t>egyéb felhalmozási célú átvett pénzeszközök (Önk.)</t>
  </si>
  <si>
    <t xml:space="preserve">  - Balatonalmádi Városgondnokság  összesen</t>
  </si>
  <si>
    <t xml:space="preserve">  - Pannónia Kulturális Központ és Könyvtár  összesen</t>
  </si>
  <si>
    <t>Áhn. belüli megelőlegezések bevétele (Önk.)</t>
  </si>
  <si>
    <t>Adatok Ft-ban</t>
  </si>
  <si>
    <t xml:space="preserve">  - Almádi Magocskák Óvoda</t>
  </si>
  <si>
    <t>Értékpapírok kiadásai (Önk)</t>
  </si>
  <si>
    <t>egyéb működési célú átvett pénzeszközök (Önk)</t>
  </si>
  <si>
    <t>egyéb működési célú kiadások (tartalék nélkül)</t>
  </si>
  <si>
    <t>előző évi maradvány igénybevétele finanszírozási kiadásra (Áhn. belüli állami támogatás megelőleg. bevétele (Önk)</t>
  </si>
  <si>
    <t>·        - elvonások és befizetések (Almádi Magocskák Óvoda)</t>
  </si>
</sst>
</file>

<file path=xl/styles.xml><?xml version="1.0" encoding="utf-8"?>
<styleSheet xmlns="http://schemas.openxmlformats.org/spreadsheetml/2006/main">
  <numFmts count="1">
    <numFmt numFmtId="176" formatCode="0.000"/>
  </numFmts>
  <fonts count="16">
    <font>
      <sz val="10"/>
      <name val="Arial"/>
      <charset val="238"/>
    </font>
    <font>
      <sz val="10"/>
      <name val="Bookman Old Style"/>
      <family val="1"/>
      <charset val="238"/>
    </font>
    <font>
      <sz val="8"/>
      <name val="Arial"/>
      <family val="2"/>
      <charset val="238"/>
    </font>
    <font>
      <b/>
      <i/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trike/>
      <sz val="10"/>
      <name val="Cambria"/>
      <family val="1"/>
      <charset val="238"/>
    </font>
    <font>
      <b/>
      <sz val="10"/>
      <name val="Cambria"/>
      <family val="1"/>
      <charset val="238"/>
    </font>
    <font>
      <sz val="11"/>
      <name val="Times New Roman"/>
      <family val="1"/>
      <charset val="238"/>
    </font>
    <font>
      <b/>
      <sz val="12"/>
      <color indexed="10"/>
      <name val="Bookman Old Style"/>
      <family val="1"/>
      <charset val="238"/>
    </font>
    <font>
      <sz val="10"/>
      <color theme="0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6" fillId="0" borderId="0" xfId="0" applyFont="1"/>
    <xf numFmtId="0" fontId="5" fillId="0" borderId="0" xfId="0" applyFont="1" applyBorder="1" applyAlignment="1">
      <alignment wrapText="1"/>
    </xf>
    <xf numFmtId="0" fontId="7" fillId="0" borderId="0" xfId="0" applyFont="1" applyAlignment="1"/>
    <xf numFmtId="3" fontId="4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Fill="1"/>
    <xf numFmtId="0" fontId="0" fillId="0" borderId="0" xfId="0" applyFill="1"/>
    <xf numFmtId="3" fontId="4" fillId="0" borderId="1" xfId="0" applyNumberFormat="1" applyFont="1" applyFill="1" applyBorder="1"/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justify"/>
    </xf>
    <xf numFmtId="0" fontId="8" fillId="0" borderId="1" xfId="0" applyFont="1" applyBorder="1" applyAlignment="1">
      <alignment horizontal="justify"/>
    </xf>
    <xf numFmtId="0" fontId="8" fillId="0" borderId="1" xfId="0" applyFont="1" applyFill="1" applyBorder="1" applyAlignment="1">
      <alignment horizontal="justify"/>
    </xf>
    <xf numFmtId="0" fontId="10" fillId="0" borderId="1" xfId="0" applyFont="1" applyBorder="1"/>
    <xf numFmtId="0" fontId="8" fillId="0" borderId="0" xfId="0" applyFont="1"/>
    <xf numFmtId="0" fontId="9" fillId="0" borderId="1" xfId="0" applyFont="1" applyFill="1" applyBorder="1" applyAlignment="1">
      <alignment wrapText="1"/>
    </xf>
    <xf numFmtId="0" fontId="9" fillId="0" borderId="2" xfId="0" applyFont="1" applyFill="1" applyBorder="1"/>
    <xf numFmtId="0" fontId="10" fillId="2" borderId="1" xfId="0" applyFont="1" applyFill="1" applyBorder="1"/>
    <xf numFmtId="3" fontId="3" fillId="2" borderId="1" xfId="0" applyNumberFormat="1" applyFont="1" applyFill="1" applyBorder="1"/>
    <xf numFmtId="3" fontId="1" fillId="0" borderId="1" xfId="0" applyNumberFormat="1" applyFont="1" applyFill="1" applyBorder="1"/>
    <xf numFmtId="0" fontId="4" fillId="0" borderId="1" xfId="0" applyFont="1" applyFill="1" applyBorder="1"/>
    <xf numFmtId="0" fontId="9" fillId="0" borderId="1" xfId="0" applyFont="1" applyFill="1" applyBorder="1" applyAlignment="1">
      <alignment horizontal="justify" wrapText="1"/>
    </xf>
    <xf numFmtId="3" fontId="4" fillId="0" borderId="1" xfId="0" applyNumberFormat="1" applyFont="1" applyFill="1" applyBorder="1" applyAlignment="1">
      <alignment wrapText="1"/>
    </xf>
    <xf numFmtId="0" fontId="13" fillId="0" borderId="1" xfId="0" applyFont="1" applyFill="1" applyBorder="1" applyAlignment="1">
      <alignment horizontal="justify"/>
    </xf>
    <xf numFmtId="0" fontId="1" fillId="0" borderId="1" xfId="0" applyFont="1" applyFill="1" applyBorder="1"/>
    <xf numFmtId="0" fontId="9" fillId="0" borderId="1" xfId="0" applyFont="1" applyFill="1" applyBorder="1" applyAlignment="1">
      <alignment horizontal="justify"/>
    </xf>
    <xf numFmtId="0" fontId="14" fillId="0" borderId="0" xfId="0" applyFont="1"/>
    <xf numFmtId="0" fontId="11" fillId="0" borderId="0" xfId="0" applyFont="1" applyFill="1"/>
    <xf numFmtId="176" fontId="15" fillId="0" borderId="0" xfId="0" applyNumberFormat="1" applyFont="1" applyFill="1"/>
    <xf numFmtId="0" fontId="9" fillId="3" borderId="1" xfId="0" applyFont="1" applyFill="1" applyBorder="1"/>
    <xf numFmtId="3" fontId="4" fillId="3" borderId="1" xfId="0" applyNumberFormat="1" applyFont="1" applyFill="1" applyBorder="1"/>
    <xf numFmtId="3" fontId="12" fillId="3" borderId="1" xfId="0" applyNumberFormat="1" applyFont="1" applyFill="1" applyBorder="1"/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justify"/>
    </xf>
    <xf numFmtId="0" fontId="9" fillId="0" borderId="0" xfId="0" applyFont="1" applyFill="1" applyBorder="1" applyAlignment="1">
      <alignment horizontal="justify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8"/>
  <dimension ref="A1:N168"/>
  <sheetViews>
    <sheetView tabSelected="1" view="pageLayout" zoomScaleNormal="100" zoomScaleSheetLayoutView="100" workbookViewId="0">
      <selection activeCell="B4" sqref="B4"/>
    </sheetView>
  </sheetViews>
  <sheetFormatPr defaultRowHeight="12.75"/>
  <cols>
    <col min="1" max="1" width="73.42578125" customWidth="1"/>
    <col min="2" max="2" width="20.5703125" bestFit="1" customWidth="1"/>
    <col min="3" max="4" width="18.42578125" customWidth="1"/>
    <col min="5" max="5" width="19.85546875" customWidth="1"/>
    <col min="6" max="6" width="16.28515625" customWidth="1"/>
    <col min="7" max="7" width="22.140625" customWidth="1"/>
    <col min="8" max="8" width="21.7109375" customWidth="1"/>
  </cols>
  <sheetData>
    <row r="1" spans="1:14">
      <c r="A1" s="42"/>
      <c r="B1" s="42"/>
      <c r="C1" s="42"/>
      <c r="D1" s="42"/>
      <c r="E1" s="42"/>
      <c r="F1" s="8"/>
      <c r="G1" s="8"/>
      <c r="H1" s="8"/>
      <c r="I1" s="8"/>
      <c r="J1" s="8"/>
      <c r="K1" s="8"/>
      <c r="L1" s="8"/>
      <c r="M1" s="8"/>
      <c r="N1" s="8"/>
    </row>
    <row r="2" spans="1:14" ht="15">
      <c r="A2" s="43"/>
      <c r="B2" s="43"/>
      <c r="C2" s="43"/>
      <c r="D2" s="43"/>
      <c r="E2" s="43"/>
      <c r="F2" s="1"/>
      <c r="G2" s="1"/>
      <c r="H2" s="1"/>
    </row>
    <row r="3" spans="1:14" ht="15.75">
      <c r="A3" s="7"/>
      <c r="B3" s="6"/>
      <c r="C3" s="1"/>
      <c r="D3" s="1"/>
      <c r="E3" s="1"/>
      <c r="F3" s="1"/>
      <c r="G3" s="1"/>
      <c r="H3" s="1"/>
    </row>
    <row r="4" spans="1:14" ht="15">
      <c r="A4" s="1"/>
      <c r="B4" s="1"/>
      <c r="C4" s="1"/>
      <c r="D4" s="1"/>
      <c r="E4" s="41" t="s">
        <v>71</v>
      </c>
      <c r="F4" s="1"/>
      <c r="G4" s="1"/>
      <c r="H4" s="1"/>
      <c r="I4" s="1"/>
      <c r="J4" s="1"/>
    </row>
    <row r="5" spans="1:14" ht="48">
      <c r="A5" s="19" t="s">
        <v>16</v>
      </c>
      <c r="B5" s="14" t="s">
        <v>17</v>
      </c>
      <c r="C5" s="14" t="s">
        <v>18</v>
      </c>
      <c r="D5" s="14" t="s">
        <v>19</v>
      </c>
      <c r="E5" s="15" t="s">
        <v>15</v>
      </c>
      <c r="F5" s="1"/>
      <c r="G5" s="1"/>
      <c r="H5" s="1"/>
      <c r="I5" s="1"/>
      <c r="J5" s="1"/>
    </row>
    <row r="6" spans="1:14" ht="16.5">
      <c r="A6" s="16" t="s">
        <v>11</v>
      </c>
      <c r="B6" s="2"/>
      <c r="C6" s="2"/>
      <c r="D6" s="2"/>
      <c r="E6" s="3"/>
      <c r="F6" s="1"/>
      <c r="G6" s="1"/>
      <c r="H6" s="1"/>
      <c r="I6" s="1"/>
      <c r="J6" s="1"/>
    </row>
    <row r="7" spans="1:14" s="12" customFormat="1" ht="16.5">
      <c r="A7" s="18" t="s">
        <v>20</v>
      </c>
      <c r="B7" s="25">
        <v>21871700</v>
      </c>
      <c r="C7" s="25">
        <v>3571673</v>
      </c>
      <c r="D7" s="25">
        <v>0</v>
      </c>
      <c r="E7" s="25">
        <f t="shared" ref="E7:E12" si="0">SUM(B7:D7)</f>
        <v>25443373</v>
      </c>
      <c r="F7" s="11"/>
      <c r="G7" s="11"/>
      <c r="H7" s="11"/>
      <c r="I7" s="11"/>
      <c r="J7" s="11"/>
    </row>
    <row r="8" spans="1:14" s="12" customFormat="1" ht="16.5">
      <c r="A8" s="18" t="s">
        <v>21</v>
      </c>
      <c r="B8" s="25">
        <v>154406261</v>
      </c>
      <c r="C8" s="25">
        <v>0</v>
      </c>
      <c r="D8" s="25">
        <v>85890016</v>
      </c>
      <c r="E8" s="25">
        <f t="shared" si="0"/>
        <v>240296277</v>
      </c>
      <c r="F8" s="34"/>
      <c r="G8" s="34"/>
      <c r="H8" s="11"/>
      <c r="I8" s="11"/>
      <c r="J8" s="11"/>
    </row>
    <row r="9" spans="1:14" s="12" customFormat="1" ht="16.5">
      <c r="A9" s="18" t="s">
        <v>22</v>
      </c>
      <c r="B9" s="25">
        <v>151341476</v>
      </c>
      <c r="C9" s="25">
        <v>0</v>
      </c>
      <c r="D9" s="25">
        <v>0</v>
      </c>
      <c r="E9" s="25">
        <f t="shared" si="0"/>
        <v>151341476</v>
      </c>
      <c r="F9" s="11"/>
      <c r="G9" s="11"/>
      <c r="H9" s="11"/>
      <c r="I9" s="11"/>
      <c r="J9" s="11"/>
    </row>
    <row r="10" spans="1:14" s="12" customFormat="1" ht="16.5">
      <c r="A10" s="18" t="s">
        <v>72</v>
      </c>
      <c r="B10" s="25">
        <v>115897279</v>
      </c>
      <c r="C10" s="25">
        <v>0</v>
      </c>
      <c r="D10" s="25">
        <v>0</v>
      </c>
      <c r="E10" s="25">
        <f t="shared" si="0"/>
        <v>115897279</v>
      </c>
      <c r="F10" s="11"/>
      <c r="G10" s="11"/>
      <c r="H10" s="11"/>
      <c r="I10" s="11"/>
      <c r="J10" s="11"/>
    </row>
    <row r="11" spans="1:14" s="12" customFormat="1" ht="16.5">
      <c r="A11" s="18" t="s">
        <v>23</v>
      </c>
      <c r="B11" s="25">
        <v>34590037</v>
      </c>
      <c r="C11" s="25">
        <v>0</v>
      </c>
      <c r="D11" s="25">
        <v>0</v>
      </c>
      <c r="E11" s="25">
        <f t="shared" si="0"/>
        <v>34590037</v>
      </c>
      <c r="F11" s="11"/>
      <c r="G11" s="11"/>
      <c r="H11" s="11"/>
      <c r="I11" s="11"/>
      <c r="J11" s="11"/>
    </row>
    <row r="12" spans="1:14" s="12" customFormat="1" ht="16.5">
      <c r="A12" s="31" t="s">
        <v>31</v>
      </c>
      <c r="B12" s="13">
        <f>SUM(B7:B11)</f>
        <v>478106753</v>
      </c>
      <c r="C12" s="13">
        <f>SUM(C7:C11)</f>
        <v>3571673</v>
      </c>
      <c r="D12" s="13">
        <f>SUM(D7:D11)</f>
        <v>85890016</v>
      </c>
      <c r="E12" s="13">
        <f t="shared" si="0"/>
        <v>567568442</v>
      </c>
      <c r="F12" s="11"/>
      <c r="G12" s="11"/>
      <c r="H12" s="11"/>
      <c r="I12" s="11"/>
      <c r="J12" s="11"/>
    </row>
    <row r="13" spans="1:14" s="12" customFormat="1" ht="16.5" customHeight="1">
      <c r="A13" s="31" t="s">
        <v>9</v>
      </c>
      <c r="B13" s="30"/>
      <c r="C13" s="30"/>
      <c r="D13" s="30"/>
      <c r="E13" s="26"/>
      <c r="F13" s="11"/>
      <c r="G13" s="11"/>
      <c r="H13" s="11"/>
      <c r="I13" s="11"/>
      <c r="J13" s="11"/>
    </row>
    <row r="14" spans="1:14" s="12" customFormat="1" ht="16.5">
      <c r="A14" s="18" t="s">
        <v>20</v>
      </c>
      <c r="B14" s="25">
        <v>6240199</v>
      </c>
      <c r="C14" s="25">
        <v>2386100</v>
      </c>
      <c r="D14" s="25">
        <v>0</v>
      </c>
      <c r="E14" s="25">
        <f t="shared" ref="E14:E19" si="1">SUM(B14:D14)</f>
        <v>8626299</v>
      </c>
      <c r="F14" s="11"/>
      <c r="G14" s="11"/>
      <c r="H14" s="11"/>
      <c r="I14" s="11"/>
      <c r="J14" s="11"/>
    </row>
    <row r="15" spans="1:14" s="12" customFormat="1" ht="16.5">
      <c r="A15" s="18" t="s">
        <v>21</v>
      </c>
      <c r="B15" s="25">
        <v>43358697</v>
      </c>
      <c r="C15" s="25">
        <v>0</v>
      </c>
      <c r="D15" s="25">
        <v>24093809</v>
      </c>
      <c r="E15" s="25">
        <f t="shared" si="1"/>
        <v>67452506</v>
      </c>
      <c r="F15" s="11"/>
      <c r="G15" s="11"/>
      <c r="H15" s="11"/>
      <c r="I15" s="11"/>
      <c r="J15" s="11"/>
    </row>
    <row r="16" spans="1:14" s="12" customFormat="1" ht="16.5">
      <c r="A16" s="18" t="s">
        <v>22</v>
      </c>
      <c r="B16" s="25">
        <v>41725500</v>
      </c>
      <c r="C16" s="25">
        <v>0</v>
      </c>
      <c r="D16" s="25">
        <v>0</v>
      </c>
      <c r="E16" s="25">
        <f t="shared" si="1"/>
        <v>41725500</v>
      </c>
      <c r="F16" s="11"/>
      <c r="G16" s="11"/>
      <c r="H16" s="11"/>
      <c r="I16" s="11"/>
      <c r="J16" s="11"/>
    </row>
    <row r="17" spans="1:10" s="12" customFormat="1" ht="16.5">
      <c r="A17" s="18" t="s">
        <v>72</v>
      </c>
      <c r="B17" s="25">
        <v>33379950</v>
      </c>
      <c r="C17" s="25">
        <v>0</v>
      </c>
      <c r="D17" s="25">
        <v>0</v>
      </c>
      <c r="E17" s="25">
        <f t="shared" si="1"/>
        <v>33379950</v>
      </c>
      <c r="F17" s="11"/>
      <c r="G17" s="11"/>
      <c r="H17" s="11"/>
      <c r="I17" s="11"/>
      <c r="J17" s="11"/>
    </row>
    <row r="18" spans="1:10" s="12" customFormat="1" ht="16.5">
      <c r="A18" s="18" t="s">
        <v>23</v>
      </c>
      <c r="B18" s="25">
        <v>9556918</v>
      </c>
      <c r="C18" s="25">
        <v>0</v>
      </c>
      <c r="D18" s="25">
        <v>0</v>
      </c>
      <c r="E18" s="25">
        <f t="shared" si="1"/>
        <v>9556918</v>
      </c>
      <c r="F18" s="11"/>
      <c r="G18" s="11"/>
      <c r="H18" s="11"/>
      <c r="I18" s="11"/>
      <c r="J18" s="11"/>
    </row>
    <row r="19" spans="1:10" s="12" customFormat="1" ht="17.25" customHeight="1">
      <c r="A19" s="31" t="s">
        <v>24</v>
      </c>
      <c r="B19" s="13">
        <f>SUM(B14:B18)</f>
        <v>134261264</v>
      </c>
      <c r="C19" s="13">
        <f>SUM(C14:C18)</f>
        <v>2386100</v>
      </c>
      <c r="D19" s="13">
        <f>SUM(D14:D18)</f>
        <v>24093809</v>
      </c>
      <c r="E19" s="13">
        <f t="shared" si="1"/>
        <v>160741173</v>
      </c>
      <c r="F19" s="11"/>
      <c r="G19" s="11"/>
      <c r="H19" s="11"/>
      <c r="I19" s="11"/>
      <c r="J19" s="11"/>
    </row>
    <row r="20" spans="1:10" s="12" customFormat="1" ht="16.5">
      <c r="A20" s="31" t="s">
        <v>10</v>
      </c>
      <c r="B20" s="30"/>
      <c r="C20" s="30"/>
      <c r="D20" s="30"/>
      <c r="E20" s="26"/>
      <c r="F20" s="11"/>
      <c r="G20" s="11"/>
      <c r="H20" s="11"/>
      <c r="I20" s="11"/>
      <c r="J20" s="11"/>
    </row>
    <row r="21" spans="1:10" s="12" customFormat="1" ht="16.5">
      <c r="A21" s="18" t="s">
        <v>20</v>
      </c>
      <c r="B21" s="25">
        <v>158498655</v>
      </c>
      <c r="C21" s="25">
        <v>12202110</v>
      </c>
      <c r="D21" s="25">
        <v>0</v>
      </c>
      <c r="E21" s="25">
        <f t="shared" ref="E21:E26" si="2">SUM(B21:D21)</f>
        <v>170700765</v>
      </c>
      <c r="F21" s="11"/>
      <c r="G21" s="11"/>
      <c r="H21" s="11"/>
      <c r="I21" s="11"/>
      <c r="J21" s="11"/>
    </row>
    <row r="22" spans="1:10" s="12" customFormat="1" ht="16.5">
      <c r="A22" s="18" t="s">
        <v>21</v>
      </c>
      <c r="B22" s="25">
        <v>40544888.913924977</v>
      </c>
      <c r="C22" s="25">
        <v>0</v>
      </c>
      <c r="D22" s="25">
        <v>22553497.086075019</v>
      </c>
      <c r="E22" s="25">
        <f t="shared" si="2"/>
        <v>63098386</v>
      </c>
      <c r="F22" s="11"/>
      <c r="G22" s="11"/>
      <c r="H22" s="11"/>
      <c r="I22" s="11"/>
      <c r="J22" s="11"/>
    </row>
    <row r="23" spans="1:10" s="12" customFormat="1" ht="16.5">
      <c r="A23" s="18" t="s">
        <v>22</v>
      </c>
      <c r="B23" s="25">
        <v>310598929</v>
      </c>
      <c r="C23" s="25">
        <v>0</v>
      </c>
      <c r="D23" s="25">
        <v>0</v>
      </c>
      <c r="E23" s="25">
        <f t="shared" si="2"/>
        <v>310598929</v>
      </c>
      <c r="F23" s="11"/>
      <c r="G23" s="11"/>
      <c r="H23" s="11"/>
      <c r="I23" s="11"/>
      <c r="J23" s="11"/>
    </row>
    <row r="24" spans="1:10" s="12" customFormat="1" ht="16.5">
      <c r="A24" s="18" t="s">
        <v>72</v>
      </c>
      <c r="B24" s="25">
        <v>38795207</v>
      </c>
      <c r="C24" s="25">
        <v>0</v>
      </c>
      <c r="D24" s="25">
        <v>0</v>
      </c>
      <c r="E24" s="25">
        <f t="shared" si="2"/>
        <v>38795207</v>
      </c>
      <c r="F24" s="11"/>
      <c r="G24" s="11"/>
      <c r="H24" s="11"/>
      <c r="I24" s="11"/>
      <c r="J24" s="11"/>
    </row>
    <row r="25" spans="1:10" s="12" customFormat="1" ht="16.5">
      <c r="A25" s="18" t="s">
        <v>23</v>
      </c>
      <c r="B25" s="25">
        <v>69296693</v>
      </c>
      <c r="C25" s="25">
        <v>0</v>
      </c>
      <c r="D25" s="25">
        <v>0</v>
      </c>
      <c r="E25" s="25">
        <f t="shared" si="2"/>
        <v>69296693</v>
      </c>
      <c r="F25" s="11"/>
      <c r="G25" s="11"/>
      <c r="H25" s="11"/>
      <c r="I25" s="11"/>
      <c r="J25" s="11"/>
    </row>
    <row r="26" spans="1:10" s="12" customFormat="1" ht="16.5">
      <c r="A26" s="31" t="s">
        <v>25</v>
      </c>
      <c r="B26" s="13">
        <f>SUM(B21:B25)</f>
        <v>617734372.91392493</v>
      </c>
      <c r="C26" s="13">
        <f>SUM(C21:C25)</f>
        <v>12202110</v>
      </c>
      <c r="D26" s="13">
        <f>SUM(D21:D25)</f>
        <v>22553497.086075019</v>
      </c>
      <c r="E26" s="13">
        <f t="shared" si="2"/>
        <v>652489980</v>
      </c>
      <c r="F26" s="11"/>
      <c r="G26" s="11"/>
      <c r="H26" s="11"/>
      <c r="I26" s="11"/>
      <c r="J26" s="11"/>
    </row>
    <row r="27" spans="1:10" s="12" customFormat="1" ht="16.5">
      <c r="A27" s="31" t="s">
        <v>26</v>
      </c>
      <c r="B27" s="30"/>
      <c r="C27" s="30"/>
      <c r="D27" s="30"/>
      <c r="E27" s="26"/>
      <c r="F27" s="11"/>
      <c r="G27" s="11"/>
      <c r="H27" s="11"/>
      <c r="I27" s="11"/>
      <c r="J27" s="11"/>
    </row>
    <row r="28" spans="1:10" s="12" customFormat="1" ht="16.5">
      <c r="A28" s="18" t="s">
        <v>20</v>
      </c>
      <c r="B28" s="25">
        <v>10687900</v>
      </c>
      <c r="C28" s="25">
        <v>144000</v>
      </c>
      <c r="D28" s="25">
        <v>0</v>
      </c>
      <c r="E28" s="25">
        <f>SUM(B28:D28)</f>
        <v>10831900</v>
      </c>
      <c r="F28" s="11"/>
      <c r="G28" s="11"/>
      <c r="H28" s="11"/>
      <c r="I28" s="11"/>
      <c r="J28" s="11"/>
    </row>
    <row r="29" spans="1:10" s="12" customFormat="1" ht="16.5">
      <c r="A29" s="18" t="s">
        <v>21</v>
      </c>
      <c r="B29" s="25">
        <v>735800</v>
      </c>
      <c r="C29" s="25">
        <v>0</v>
      </c>
      <c r="D29" s="25">
        <v>0</v>
      </c>
      <c r="E29" s="25">
        <f>SUM(B29:D29)</f>
        <v>735800</v>
      </c>
      <c r="F29" s="11"/>
      <c r="G29" s="11"/>
      <c r="H29" s="11"/>
      <c r="I29" s="11"/>
      <c r="J29" s="11"/>
    </row>
    <row r="30" spans="1:10" s="12" customFormat="1" ht="16.5">
      <c r="A30" s="31" t="s">
        <v>27</v>
      </c>
      <c r="B30" s="13">
        <f>SUM(B28:B29)</f>
        <v>11423700</v>
      </c>
      <c r="C30" s="13">
        <f>SUM(C28:C29)</f>
        <v>144000</v>
      </c>
      <c r="D30" s="13">
        <f>SUM(D28:D29)</f>
        <v>0</v>
      </c>
      <c r="E30" s="13">
        <f>SUM(B30:D30)</f>
        <v>11567700</v>
      </c>
      <c r="F30" s="11"/>
      <c r="G30" s="11"/>
      <c r="H30" s="11"/>
      <c r="I30" s="11"/>
      <c r="J30" s="11"/>
    </row>
    <row r="31" spans="1:10" s="12" customFormat="1" ht="16.5">
      <c r="A31" s="31" t="s">
        <v>75</v>
      </c>
      <c r="B31" s="26"/>
      <c r="C31" s="26"/>
      <c r="D31" s="26"/>
      <c r="E31" s="13"/>
      <c r="F31" s="11"/>
      <c r="G31" s="11"/>
      <c r="H31" s="11"/>
      <c r="I31" s="11"/>
      <c r="J31" s="11"/>
    </row>
    <row r="32" spans="1:10" s="12" customFormat="1" ht="16.5">
      <c r="A32" s="18" t="s">
        <v>60</v>
      </c>
      <c r="B32" s="25">
        <v>1575302</v>
      </c>
      <c r="C32" s="25">
        <v>0</v>
      </c>
      <c r="D32" s="25">
        <v>0</v>
      </c>
      <c r="E32" s="25">
        <f>SUM(B32:D32)</f>
        <v>1575302</v>
      </c>
      <c r="F32" s="11"/>
      <c r="G32" s="11"/>
      <c r="H32" s="11"/>
      <c r="I32" s="11"/>
      <c r="J32" s="11"/>
    </row>
    <row r="33" spans="1:10" s="12" customFormat="1" ht="16.5">
      <c r="A33" s="18" t="s">
        <v>61</v>
      </c>
      <c r="B33" s="30">
        <v>0</v>
      </c>
      <c r="C33" s="30">
        <v>0</v>
      </c>
      <c r="D33" s="30">
        <v>0</v>
      </c>
      <c r="E33" s="25">
        <f t="shared" ref="E33:E38" si="3">SUM(B33:D33)</f>
        <v>0</v>
      </c>
      <c r="F33" s="11"/>
      <c r="G33" s="11"/>
      <c r="H33" s="11"/>
      <c r="I33" s="11"/>
      <c r="J33" s="11"/>
    </row>
    <row r="34" spans="1:10" s="12" customFormat="1" ht="16.5">
      <c r="A34" s="18" t="s">
        <v>62</v>
      </c>
      <c r="B34" s="30">
        <v>0</v>
      </c>
      <c r="C34" s="30">
        <v>0</v>
      </c>
      <c r="D34" s="30">
        <v>0</v>
      </c>
      <c r="E34" s="25">
        <f t="shared" si="3"/>
        <v>0</v>
      </c>
      <c r="F34" s="11"/>
      <c r="G34" s="11"/>
      <c r="H34" s="11"/>
      <c r="I34" s="11"/>
      <c r="J34" s="11"/>
    </row>
    <row r="35" spans="1:10" s="12" customFormat="1" ht="16.5">
      <c r="A35" s="18" t="s">
        <v>77</v>
      </c>
      <c r="B35" s="30">
        <v>0</v>
      </c>
      <c r="C35" s="30">
        <v>0</v>
      </c>
      <c r="D35" s="30">
        <v>0</v>
      </c>
      <c r="E35" s="25">
        <f t="shared" si="3"/>
        <v>0</v>
      </c>
      <c r="F35" s="11"/>
      <c r="G35" s="11"/>
      <c r="H35" s="11"/>
      <c r="I35" s="11"/>
      <c r="J35" s="11"/>
    </row>
    <row r="36" spans="1:10" s="12" customFormat="1" ht="16.5">
      <c r="A36" s="18" t="s">
        <v>63</v>
      </c>
      <c r="B36" s="30">
        <v>0</v>
      </c>
      <c r="C36" s="30">
        <v>0</v>
      </c>
      <c r="D36" s="30">
        <v>0</v>
      </c>
      <c r="E36" s="25">
        <f t="shared" si="3"/>
        <v>0</v>
      </c>
      <c r="F36" s="11"/>
      <c r="G36" s="11"/>
      <c r="H36" s="11"/>
      <c r="I36" s="11"/>
      <c r="J36" s="11"/>
    </row>
    <row r="37" spans="1:10" s="12" customFormat="1" ht="16.5">
      <c r="A37" s="18" t="s">
        <v>48</v>
      </c>
      <c r="B37" s="25">
        <v>129053243</v>
      </c>
      <c r="C37" s="25">
        <v>2530000</v>
      </c>
      <c r="D37" s="25">
        <v>0</v>
      </c>
      <c r="E37" s="25">
        <f t="shared" si="3"/>
        <v>131583243</v>
      </c>
      <c r="F37" s="11"/>
      <c r="G37" s="11"/>
      <c r="H37" s="11"/>
      <c r="I37" s="11"/>
      <c r="J37" s="11"/>
    </row>
    <row r="38" spans="1:10" s="12" customFormat="1" ht="16.5">
      <c r="A38" s="18" t="s">
        <v>49</v>
      </c>
      <c r="B38" s="25">
        <v>69762900</v>
      </c>
      <c r="C38" s="25">
        <v>35479150</v>
      </c>
      <c r="D38" s="30">
        <v>0</v>
      </c>
      <c r="E38" s="25">
        <f t="shared" si="3"/>
        <v>105242050</v>
      </c>
      <c r="F38" s="11"/>
      <c r="G38" s="11"/>
      <c r="H38" s="11"/>
      <c r="I38" s="11"/>
      <c r="J38" s="11"/>
    </row>
    <row r="39" spans="1:10" s="12" customFormat="1" ht="16.5">
      <c r="A39" s="31" t="s">
        <v>28</v>
      </c>
      <c r="B39" s="13">
        <f>SUM(B32:B38)</f>
        <v>200391445</v>
      </c>
      <c r="C39" s="13">
        <f>SUM(C32:C38)</f>
        <v>38009150</v>
      </c>
      <c r="D39" s="13">
        <f>SUM(D32:D38)</f>
        <v>0</v>
      </c>
      <c r="E39" s="13">
        <f>SUM(B39:D39)</f>
        <v>238400595</v>
      </c>
      <c r="F39" s="11"/>
      <c r="G39" s="11"/>
      <c r="H39" s="11"/>
      <c r="I39" s="11"/>
      <c r="J39" s="11"/>
    </row>
    <row r="40" spans="1:10" s="12" customFormat="1" ht="16.5">
      <c r="A40" s="27" t="s">
        <v>6</v>
      </c>
      <c r="B40" s="13">
        <v>0</v>
      </c>
      <c r="C40" s="13">
        <v>21129433</v>
      </c>
      <c r="D40" s="13">
        <v>0</v>
      </c>
      <c r="E40" s="13">
        <f>SUM(B40:D40)</f>
        <v>21129433</v>
      </c>
      <c r="F40" s="11"/>
      <c r="G40" s="11"/>
      <c r="H40" s="11"/>
      <c r="I40" s="11"/>
      <c r="J40" s="11"/>
    </row>
    <row r="41" spans="1:10" s="12" customFormat="1" ht="16.5">
      <c r="A41" s="27" t="s">
        <v>29</v>
      </c>
      <c r="B41" s="28">
        <v>22899626</v>
      </c>
      <c r="C41" s="28">
        <v>40860893</v>
      </c>
      <c r="D41" s="28">
        <v>0</v>
      </c>
      <c r="E41" s="13">
        <f>SUM(B41:D41)</f>
        <v>63760519</v>
      </c>
      <c r="F41" s="11"/>
      <c r="G41" s="11"/>
      <c r="H41" s="11"/>
      <c r="I41" s="11"/>
      <c r="J41" s="11"/>
    </row>
    <row r="42" spans="1:10" s="12" customFormat="1" ht="16.5">
      <c r="A42" s="35" t="s">
        <v>4</v>
      </c>
      <c r="B42" s="36">
        <f>B12+B19+B26+B30+B39+B40+B41</f>
        <v>1464817160.9139249</v>
      </c>
      <c r="C42" s="36">
        <f>C12+C19+C26+C30+C39+C40+C41</f>
        <v>118303359</v>
      </c>
      <c r="D42" s="36">
        <f>D12+D19+D26+D30+D39+D40+D41</f>
        <v>132537322.08607502</v>
      </c>
      <c r="E42" s="36">
        <f>E12+E19+E26+E30+E39+E40+E41</f>
        <v>1715657842</v>
      </c>
      <c r="F42" s="11"/>
      <c r="G42" s="11"/>
      <c r="H42" s="11"/>
      <c r="I42" s="11"/>
      <c r="J42" s="11"/>
    </row>
    <row r="43" spans="1:10" s="12" customFormat="1" ht="16.5">
      <c r="A43" s="31" t="s">
        <v>7</v>
      </c>
      <c r="B43" s="30"/>
      <c r="C43" s="30"/>
      <c r="D43" s="30"/>
      <c r="E43" s="26"/>
      <c r="F43" s="11"/>
      <c r="G43" s="11"/>
      <c r="H43" s="11"/>
      <c r="I43" s="11"/>
      <c r="J43" s="11"/>
    </row>
    <row r="44" spans="1:10" s="12" customFormat="1" ht="16.5">
      <c r="A44" s="18" t="s">
        <v>20</v>
      </c>
      <c r="B44" s="25">
        <v>624956482</v>
      </c>
      <c r="C44" s="25">
        <v>1951000</v>
      </c>
      <c r="D44" s="25">
        <v>0</v>
      </c>
      <c r="E44" s="25">
        <f t="shared" ref="E44:E49" si="4">SUM(B44:D44)</f>
        <v>626907482</v>
      </c>
      <c r="F44" s="11"/>
      <c r="G44" s="11"/>
      <c r="H44" s="11"/>
      <c r="I44" s="11"/>
      <c r="J44" s="11"/>
    </row>
    <row r="45" spans="1:10" s="12" customFormat="1" ht="16.5">
      <c r="A45" s="18" t="s">
        <v>21</v>
      </c>
      <c r="B45" s="25">
        <v>10646740</v>
      </c>
      <c r="C45" s="25">
        <v>0</v>
      </c>
      <c r="D45" s="25">
        <v>0</v>
      </c>
      <c r="E45" s="25">
        <f t="shared" si="4"/>
        <v>10646740</v>
      </c>
      <c r="F45" s="11"/>
      <c r="G45" s="11"/>
      <c r="H45" s="11"/>
      <c r="I45" s="11"/>
      <c r="J45" s="11"/>
    </row>
    <row r="46" spans="1:10" s="12" customFormat="1" ht="16.5">
      <c r="A46" s="18" t="s">
        <v>22</v>
      </c>
      <c r="B46" s="25">
        <v>13337917</v>
      </c>
      <c r="C46" s="25">
        <v>0</v>
      </c>
      <c r="D46" s="25">
        <v>0</v>
      </c>
      <c r="E46" s="25">
        <f t="shared" si="4"/>
        <v>13337917</v>
      </c>
      <c r="F46" s="11"/>
      <c r="G46" s="11"/>
      <c r="H46" s="11"/>
      <c r="I46" s="11"/>
      <c r="J46" s="11"/>
    </row>
    <row r="47" spans="1:10" s="12" customFormat="1" ht="16.5">
      <c r="A47" s="18" t="s">
        <v>72</v>
      </c>
      <c r="B47" s="25">
        <v>9141216</v>
      </c>
      <c r="C47" s="25">
        <v>0</v>
      </c>
      <c r="D47" s="25">
        <v>0</v>
      </c>
      <c r="E47" s="25">
        <f t="shared" si="4"/>
        <v>9141216</v>
      </c>
      <c r="F47" s="11"/>
      <c r="G47" s="11"/>
      <c r="H47" s="11"/>
      <c r="I47" s="11"/>
      <c r="J47" s="11"/>
    </row>
    <row r="48" spans="1:10" s="12" customFormat="1" ht="16.5">
      <c r="A48" s="18" t="s">
        <v>23</v>
      </c>
      <c r="B48" s="25">
        <v>10318131</v>
      </c>
      <c r="C48" s="25">
        <v>0</v>
      </c>
      <c r="D48" s="25">
        <v>0</v>
      </c>
      <c r="E48" s="25">
        <f t="shared" si="4"/>
        <v>10318131</v>
      </c>
      <c r="F48" s="11"/>
      <c r="G48" s="11"/>
      <c r="H48" s="11"/>
      <c r="I48" s="11"/>
      <c r="J48" s="11"/>
    </row>
    <row r="49" spans="1:10" s="12" customFormat="1" ht="16.5">
      <c r="A49" s="31" t="s">
        <v>32</v>
      </c>
      <c r="B49" s="13">
        <f>SUM(B44:B48)</f>
        <v>668400486</v>
      </c>
      <c r="C49" s="13">
        <f>SUM(C44:C48)</f>
        <v>1951000</v>
      </c>
      <c r="D49" s="13">
        <f>SUM(D44:D48)</f>
        <v>0</v>
      </c>
      <c r="E49" s="13">
        <f t="shared" si="4"/>
        <v>670351486</v>
      </c>
      <c r="F49" s="11"/>
      <c r="G49" s="11"/>
      <c r="H49" s="11"/>
      <c r="I49" s="11"/>
      <c r="J49" s="11"/>
    </row>
    <row r="50" spans="1:10" s="12" customFormat="1" ht="16.5">
      <c r="A50" s="31" t="s">
        <v>35</v>
      </c>
      <c r="B50" s="13"/>
      <c r="C50" s="13"/>
      <c r="D50" s="13"/>
      <c r="E50" s="13"/>
      <c r="F50" s="11"/>
      <c r="G50" s="11"/>
      <c r="H50" s="11"/>
      <c r="I50" s="11"/>
      <c r="J50" s="11"/>
    </row>
    <row r="51" spans="1:10" s="12" customFormat="1" ht="16.5">
      <c r="A51" s="18" t="s">
        <v>20</v>
      </c>
      <c r="B51" s="25">
        <v>434619781</v>
      </c>
      <c r="C51" s="25">
        <v>0</v>
      </c>
      <c r="D51" s="25">
        <v>0</v>
      </c>
      <c r="E51" s="13">
        <f>SUM(B51:D51)</f>
        <v>434619781</v>
      </c>
      <c r="F51" s="11"/>
      <c r="G51" s="11"/>
      <c r="H51" s="11"/>
      <c r="I51" s="11"/>
      <c r="J51" s="11"/>
    </row>
    <row r="52" spans="1:10" s="12" customFormat="1" ht="16.5">
      <c r="A52" s="18" t="s">
        <v>21</v>
      </c>
      <c r="B52" s="25">
        <v>0</v>
      </c>
      <c r="C52" s="25">
        <v>0</v>
      </c>
      <c r="D52" s="25">
        <v>0</v>
      </c>
      <c r="E52" s="13">
        <f>SUM(B52:D52)</f>
        <v>0</v>
      </c>
      <c r="F52" s="11"/>
      <c r="G52" s="11"/>
      <c r="H52" s="11"/>
      <c r="I52" s="11"/>
      <c r="J52" s="11"/>
    </row>
    <row r="53" spans="1:10" s="12" customFormat="1" ht="16.5">
      <c r="A53" s="31" t="s">
        <v>36</v>
      </c>
      <c r="B53" s="13">
        <f>SUM(B51:B52)</f>
        <v>434619781</v>
      </c>
      <c r="C53" s="13">
        <f>SUM(C51:C52)</f>
        <v>0</v>
      </c>
      <c r="D53" s="13">
        <f>SUM(D51:D52)</f>
        <v>0</v>
      </c>
      <c r="E53" s="13">
        <f>SUM(B53:D53)</f>
        <v>434619781</v>
      </c>
      <c r="F53" s="11"/>
      <c r="G53" s="11"/>
      <c r="H53" s="11"/>
      <c r="I53" s="11"/>
      <c r="J53" s="11"/>
    </row>
    <row r="54" spans="1:10" s="12" customFormat="1" ht="16.5">
      <c r="A54" s="31" t="s">
        <v>8</v>
      </c>
      <c r="B54" s="26"/>
      <c r="C54" s="26"/>
      <c r="D54" s="26"/>
      <c r="E54" s="26"/>
      <c r="F54" s="11"/>
      <c r="G54" s="11"/>
      <c r="H54" s="11"/>
      <c r="I54" s="11"/>
      <c r="J54" s="11"/>
    </row>
    <row r="55" spans="1:10" s="12" customFormat="1" ht="16.5">
      <c r="A55" s="18" t="s">
        <v>53</v>
      </c>
      <c r="B55" s="25">
        <v>4445000</v>
      </c>
      <c r="C55" s="25">
        <v>0</v>
      </c>
      <c r="D55" s="25">
        <v>0</v>
      </c>
      <c r="E55" s="13">
        <f t="shared" ref="E55:E61" si="5">SUM(B55:D55)</f>
        <v>4445000</v>
      </c>
      <c r="F55" s="11"/>
      <c r="G55" s="11"/>
      <c r="H55" s="11"/>
      <c r="I55" s="11"/>
      <c r="J55" s="11"/>
    </row>
    <row r="56" spans="1:10" s="12" customFormat="1" ht="17.25" customHeight="1">
      <c r="A56" s="29" t="s">
        <v>54</v>
      </c>
      <c r="B56" s="25">
        <v>152000</v>
      </c>
      <c r="C56" s="25">
        <v>0</v>
      </c>
      <c r="D56" s="25">
        <v>0</v>
      </c>
      <c r="E56" s="13">
        <f t="shared" si="5"/>
        <v>152000</v>
      </c>
      <c r="F56" s="11"/>
      <c r="G56" s="11"/>
      <c r="H56" s="11"/>
      <c r="I56" s="11"/>
      <c r="J56" s="11"/>
    </row>
    <row r="57" spans="1:10" s="12" customFormat="1" ht="16.5">
      <c r="A57" s="18" t="s">
        <v>55</v>
      </c>
      <c r="B57" s="25">
        <v>570800</v>
      </c>
      <c r="C57" s="25">
        <v>3697910</v>
      </c>
      <c r="D57" s="25">
        <v>0</v>
      </c>
      <c r="E57" s="13">
        <f t="shared" si="5"/>
        <v>4268710</v>
      </c>
      <c r="F57" s="11"/>
      <c r="G57" s="11"/>
      <c r="H57" s="11"/>
      <c r="I57" s="11"/>
      <c r="J57" s="11"/>
    </row>
    <row r="58" spans="1:10" s="12" customFormat="1" ht="16.5">
      <c r="A58" s="31" t="s">
        <v>30</v>
      </c>
      <c r="B58" s="13">
        <f>SUM(B55:B57)</f>
        <v>5167800</v>
      </c>
      <c r="C58" s="13">
        <f>SUM(C55:C57)</f>
        <v>3697910</v>
      </c>
      <c r="D58" s="13">
        <f>SUM(D55:D57)</f>
        <v>0</v>
      </c>
      <c r="E58" s="13">
        <f t="shared" si="5"/>
        <v>8865710</v>
      </c>
      <c r="F58" s="11"/>
      <c r="G58" s="11"/>
      <c r="H58" s="11"/>
      <c r="I58" s="11"/>
      <c r="J58" s="11"/>
    </row>
    <row r="59" spans="1:10" s="33" customFormat="1" ht="15.75">
      <c r="A59" s="35" t="s">
        <v>5</v>
      </c>
      <c r="B59" s="37">
        <f>B49+B53+B58</f>
        <v>1108188067</v>
      </c>
      <c r="C59" s="37">
        <f>C49+C53+C58</f>
        <v>5648910</v>
      </c>
      <c r="D59" s="37">
        <f>D49+D53+D58</f>
        <v>0</v>
      </c>
      <c r="E59" s="37">
        <f t="shared" si="5"/>
        <v>1113836977</v>
      </c>
    </row>
    <row r="60" spans="1:10" s="12" customFormat="1" ht="16.5">
      <c r="A60" s="21" t="s">
        <v>73</v>
      </c>
      <c r="B60" s="13">
        <v>1093690000</v>
      </c>
      <c r="C60" s="26">
        <v>0</v>
      </c>
      <c r="D60" s="26">
        <v>0</v>
      </c>
      <c r="E60" s="13">
        <f t="shared" si="5"/>
        <v>1093690000</v>
      </c>
      <c r="F60" s="11"/>
      <c r="G60" s="11"/>
      <c r="H60" s="11"/>
      <c r="I60" s="11"/>
      <c r="J60" s="11"/>
    </row>
    <row r="61" spans="1:10" s="12" customFormat="1" ht="16.5">
      <c r="A61" s="21" t="s">
        <v>64</v>
      </c>
      <c r="B61" s="13">
        <v>34211998</v>
      </c>
      <c r="C61" s="13">
        <v>0</v>
      </c>
      <c r="D61" s="13">
        <v>0</v>
      </c>
      <c r="E61" s="13">
        <f t="shared" si="5"/>
        <v>34211998</v>
      </c>
      <c r="F61" s="11"/>
      <c r="G61" s="11"/>
      <c r="H61" s="11"/>
      <c r="I61" s="11"/>
      <c r="J61" s="11"/>
    </row>
    <row r="62" spans="1:10" ht="31.5" customHeight="1">
      <c r="A62" s="23" t="s">
        <v>50</v>
      </c>
      <c r="B62" s="24">
        <f>B42+B59+B60+B61</f>
        <v>3700907225.9139252</v>
      </c>
      <c r="C62" s="24">
        <f>C42+C59+C60+C61</f>
        <v>123952269</v>
      </c>
      <c r="D62" s="24">
        <f>D42+D59+D60+D61</f>
        <v>132537322.08607502</v>
      </c>
      <c r="E62" s="24">
        <f>E42+E59+E60+E61</f>
        <v>3957396817</v>
      </c>
      <c r="F62" s="1"/>
      <c r="G62" s="1"/>
      <c r="H62" s="1"/>
      <c r="I62" s="1"/>
      <c r="J62" s="1"/>
    </row>
    <row r="63" spans="1:10" ht="16.5">
      <c r="A63" s="22"/>
      <c r="B63" s="1"/>
      <c r="C63" s="1"/>
      <c r="D63" s="1"/>
      <c r="E63" s="1"/>
      <c r="F63" s="1"/>
      <c r="G63" s="1"/>
      <c r="H63" s="1"/>
      <c r="I63" s="1"/>
      <c r="J63" s="1"/>
    </row>
    <row r="64" spans="1:10" ht="16.5">
      <c r="A64" s="20"/>
      <c r="B64" s="1"/>
      <c r="C64" s="1"/>
      <c r="D64" s="1"/>
      <c r="E64" s="1"/>
      <c r="F64" s="1"/>
      <c r="G64" s="1"/>
      <c r="H64" s="1"/>
      <c r="I64" s="1"/>
      <c r="J64" s="1"/>
    </row>
    <row r="65" spans="1:10" ht="30">
      <c r="A65" s="19" t="s">
        <v>16</v>
      </c>
      <c r="B65" s="5" t="s">
        <v>17</v>
      </c>
      <c r="C65" s="5" t="s">
        <v>18</v>
      </c>
      <c r="D65" s="5" t="s">
        <v>19</v>
      </c>
      <c r="E65" s="4" t="s">
        <v>15</v>
      </c>
      <c r="F65" s="1"/>
      <c r="G65" s="1"/>
      <c r="H65" s="1"/>
      <c r="I65" s="1"/>
      <c r="J65" s="1"/>
    </row>
    <row r="66" spans="1:10" ht="16.5">
      <c r="A66" s="31" t="s">
        <v>37</v>
      </c>
      <c r="B66" s="2"/>
      <c r="C66" s="2"/>
      <c r="D66" s="2"/>
      <c r="E66" s="3"/>
      <c r="F66" s="1"/>
      <c r="G66" s="1"/>
      <c r="H66" s="1"/>
      <c r="I66" s="1"/>
      <c r="J66" s="1"/>
    </row>
    <row r="67" spans="1:10" s="12" customFormat="1" ht="16.5">
      <c r="A67" s="18" t="s">
        <v>20</v>
      </c>
      <c r="B67" s="25">
        <f>751838100+4409581</f>
        <v>756247681</v>
      </c>
      <c r="C67" s="25">
        <v>0</v>
      </c>
      <c r="D67" s="25">
        <v>0</v>
      </c>
      <c r="E67" s="13">
        <f t="shared" ref="E67:E73" si="6">SUM(B67:D67)</f>
        <v>756247681</v>
      </c>
      <c r="F67" s="11"/>
      <c r="G67" s="11"/>
      <c r="H67" s="11"/>
      <c r="I67" s="11"/>
      <c r="J67" s="11"/>
    </row>
    <row r="68" spans="1:10" s="12" customFormat="1" ht="16.5">
      <c r="A68" s="18" t="s">
        <v>34</v>
      </c>
      <c r="B68" s="25">
        <v>0</v>
      </c>
      <c r="C68" s="25">
        <v>0</v>
      </c>
      <c r="D68" s="25">
        <v>0</v>
      </c>
      <c r="E68" s="13">
        <f t="shared" si="6"/>
        <v>0</v>
      </c>
      <c r="F68" s="11"/>
      <c r="G68" s="11"/>
      <c r="H68" s="11"/>
      <c r="I68" s="11"/>
      <c r="J68" s="11"/>
    </row>
    <row r="69" spans="1:10" s="12" customFormat="1" ht="16.5">
      <c r="A69" s="18" t="s">
        <v>22</v>
      </c>
      <c r="B69" s="25">
        <v>0</v>
      </c>
      <c r="C69" s="25">
        <v>0</v>
      </c>
      <c r="D69" s="25">
        <v>0</v>
      </c>
      <c r="E69" s="13">
        <f t="shared" si="6"/>
        <v>0</v>
      </c>
      <c r="F69" s="11"/>
      <c r="G69" s="11"/>
      <c r="H69" s="11"/>
      <c r="I69" s="11"/>
      <c r="J69" s="11"/>
    </row>
    <row r="70" spans="1:10" s="12" customFormat="1" ht="16.5">
      <c r="A70" s="18" t="s">
        <v>72</v>
      </c>
      <c r="B70" s="25">
        <v>0</v>
      </c>
      <c r="C70" s="25">
        <v>0</v>
      </c>
      <c r="D70" s="25">
        <v>0</v>
      </c>
      <c r="E70" s="13">
        <f t="shared" si="6"/>
        <v>0</v>
      </c>
      <c r="F70" s="11"/>
      <c r="G70" s="11"/>
      <c r="H70" s="11"/>
      <c r="I70" s="11"/>
      <c r="J70" s="11"/>
    </row>
    <row r="71" spans="1:10" s="12" customFormat="1" ht="16.5">
      <c r="A71" s="18" t="s">
        <v>23</v>
      </c>
      <c r="B71" s="25">
        <v>0</v>
      </c>
      <c r="C71" s="25">
        <v>0</v>
      </c>
      <c r="D71" s="25">
        <v>0</v>
      </c>
      <c r="E71" s="13">
        <f t="shared" si="6"/>
        <v>0</v>
      </c>
      <c r="F71" s="11"/>
      <c r="G71" s="11"/>
      <c r="H71" s="11"/>
      <c r="I71" s="11"/>
      <c r="J71" s="11"/>
    </row>
    <row r="72" spans="1:10" s="12" customFormat="1" ht="16.5">
      <c r="A72" s="31" t="s">
        <v>38</v>
      </c>
      <c r="B72" s="13">
        <f>SUM(B67:B71)</f>
        <v>756247681</v>
      </c>
      <c r="C72" s="13">
        <f>SUM(C67:C71)</f>
        <v>0</v>
      </c>
      <c r="D72" s="13">
        <f>SUM(D67:D71)</f>
        <v>0</v>
      </c>
      <c r="E72" s="13">
        <f t="shared" si="6"/>
        <v>756247681</v>
      </c>
      <c r="F72" s="11"/>
      <c r="G72" s="11"/>
      <c r="H72" s="11"/>
      <c r="I72" s="11"/>
      <c r="J72" s="11"/>
    </row>
    <row r="73" spans="1:10" s="12" customFormat="1" ht="16.5">
      <c r="A73" s="31" t="s">
        <v>39</v>
      </c>
      <c r="B73" s="13">
        <v>0</v>
      </c>
      <c r="C73" s="13">
        <v>0</v>
      </c>
      <c r="D73" s="13">
        <v>0</v>
      </c>
      <c r="E73" s="13">
        <f t="shared" si="6"/>
        <v>0</v>
      </c>
      <c r="F73" s="11"/>
      <c r="G73" s="11"/>
      <c r="H73" s="11"/>
      <c r="I73" s="11"/>
      <c r="J73" s="11"/>
    </row>
    <row r="74" spans="1:10" s="12" customFormat="1" ht="16.5">
      <c r="A74" s="31" t="s">
        <v>40</v>
      </c>
      <c r="B74" s="30"/>
      <c r="C74" s="30"/>
      <c r="D74" s="30"/>
      <c r="E74" s="26"/>
      <c r="F74" s="11"/>
      <c r="G74" s="11"/>
      <c r="H74" s="11"/>
      <c r="I74" s="11"/>
      <c r="J74" s="11"/>
    </row>
    <row r="75" spans="1:10" s="12" customFormat="1" ht="16.5">
      <c r="A75" s="18" t="s">
        <v>20</v>
      </c>
      <c r="B75" s="25">
        <v>11505238</v>
      </c>
      <c r="C75" s="25">
        <v>0</v>
      </c>
      <c r="D75" s="25">
        <v>0</v>
      </c>
      <c r="E75" s="25">
        <f t="shared" ref="E75:E80" si="7">SUM(B75:D75)</f>
        <v>11505238</v>
      </c>
      <c r="F75" s="11"/>
      <c r="G75" s="11"/>
      <c r="H75" s="11"/>
      <c r="I75" s="11"/>
      <c r="J75" s="11"/>
    </row>
    <row r="76" spans="1:10" s="12" customFormat="1" ht="16.5">
      <c r="A76" s="18" t="s">
        <v>21</v>
      </c>
      <c r="B76" s="25">
        <v>5682958</v>
      </c>
      <c r="C76" s="25">
        <v>0</v>
      </c>
      <c r="D76" s="25">
        <v>0</v>
      </c>
      <c r="E76" s="25">
        <f t="shared" si="7"/>
        <v>5682958</v>
      </c>
      <c r="F76" s="11"/>
      <c r="G76" s="11"/>
      <c r="H76" s="11"/>
      <c r="I76" s="11"/>
      <c r="J76" s="11"/>
    </row>
    <row r="77" spans="1:10" s="12" customFormat="1" ht="16.5">
      <c r="A77" s="18" t="s">
        <v>22</v>
      </c>
      <c r="B77" s="25">
        <v>20974532</v>
      </c>
      <c r="C77" s="25">
        <v>0</v>
      </c>
      <c r="D77" s="25">
        <v>0</v>
      </c>
      <c r="E77" s="25">
        <f t="shared" si="7"/>
        <v>20974532</v>
      </c>
      <c r="F77" s="11"/>
      <c r="G77" s="11"/>
      <c r="H77" s="11"/>
      <c r="I77" s="11"/>
      <c r="J77" s="11"/>
    </row>
    <row r="78" spans="1:10" s="12" customFormat="1" ht="16.5">
      <c r="A78" s="18" t="s">
        <v>72</v>
      </c>
      <c r="B78" s="25">
        <v>440968</v>
      </c>
      <c r="C78" s="25">
        <v>0</v>
      </c>
      <c r="D78" s="25">
        <v>0</v>
      </c>
      <c r="E78" s="25">
        <f t="shared" si="7"/>
        <v>440968</v>
      </c>
      <c r="F78" s="11"/>
      <c r="G78" s="11"/>
      <c r="H78" s="11"/>
      <c r="I78" s="11"/>
      <c r="J78" s="11"/>
    </row>
    <row r="79" spans="1:10" s="12" customFormat="1" ht="16.5">
      <c r="A79" s="18" t="s">
        <v>23</v>
      </c>
      <c r="B79" s="25">
        <v>433413</v>
      </c>
      <c r="C79" s="25">
        <v>0</v>
      </c>
      <c r="D79" s="25">
        <v>0</v>
      </c>
      <c r="E79" s="25">
        <f t="shared" si="7"/>
        <v>433413</v>
      </c>
      <c r="F79" s="11"/>
      <c r="G79" s="11"/>
      <c r="H79" s="11"/>
      <c r="I79" s="11"/>
      <c r="J79" s="11"/>
    </row>
    <row r="80" spans="1:10" s="12" customFormat="1" ht="18.75" customHeight="1">
      <c r="A80" s="31" t="s">
        <v>33</v>
      </c>
      <c r="B80" s="13">
        <f>SUM(B75:B79)</f>
        <v>39037109</v>
      </c>
      <c r="C80" s="13">
        <f>SUM(C75:C79)</f>
        <v>0</v>
      </c>
      <c r="D80" s="13">
        <f>SUM(D75:D79)</f>
        <v>0</v>
      </c>
      <c r="E80" s="13">
        <f t="shared" si="7"/>
        <v>39037109</v>
      </c>
      <c r="F80" s="11"/>
      <c r="G80" s="11"/>
      <c r="H80" s="11"/>
      <c r="I80" s="11"/>
      <c r="J80" s="11"/>
    </row>
    <row r="81" spans="1:10" s="12" customFormat="1" ht="18.75" customHeight="1">
      <c r="A81" s="31" t="s">
        <v>41</v>
      </c>
      <c r="B81" s="13"/>
      <c r="C81" s="13"/>
      <c r="D81" s="13"/>
      <c r="E81" s="13"/>
      <c r="F81" s="11"/>
      <c r="G81" s="11"/>
      <c r="H81" s="11"/>
      <c r="I81" s="11"/>
      <c r="J81" s="11"/>
    </row>
    <row r="82" spans="1:10" s="12" customFormat="1" ht="18.75" customHeight="1">
      <c r="A82" s="18" t="s">
        <v>44</v>
      </c>
      <c r="B82" s="25">
        <v>292000000</v>
      </c>
      <c r="C82" s="25">
        <v>0</v>
      </c>
      <c r="D82" s="25">
        <v>0</v>
      </c>
      <c r="E82" s="25">
        <f>SUM(B82:D82)</f>
        <v>292000000</v>
      </c>
      <c r="F82" s="11"/>
      <c r="G82" s="11"/>
      <c r="H82" s="11"/>
      <c r="I82" s="11"/>
      <c r="J82" s="11"/>
    </row>
    <row r="83" spans="1:10" s="12" customFormat="1" ht="18.75" customHeight="1">
      <c r="A83" s="18" t="s">
        <v>45</v>
      </c>
      <c r="B83" s="25">
        <v>267500000</v>
      </c>
      <c r="C83" s="25">
        <v>0</v>
      </c>
      <c r="D83" s="25">
        <v>0</v>
      </c>
      <c r="E83" s="25">
        <f>SUM(B83:D83)</f>
        <v>267500000</v>
      </c>
      <c r="F83" s="11"/>
      <c r="G83" s="11"/>
      <c r="H83" s="11"/>
      <c r="I83" s="11"/>
      <c r="J83" s="11"/>
    </row>
    <row r="84" spans="1:10" s="12" customFormat="1" ht="18.75" customHeight="1">
      <c r="A84" s="18" t="s">
        <v>51</v>
      </c>
      <c r="B84" s="25">
        <v>2953000</v>
      </c>
      <c r="C84" s="25">
        <v>0</v>
      </c>
      <c r="D84" s="25">
        <v>0</v>
      </c>
      <c r="E84" s="25">
        <f>SUM(B84:D84)</f>
        <v>2953000</v>
      </c>
      <c r="F84" s="11"/>
      <c r="G84" s="11"/>
      <c r="H84" s="11"/>
      <c r="I84" s="11"/>
      <c r="J84" s="11"/>
    </row>
    <row r="85" spans="1:10" s="12" customFormat="1" ht="18.75" customHeight="1">
      <c r="A85" s="18" t="s">
        <v>52</v>
      </c>
      <c r="B85" s="25">
        <v>0</v>
      </c>
      <c r="C85" s="25">
        <v>0</v>
      </c>
      <c r="D85" s="25">
        <v>250000</v>
      </c>
      <c r="E85" s="25">
        <f>SUM(B85:D85)</f>
        <v>250000</v>
      </c>
      <c r="F85" s="11"/>
      <c r="G85" s="11"/>
      <c r="H85" s="11"/>
      <c r="I85" s="11"/>
      <c r="J85" s="11"/>
    </row>
    <row r="86" spans="1:10" s="12" customFormat="1" ht="18.75" customHeight="1">
      <c r="A86" s="31" t="s">
        <v>46</v>
      </c>
      <c r="B86" s="13">
        <f>SUM(B82:B85)</f>
        <v>562453000</v>
      </c>
      <c r="C86" s="13">
        <f>SUM(C82:C85)</f>
        <v>0</v>
      </c>
      <c r="D86" s="13">
        <f>SUM(D82:D85)</f>
        <v>250000</v>
      </c>
      <c r="E86" s="13">
        <f>SUM(B86:D86)</f>
        <v>562703000</v>
      </c>
      <c r="F86" s="11"/>
      <c r="G86" s="11"/>
      <c r="H86" s="11"/>
      <c r="I86" s="11"/>
      <c r="J86" s="11"/>
    </row>
    <row r="87" spans="1:10" s="12" customFormat="1" ht="18.75" customHeight="1">
      <c r="A87" s="31" t="s">
        <v>42</v>
      </c>
      <c r="B87" s="13"/>
      <c r="C87" s="13"/>
      <c r="D87" s="13"/>
      <c r="E87" s="13"/>
      <c r="F87" s="11"/>
      <c r="G87" s="11"/>
      <c r="H87" s="11"/>
      <c r="I87" s="11"/>
      <c r="J87" s="11"/>
    </row>
    <row r="88" spans="1:10" s="12" customFormat="1" ht="18.75" customHeight="1">
      <c r="A88" s="18" t="s">
        <v>20</v>
      </c>
      <c r="B88" s="25">
        <v>220447793</v>
      </c>
      <c r="C88" s="25">
        <v>0</v>
      </c>
      <c r="D88" s="25">
        <v>0</v>
      </c>
      <c r="E88" s="25">
        <f t="shared" ref="E88:E94" si="8">SUM(B88:D88)</f>
        <v>220447793</v>
      </c>
      <c r="F88" s="11"/>
      <c r="G88" s="11"/>
      <c r="H88" s="11"/>
      <c r="I88" s="11"/>
      <c r="J88" s="11"/>
    </row>
    <row r="89" spans="1:10" s="12" customFormat="1" ht="18.75" customHeight="1">
      <c r="A89" s="18" t="s">
        <v>21</v>
      </c>
      <c r="B89" s="25">
        <v>3671000</v>
      </c>
      <c r="C89" s="25">
        <v>0</v>
      </c>
      <c r="D89" s="25">
        <v>0</v>
      </c>
      <c r="E89" s="25">
        <f t="shared" si="8"/>
        <v>3671000</v>
      </c>
      <c r="F89" s="11"/>
      <c r="G89" s="11"/>
      <c r="H89" s="11"/>
      <c r="I89" s="11"/>
      <c r="J89" s="11"/>
    </row>
    <row r="90" spans="1:10" s="12" customFormat="1" ht="18.75" customHeight="1">
      <c r="A90" s="18" t="s">
        <v>22</v>
      </c>
      <c r="B90" s="25">
        <v>144413936</v>
      </c>
      <c r="C90" s="25">
        <v>0</v>
      </c>
      <c r="D90" s="25">
        <v>0</v>
      </c>
      <c r="E90" s="25">
        <f t="shared" si="8"/>
        <v>144413936</v>
      </c>
      <c r="F90" s="11"/>
      <c r="G90" s="11"/>
      <c r="H90" s="11"/>
      <c r="I90" s="11"/>
      <c r="J90" s="11"/>
    </row>
    <row r="91" spans="1:10" s="12" customFormat="1" ht="18.75" customHeight="1">
      <c r="A91" s="18" t="s">
        <v>72</v>
      </c>
      <c r="B91" s="25">
        <v>10173000</v>
      </c>
      <c r="C91" s="25">
        <v>0</v>
      </c>
      <c r="D91" s="25">
        <v>0</v>
      </c>
      <c r="E91" s="25">
        <f t="shared" si="8"/>
        <v>10173000</v>
      </c>
      <c r="F91" s="11"/>
      <c r="G91" s="11"/>
      <c r="H91" s="11"/>
      <c r="I91" s="11"/>
      <c r="J91" s="11"/>
    </row>
    <row r="92" spans="1:10" s="12" customFormat="1" ht="18.75" customHeight="1">
      <c r="A92" s="18" t="s">
        <v>23</v>
      </c>
      <c r="B92" s="25">
        <v>32130586</v>
      </c>
      <c r="C92" s="25">
        <v>0</v>
      </c>
      <c r="D92" s="25">
        <v>0</v>
      </c>
      <c r="E92" s="25">
        <f t="shared" si="8"/>
        <v>32130586</v>
      </c>
      <c r="F92" s="11"/>
      <c r="G92" s="11"/>
      <c r="H92" s="11"/>
      <c r="I92" s="11"/>
      <c r="J92" s="11"/>
    </row>
    <row r="93" spans="1:10" s="12" customFormat="1" ht="18.75" customHeight="1">
      <c r="A93" s="31" t="s">
        <v>43</v>
      </c>
      <c r="B93" s="13">
        <f>SUM(B88:B92)</f>
        <v>410836315</v>
      </c>
      <c r="C93" s="13">
        <f>SUM(C88:C92)</f>
        <v>0</v>
      </c>
      <c r="D93" s="13">
        <f>SUM(D88:D92)</f>
        <v>0</v>
      </c>
      <c r="E93" s="13">
        <f t="shared" si="8"/>
        <v>410836315</v>
      </c>
      <c r="F93" s="11"/>
      <c r="G93" s="11"/>
      <c r="H93" s="11"/>
      <c r="I93" s="11"/>
      <c r="J93" s="11"/>
    </row>
    <row r="94" spans="1:10" s="12" customFormat="1" ht="16.5">
      <c r="A94" s="31" t="s">
        <v>74</v>
      </c>
      <c r="B94" s="13">
        <v>1672500</v>
      </c>
      <c r="C94" s="13">
        <v>700000</v>
      </c>
      <c r="D94" s="13">
        <v>0</v>
      </c>
      <c r="E94" s="13">
        <f t="shared" si="8"/>
        <v>2372500</v>
      </c>
      <c r="F94" s="11"/>
      <c r="G94" s="11"/>
      <c r="H94" s="11"/>
      <c r="I94" s="11"/>
      <c r="J94" s="11"/>
    </row>
    <row r="95" spans="1:10" s="12" customFormat="1" ht="16.5">
      <c r="A95" s="38" t="s">
        <v>13</v>
      </c>
      <c r="B95" s="36">
        <f>B72+B73+B80+B86+B93+B94</f>
        <v>1770246605</v>
      </c>
      <c r="C95" s="36">
        <f>C72+C73+C80+C86+C93+C94</f>
        <v>700000</v>
      </c>
      <c r="D95" s="36">
        <f>D72+D73+D80+D86+D93+D94</f>
        <v>250000</v>
      </c>
      <c r="E95" s="36">
        <f>E72+E73+E80+E86+E93+E94</f>
        <v>1771196605</v>
      </c>
      <c r="F95" s="11"/>
      <c r="G95" s="11"/>
      <c r="H95" s="11"/>
      <c r="I95" s="11"/>
      <c r="J95" s="11"/>
    </row>
    <row r="96" spans="1:10" s="12" customFormat="1" ht="16.5">
      <c r="A96" s="31" t="s">
        <v>56</v>
      </c>
      <c r="B96" s="13">
        <v>193662000</v>
      </c>
      <c r="C96" s="13">
        <v>0</v>
      </c>
      <c r="D96" s="13">
        <v>0</v>
      </c>
      <c r="E96" s="13">
        <f>SUM(B96:D96)</f>
        <v>193662000</v>
      </c>
      <c r="F96" s="11"/>
      <c r="G96" s="11"/>
      <c r="H96" s="11"/>
      <c r="I96" s="11"/>
      <c r="J96" s="11"/>
    </row>
    <row r="97" spans="1:10" s="12" customFormat="1" ht="16.5">
      <c r="A97" s="31" t="s">
        <v>47</v>
      </c>
      <c r="B97" s="13"/>
      <c r="C97" s="13"/>
      <c r="D97" s="13"/>
      <c r="E97" s="25"/>
      <c r="F97" s="11"/>
      <c r="G97" s="11"/>
      <c r="H97" s="11"/>
      <c r="I97" s="11"/>
      <c r="J97" s="11"/>
    </row>
    <row r="98" spans="1:10" s="12" customFormat="1" ht="16.5">
      <c r="A98" s="18" t="s">
        <v>57</v>
      </c>
      <c r="B98" s="25">
        <v>3416000</v>
      </c>
      <c r="C98" s="25">
        <v>0</v>
      </c>
      <c r="D98" s="25">
        <v>0</v>
      </c>
      <c r="E98" s="25">
        <f t="shared" ref="E98:E103" si="9">SUM(B98:D98)</f>
        <v>3416000</v>
      </c>
      <c r="F98" s="11"/>
      <c r="G98" s="11"/>
      <c r="H98" s="11"/>
      <c r="I98" s="11"/>
      <c r="J98" s="11"/>
    </row>
    <row r="99" spans="1:10" s="12" customFormat="1" ht="16.5">
      <c r="A99" s="18" t="s">
        <v>58</v>
      </c>
      <c r="B99" s="25">
        <v>0</v>
      </c>
      <c r="C99" s="25">
        <v>0</v>
      </c>
      <c r="D99" s="25">
        <v>0</v>
      </c>
      <c r="E99" s="25">
        <f t="shared" si="9"/>
        <v>0</v>
      </c>
      <c r="F99" s="11"/>
      <c r="G99" s="11"/>
      <c r="H99" s="11"/>
      <c r="I99" s="11"/>
      <c r="J99" s="11"/>
    </row>
    <row r="100" spans="1:10" s="12" customFormat="1" ht="16.5">
      <c r="A100" s="31" t="s">
        <v>59</v>
      </c>
      <c r="B100" s="13">
        <f>SUM(B98:B99)</f>
        <v>3416000</v>
      </c>
      <c r="C100" s="13">
        <f>SUM(C98:C99)</f>
        <v>0</v>
      </c>
      <c r="D100" s="13">
        <f>SUM(D98:D99)</f>
        <v>0</v>
      </c>
      <c r="E100" s="13">
        <f t="shared" si="9"/>
        <v>3416000</v>
      </c>
      <c r="F100" s="11"/>
      <c r="G100" s="11"/>
      <c r="H100" s="11"/>
      <c r="I100" s="11"/>
      <c r="J100" s="11"/>
    </row>
    <row r="101" spans="1:10" s="12" customFormat="1" ht="16.5">
      <c r="A101" s="31" t="s">
        <v>65</v>
      </c>
      <c r="B101" s="13">
        <v>800000</v>
      </c>
      <c r="C101" s="13">
        <v>0</v>
      </c>
      <c r="D101" s="13">
        <v>0</v>
      </c>
      <c r="E101" s="13">
        <f t="shared" si="9"/>
        <v>800000</v>
      </c>
      <c r="F101" s="11"/>
      <c r="G101" s="11"/>
      <c r="H101" s="11"/>
      <c r="I101" s="11"/>
      <c r="J101" s="11"/>
    </row>
    <row r="102" spans="1:10" s="12" customFormat="1" ht="32.25">
      <c r="A102" s="31" t="s">
        <v>66</v>
      </c>
      <c r="B102" s="13">
        <v>106000</v>
      </c>
      <c r="C102" s="13">
        <v>0</v>
      </c>
      <c r="D102" s="13">
        <v>0</v>
      </c>
      <c r="E102" s="13">
        <f t="shared" si="9"/>
        <v>106000</v>
      </c>
      <c r="F102" s="11"/>
      <c r="G102" s="11"/>
      <c r="H102" s="11"/>
      <c r="I102" s="11"/>
      <c r="J102" s="11"/>
    </row>
    <row r="103" spans="1:10" s="12" customFormat="1" ht="16.5">
      <c r="A103" s="31" t="s">
        <v>67</v>
      </c>
      <c r="B103" s="13">
        <f>8400000+5000000-115000-5400000</f>
        <v>7885000</v>
      </c>
      <c r="C103" s="13">
        <v>0</v>
      </c>
      <c r="D103" s="13">
        <v>0</v>
      </c>
      <c r="E103" s="13">
        <f t="shared" si="9"/>
        <v>7885000</v>
      </c>
      <c r="F103" s="11"/>
      <c r="G103" s="11"/>
      <c r="H103" s="11"/>
      <c r="I103" s="11"/>
      <c r="J103" s="11"/>
    </row>
    <row r="104" spans="1:10" s="12" customFormat="1" ht="16.5">
      <c r="A104" s="38" t="s">
        <v>12</v>
      </c>
      <c r="B104" s="36">
        <f>B96+B100+B101+B102+B103</f>
        <v>205869000</v>
      </c>
      <c r="C104" s="36">
        <f>C96+C100+C101+C102+C103</f>
        <v>0</v>
      </c>
      <c r="D104" s="36">
        <f>D96+D100+D101+D102+D103</f>
        <v>0</v>
      </c>
      <c r="E104" s="36">
        <f>E96+E100+E101+E102+E103</f>
        <v>205869000</v>
      </c>
      <c r="F104" s="11"/>
      <c r="G104" s="11"/>
      <c r="H104" s="11"/>
      <c r="I104" s="11"/>
      <c r="J104" s="11"/>
    </row>
    <row r="105" spans="1:10" ht="32.25">
      <c r="A105" s="31" t="s">
        <v>0</v>
      </c>
      <c r="B105" s="13"/>
      <c r="C105" s="13"/>
      <c r="D105" s="13"/>
      <c r="E105" s="13"/>
      <c r="F105" s="1"/>
      <c r="G105" s="1"/>
      <c r="H105" s="1"/>
      <c r="I105" s="1"/>
      <c r="J105" s="1"/>
    </row>
    <row r="106" spans="1:10" s="12" customFormat="1" ht="16.5">
      <c r="A106" s="18" t="s">
        <v>20</v>
      </c>
      <c r="B106" s="25">
        <v>0</v>
      </c>
      <c r="C106" s="25">
        <v>0</v>
      </c>
      <c r="D106" s="25">
        <v>0</v>
      </c>
      <c r="E106" s="13">
        <f t="shared" ref="E106:E111" si="10">SUM(B106:D106)</f>
        <v>0</v>
      </c>
      <c r="F106" s="11"/>
      <c r="G106" s="11"/>
      <c r="H106" s="11"/>
      <c r="I106" s="11"/>
      <c r="J106" s="11"/>
    </row>
    <row r="107" spans="1:10" s="12" customFormat="1" ht="16.5">
      <c r="A107" s="18" t="s">
        <v>21</v>
      </c>
      <c r="B107" s="25">
        <v>0</v>
      </c>
      <c r="C107" s="25">
        <v>0</v>
      </c>
      <c r="D107" s="25">
        <v>0</v>
      </c>
      <c r="E107" s="13">
        <f t="shared" si="10"/>
        <v>0</v>
      </c>
      <c r="F107" s="11"/>
      <c r="G107" s="11"/>
      <c r="H107" s="11"/>
      <c r="I107" s="11"/>
      <c r="J107" s="11"/>
    </row>
    <row r="108" spans="1:10" s="12" customFormat="1" ht="16.5">
      <c r="A108" s="18" t="s">
        <v>68</v>
      </c>
      <c r="B108" s="25">
        <v>0</v>
      </c>
      <c r="C108" s="25">
        <v>0</v>
      </c>
      <c r="D108" s="25">
        <v>0</v>
      </c>
      <c r="E108" s="13">
        <f t="shared" si="10"/>
        <v>0</v>
      </c>
      <c r="F108" s="11"/>
      <c r="G108" s="11"/>
      <c r="H108" s="11"/>
      <c r="I108" s="11"/>
      <c r="J108" s="11"/>
    </row>
    <row r="109" spans="1:10" s="12" customFormat="1" ht="16.5">
      <c r="A109" s="18" t="s">
        <v>72</v>
      </c>
      <c r="B109" s="25">
        <v>0</v>
      </c>
      <c r="C109" s="25">
        <v>0</v>
      </c>
      <c r="D109" s="25">
        <v>0</v>
      </c>
      <c r="E109" s="13">
        <f t="shared" si="10"/>
        <v>0</v>
      </c>
      <c r="F109" s="11"/>
      <c r="G109" s="11"/>
      <c r="H109" s="11"/>
      <c r="I109" s="11"/>
      <c r="J109" s="11"/>
    </row>
    <row r="110" spans="1:10" s="12" customFormat="1" ht="16.5">
      <c r="A110" s="18" t="s">
        <v>23</v>
      </c>
      <c r="B110" s="25">
        <v>0</v>
      </c>
      <c r="C110" s="25">
        <v>0</v>
      </c>
      <c r="D110" s="25">
        <v>0</v>
      </c>
      <c r="E110" s="13">
        <f t="shared" si="10"/>
        <v>0</v>
      </c>
      <c r="F110" s="11"/>
      <c r="G110" s="11"/>
      <c r="H110" s="11"/>
      <c r="I110" s="11"/>
      <c r="J110" s="11"/>
    </row>
    <row r="111" spans="1:10" ht="32.25">
      <c r="A111" s="39" t="s">
        <v>1</v>
      </c>
      <c r="B111" s="36">
        <f>SUM(B106:B110)</f>
        <v>0</v>
      </c>
      <c r="C111" s="36">
        <f>SUM(C106:C110)</f>
        <v>0</v>
      </c>
      <c r="D111" s="36">
        <f>SUM(D106:D110)</f>
        <v>0</v>
      </c>
      <c r="E111" s="36">
        <f t="shared" si="10"/>
        <v>0</v>
      </c>
      <c r="F111" s="1"/>
      <c r="G111" s="1"/>
      <c r="H111" s="1"/>
      <c r="I111" s="1"/>
      <c r="J111" s="1"/>
    </row>
    <row r="112" spans="1:10" ht="32.25">
      <c r="A112" s="31" t="s">
        <v>2</v>
      </c>
      <c r="B112" s="2"/>
      <c r="C112" s="2"/>
      <c r="D112" s="2"/>
      <c r="E112" s="3"/>
      <c r="F112" s="1"/>
      <c r="G112" s="1"/>
      <c r="H112" s="1"/>
      <c r="I112" s="1"/>
      <c r="J112" s="1"/>
    </row>
    <row r="113" spans="1:10" ht="16.5">
      <c r="A113" s="18" t="s">
        <v>20</v>
      </c>
      <c r="B113" s="25">
        <v>802666131</v>
      </c>
      <c r="C113" s="25">
        <v>2651000</v>
      </c>
      <c r="D113" s="25">
        <v>0</v>
      </c>
      <c r="E113" s="25">
        <f t="shared" ref="E113:E121" si="11">SUM(B113:D113)</f>
        <v>805317131</v>
      </c>
      <c r="F113" s="1"/>
      <c r="G113" s="1"/>
      <c r="H113" s="1"/>
      <c r="I113" s="1"/>
      <c r="J113" s="1"/>
    </row>
    <row r="114" spans="1:10" ht="16.5">
      <c r="A114" s="17" t="s">
        <v>21</v>
      </c>
      <c r="B114" s="25">
        <v>21139327</v>
      </c>
      <c r="C114" s="25">
        <v>0</v>
      </c>
      <c r="D114" s="10">
        <v>0</v>
      </c>
      <c r="E114" s="25">
        <f t="shared" si="11"/>
        <v>21139327</v>
      </c>
      <c r="F114" s="1"/>
      <c r="G114" s="1"/>
      <c r="H114" s="1"/>
      <c r="I114" s="1"/>
      <c r="J114" s="1"/>
    </row>
    <row r="115" spans="1:10" ht="16.5">
      <c r="A115" s="17" t="s">
        <v>22</v>
      </c>
      <c r="B115" s="25">
        <v>17612817</v>
      </c>
      <c r="C115" s="25">
        <v>0</v>
      </c>
      <c r="D115" s="10">
        <v>0</v>
      </c>
      <c r="E115" s="25">
        <f t="shared" si="11"/>
        <v>17612817</v>
      </c>
      <c r="F115" s="1"/>
      <c r="G115" s="1"/>
      <c r="H115" s="1"/>
      <c r="I115" s="1"/>
      <c r="J115" s="1"/>
    </row>
    <row r="116" spans="1:10" ht="16.5">
      <c r="A116" s="17" t="s">
        <v>72</v>
      </c>
      <c r="B116" s="25">
        <v>1497384</v>
      </c>
      <c r="C116" s="25">
        <v>0</v>
      </c>
      <c r="D116" s="10">
        <v>0</v>
      </c>
      <c r="E116" s="25">
        <f t="shared" si="11"/>
        <v>1497384</v>
      </c>
      <c r="F116" s="1"/>
      <c r="G116" s="1"/>
      <c r="H116" s="1"/>
      <c r="I116" s="1"/>
      <c r="J116" s="1"/>
    </row>
    <row r="117" spans="1:10" ht="16.5">
      <c r="A117" s="17" t="s">
        <v>69</v>
      </c>
      <c r="B117" s="25">
        <v>6862555</v>
      </c>
      <c r="C117" s="25">
        <v>0</v>
      </c>
      <c r="D117" s="10">
        <v>0</v>
      </c>
      <c r="E117" s="25">
        <f t="shared" si="11"/>
        <v>6862555</v>
      </c>
      <c r="F117" s="1"/>
      <c r="G117" s="1"/>
      <c r="H117" s="1"/>
      <c r="I117" s="1"/>
      <c r="J117" s="1"/>
    </row>
    <row r="118" spans="1:10" ht="32.25">
      <c r="A118" s="31" t="s">
        <v>3</v>
      </c>
      <c r="B118" s="9">
        <f>SUM(B113:B117)</f>
        <v>849778214</v>
      </c>
      <c r="C118" s="9">
        <f>SUM(C113:C117)</f>
        <v>2651000</v>
      </c>
      <c r="D118" s="9">
        <f>SUM(D113:D117)</f>
        <v>0</v>
      </c>
      <c r="E118" s="9">
        <f t="shared" si="11"/>
        <v>852429214</v>
      </c>
      <c r="F118" s="1"/>
      <c r="G118" s="1"/>
      <c r="H118" s="1"/>
      <c r="I118" s="1"/>
      <c r="J118" s="1"/>
    </row>
    <row r="119" spans="1:10" ht="32.25">
      <c r="A119" s="31" t="s">
        <v>76</v>
      </c>
      <c r="B119" s="9">
        <f>25476774</f>
        <v>25476774</v>
      </c>
      <c r="C119" s="9">
        <v>0</v>
      </c>
      <c r="D119" s="9">
        <v>0</v>
      </c>
      <c r="E119" s="9">
        <f t="shared" si="11"/>
        <v>25476774</v>
      </c>
      <c r="F119" s="1"/>
      <c r="G119" s="1"/>
      <c r="H119" s="1"/>
      <c r="I119" s="1"/>
      <c r="J119" s="1"/>
    </row>
    <row r="120" spans="1:10" ht="16.5">
      <c r="A120" s="31" t="s">
        <v>70</v>
      </c>
      <c r="B120" s="9">
        <f>6519494+1352973+862757</f>
        <v>8735224</v>
      </c>
      <c r="C120" s="9">
        <v>0</v>
      </c>
      <c r="D120" s="9">
        <v>0</v>
      </c>
      <c r="E120" s="9">
        <f t="shared" si="11"/>
        <v>8735224</v>
      </c>
      <c r="F120" s="1"/>
      <c r="G120" s="1"/>
      <c r="H120" s="1"/>
      <c r="I120" s="1"/>
      <c r="J120" s="1"/>
    </row>
    <row r="121" spans="1:10" ht="16.5">
      <c r="A121" s="31" t="s">
        <v>73</v>
      </c>
      <c r="B121" s="9">
        <f>850000000+243690000</f>
        <v>1093690000</v>
      </c>
      <c r="C121" s="9">
        <v>0</v>
      </c>
      <c r="D121" s="9">
        <v>0</v>
      </c>
      <c r="E121" s="9">
        <f t="shared" si="11"/>
        <v>1093690000</v>
      </c>
      <c r="F121" s="1"/>
      <c r="G121" s="1"/>
      <c r="H121" s="1"/>
      <c r="I121" s="1"/>
      <c r="J121" s="1"/>
    </row>
    <row r="122" spans="1:10" ht="16.5">
      <c r="A122" s="23" t="s">
        <v>14</v>
      </c>
      <c r="B122" s="24">
        <f>B95+B104+B111+B118+B119+B120+B121</f>
        <v>3953795817</v>
      </c>
      <c r="C122" s="24">
        <f>C95+C104+C111+C118+C119+C120+C121</f>
        <v>3351000</v>
      </c>
      <c r="D122" s="24">
        <f>D95+D104+D111+D118+D119+D120+D121</f>
        <v>250000</v>
      </c>
      <c r="E122" s="24">
        <f>E95+E104+E111+E118+E119+E120+E121</f>
        <v>3957396817</v>
      </c>
      <c r="F122" s="1"/>
      <c r="G122" s="1"/>
      <c r="H122" s="1"/>
      <c r="I122" s="1"/>
      <c r="J122" s="1"/>
    </row>
    <row r="123" spans="1:10" ht="15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 ht="16.5">
      <c r="A124" s="32"/>
      <c r="B124" s="1"/>
      <c r="C124" s="1"/>
      <c r="D124" s="1"/>
      <c r="E124" s="1"/>
      <c r="F124" s="1"/>
      <c r="G124" s="1"/>
      <c r="H124" s="1"/>
      <c r="I124" s="1"/>
      <c r="J124" s="1"/>
    </row>
    <row r="125" spans="1:10" ht="16.5">
      <c r="A125" s="40"/>
      <c r="B125" s="1"/>
      <c r="C125" s="1"/>
      <c r="D125" s="1"/>
      <c r="E125" s="1"/>
      <c r="F125" s="1"/>
      <c r="G125" s="1"/>
      <c r="H125" s="1"/>
      <c r="I125" s="1"/>
      <c r="J125" s="1"/>
    </row>
    <row r="126" spans="1:10" ht="15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 ht="15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 ht="15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 ht="15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 ht="15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 ht="15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 ht="15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 ht="15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ht="15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ht="15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ht="15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ht="15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ht="15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ht="15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ht="15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ht="15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ht="15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ht="15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 ht="15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 ht="15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 ht="15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 ht="15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 ht="15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 ht="15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 ht="15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 ht="15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 ht="15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 ht="15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 ht="15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 ht="15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 ht="15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 ht="15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 ht="15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 ht="15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 ht="15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 ht="15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 ht="15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 ht="15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 ht="15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 ht="15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 ht="15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 ht="15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 ht="15">
      <c r="A168" s="1"/>
      <c r="B168" s="1"/>
      <c r="C168" s="1"/>
      <c r="D168" s="1"/>
      <c r="E168" s="1"/>
      <c r="F168" s="1"/>
      <c r="G168" s="1"/>
      <c r="H168" s="1"/>
      <c r="I168" s="1"/>
      <c r="J168" s="1"/>
    </row>
  </sheetData>
  <mergeCells count="2">
    <mergeCell ref="A1:E1"/>
    <mergeCell ref="A2:E2"/>
  </mergeCells>
  <phoneticPr fontId="2" type="noConversion"/>
  <printOptions horizontalCentered="1"/>
  <pageMargins left="0.78740157480314965" right="0.59055118110236227" top="0.98425196850393704" bottom="0.98425196850393704" header="0.51181102362204722" footer="0.51181102362204722"/>
  <pageSetup paperSize="9" scale="59" fitToHeight="0" orientation="portrait" r:id="rId1"/>
  <headerFooter alignWithMargins="0">
    <oddHeader>&amp;C&amp;"Arial,Félkövér"&amp;11
27. m. a 8/2016. (II.25.) önk. r.
B.almádi Város Önk.
 költségvetés bevét. és kiadás. megbontása - kötelező, önként vállalt, állami feladatok szerint
2016. é. költségvetés&amp;R&amp;12 23. melléklet a 23/2016.
(XII.16.) önk. rendelethez</oddHeader>
    <oddFooter>&amp;P. oldal</oddFooter>
  </headerFooter>
  <rowBreaks count="1" manualBreakCount="1">
    <brk id="63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kötelező- önként v.- állami </vt:lpstr>
      <vt:lpstr>'kötelező- önként v.- állami '!Nyomtatási_terület</vt:lpstr>
    </vt:vector>
  </TitlesOfParts>
  <Company>vállalkozás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ildi</cp:lastModifiedBy>
  <cp:lastPrinted>2016-12-19T09:45:26Z</cp:lastPrinted>
  <dcterms:created xsi:type="dcterms:W3CDTF">2013-01-22T19:33:25Z</dcterms:created>
  <dcterms:modified xsi:type="dcterms:W3CDTF">2016-12-21T14:36:22Z</dcterms:modified>
</cp:coreProperties>
</file>