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0695" firstSheet="4" activeTab="12"/>
  </bookViews>
  <sheets>
    <sheet name="1sz mell." sheetId="1" r:id="rId1"/>
    <sheet name="2sz.mell (2)" sheetId="2" r:id="rId2"/>
    <sheet name="3sz.mell (3)" sheetId="3" r:id="rId3"/>
    <sheet name="4sz.mell. (2)" sheetId="4" r:id="rId4"/>
    <sheet name="5sz.mell. (2)" sheetId="5" r:id="rId5"/>
    <sheet name="6sz.mell (2)" sheetId="6" r:id="rId6"/>
    <sheet name="7. sz.mell" sheetId="7" r:id="rId7"/>
    <sheet name="8.sz.mell." sheetId="8" r:id="rId8"/>
    <sheet name="9. sz. melléklet " sheetId="9" r:id="rId9"/>
    <sheet name="10.sz.mell" sheetId="10" r:id="rId10"/>
    <sheet name="10.sz.mell.folyt." sheetId="11" r:id="rId11"/>
    <sheet name="11 melléklet" sheetId="12" r:id="rId12"/>
    <sheet name="12.sz.mell." sheetId="13" r:id="rId13"/>
    <sheet name="13-14.sz.mell." sheetId="14" r:id="rId14"/>
    <sheet name="15.melléklet" sheetId="15" r:id="rId15"/>
    <sheet name="16.melléklet" sheetId="16" r:id="rId16"/>
  </sheets>
  <definedNames/>
  <calcPr fullCalcOnLoad="1"/>
</workbook>
</file>

<file path=xl/sharedStrings.xml><?xml version="1.0" encoding="utf-8"?>
<sst xmlns="http://schemas.openxmlformats.org/spreadsheetml/2006/main" count="2181" uniqueCount="741">
  <si>
    <t>ezer Ft-ban</t>
  </si>
  <si>
    <t>Sor-sz.</t>
  </si>
  <si>
    <t>Megnevezés</t>
  </si>
  <si>
    <t>Összeg</t>
  </si>
  <si>
    <t>A.</t>
  </si>
  <si>
    <t>Önkormámnyzat és intézményei</t>
  </si>
  <si>
    <t>Önkormányzat és intézményei</t>
  </si>
  <si>
    <t>I.</t>
  </si>
  <si>
    <t>Működési bevételek</t>
  </si>
  <si>
    <t>II.</t>
  </si>
  <si>
    <t>Támogatások</t>
  </si>
  <si>
    <t>III.</t>
  </si>
  <si>
    <t>IV.</t>
  </si>
  <si>
    <t>V.</t>
  </si>
  <si>
    <t>Felhalmozási kiadások</t>
  </si>
  <si>
    <t>VI.</t>
  </si>
  <si>
    <t>VII.</t>
  </si>
  <si>
    <t>VIII.</t>
  </si>
  <si>
    <t>Tartalék</t>
  </si>
  <si>
    <t>Kiadások mindösszesen (A+B)</t>
  </si>
  <si>
    <t>BEVÉTELEK</t>
  </si>
  <si>
    <t>MŰKÖDÉSI BEVÉTELEK</t>
  </si>
  <si>
    <t>1.</t>
  </si>
  <si>
    <t>2.</t>
  </si>
  <si>
    <t>2.1</t>
  </si>
  <si>
    <t>1.1</t>
  </si>
  <si>
    <t>1.2</t>
  </si>
  <si>
    <t>1.3</t>
  </si>
  <si>
    <t>1.4</t>
  </si>
  <si>
    <t>Tárgyieszközök, immateriális javak értékesítése</t>
  </si>
  <si>
    <t>Önkormányzatok sajátos felhalm.és tőke jell.bev.</t>
  </si>
  <si>
    <t>Működési célú</t>
  </si>
  <si>
    <t>Felhalmozási célú</t>
  </si>
  <si>
    <t xml:space="preserve">                                                                                     KIADÁSOK</t>
  </si>
  <si>
    <t>Személyi juttatások</t>
  </si>
  <si>
    <t>3.</t>
  </si>
  <si>
    <t>Dologi kiadások</t>
  </si>
  <si>
    <t>4.</t>
  </si>
  <si>
    <t>Felhalmozási célú pénzeszköz átadás ÁHT-on kiv.</t>
  </si>
  <si>
    <t>Felújítások</t>
  </si>
  <si>
    <t>Beruházások</t>
  </si>
  <si>
    <t>Költségvetési létszámkeret önkormányzat és intézményeinél</t>
  </si>
  <si>
    <t>BEVÉTELEK FORRÁSAI</t>
  </si>
  <si>
    <t>KIADÁSOK FORRÁSAI</t>
  </si>
  <si>
    <t xml:space="preserve">Önkormányzat és intézményei </t>
  </si>
  <si>
    <t>Tartalékok</t>
  </si>
  <si>
    <t>Tárgyieszközök és immateriális javak értékesítése</t>
  </si>
  <si>
    <t>Önkormányzatok sajátos felh.és tőke jell.bev.</t>
  </si>
  <si>
    <t xml:space="preserve"> </t>
  </si>
  <si>
    <t>Adatok ezer Ft-ban</t>
  </si>
  <si>
    <t>száma</t>
  </si>
  <si>
    <t>megnevezése</t>
  </si>
  <si>
    <t>Polgármesteri Hivatal</t>
  </si>
  <si>
    <t>Önkormányzat és intézményei (1+2)</t>
  </si>
  <si>
    <t xml:space="preserve"> - Nem p.ü.-i vál.részvényeinek vás.</t>
  </si>
  <si>
    <t xml:space="preserve">   Közvilágítási rendszer felúj. részv.   átruházási szerződés alapján</t>
  </si>
  <si>
    <t xml:space="preserve"> Napköziotthonos Óvoda</t>
  </si>
  <si>
    <t>Összesen</t>
  </si>
  <si>
    <t>Önállóan, részben önállóan gazdálkodó intézmények neve</t>
  </si>
  <si>
    <t>Bevételek összesen</t>
  </si>
  <si>
    <t>Ebből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</si>
  <si>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</si>
  <si>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</si>
  <si>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</si>
  <si>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</si>
  <si>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</si>
  <si>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</si>
  <si>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</si>
  <si>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</si>
  <si>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</si>
  <si>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Polgármesteri Hivatal</t>
  </si>
  <si>
    <t>1. Napköziotthonos Óvoda</t>
  </si>
  <si>
    <t>14.</t>
  </si>
  <si>
    <t>15.</t>
  </si>
  <si>
    <t>16.</t>
  </si>
  <si>
    <t>17.</t>
  </si>
  <si>
    <t>18.</t>
  </si>
  <si>
    <t>19.</t>
  </si>
  <si>
    <t>Szociális étkeztetés</t>
  </si>
  <si>
    <t xml:space="preserve">                                                                                                                                                     </t>
  </si>
  <si>
    <t>Intézmény</t>
  </si>
  <si>
    <t>Külső szem.juttat.</t>
  </si>
  <si>
    <t>Személyi juttat.össz.</t>
  </si>
  <si>
    <t>Önk.ig.tev.</t>
  </si>
  <si>
    <t>Család nővéd.</t>
  </si>
  <si>
    <t>Ifj.eü.gond.</t>
  </si>
  <si>
    <t>Napk.Óvoda</t>
  </si>
  <si>
    <t>Önállóan és részben önállóan gazdálkodó intézmények neve</t>
  </si>
  <si>
    <t>Kiadások összesen</t>
  </si>
  <si>
    <t>Vizterm.ellátás</t>
  </si>
  <si>
    <t>Út építése</t>
  </si>
  <si>
    <t>Fogorvosi alap ellátás</t>
  </si>
  <si>
    <t>Ifj.eü.gondozás</t>
  </si>
  <si>
    <t>Rendkiv.gyerm.véd.tám.</t>
  </si>
  <si>
    <t>Átvitel :</t>
  </si>
  <si>
    <t>1.Napköziotthonos Óvoda</t>
  </si>
  <si>
    <t>Óvodai int.étkeztetés</t>
  </si>
  <si>
    <t xml:space="preserve">Mindösszesen </t>
  </si>
  <si>
    <t>Mindösszesen</t>
  </si>
  <si>
    <t>Önkormányzati szintű felhalmozási célú bevételei és kiadásai továbbá pénzügyi befektetések kiadása</t>
  </si>
  <si>
    <t>Önállóan működő és gazdálkodó kvi.int.</t>
  </si>
  <si>
    <t>Családsegítés</t>
  </si>
  <si>
    <t>Önkorm.elsz.kvi.szervekkel</t>
  </si>
  <si>
    <t>Fejezeti és ált.tartalékok</t>
  </si>
  <si>
    <t xml:space="preserve"> Önkormányzat</t>
  </si>
  <si>
    <t>Önkormányzat összesen</t>
  </si>
  <si>
    <t>1.Polgármesteri Hivatal</t>
  </si>
  <si>
    <t>Polgármesteri Hivatal összesen</t>
  </si>
  <si>
    <t xml:space="preserve"> 1.1</t>
  </si>
  <si>
    <t>Önállóan működő kvi.intézmények</t>
  </si>
  <si>
    <t xml:space="preserve"> 2.1</t>
  </si>
  <si>
    <t>Napközi Otthonos Óvoda összesen</t>
  </si>
  <si>
    <t>Bevételek midösszesen</t>
  </si>
  <si>
    <t>Önállóan működő és gazdálkodó intézmények</t>
  </si>
  <si>
    <t>Önkormányzat</t>
  </si>
  <si>
    <t>2.1 Napközi Otthonos Óvoda összesen</t>
  </si>
  <si>
    <t>Mindösszesen (1+2)</t>
  </si>
  <si>
    <t>Közterület rendjének fenntartása</t>
  </si>
  <si>
    <t>1 Polgármesteri Hivatal</t>
  </si>
  <si>
    <t>2. Önállóan működő kvi.intézmények</t>
  </si>
  <si>
    <t xml:space="preserve">Kiadások összesen </t>
  </si>
  <si>
    <t>Működési célú kiadások összesen</t>
  </si>
  <si>
    <t xml:space="preserve">Felhalmozási célú bevételek összesen </t>
  </si>
  <si>
    <t>Személyi juttatás</t>
  </si>
  <si>
    <t>Önkormányzat össz.</t>
  </si>
  <si>
    <t>Napk.Óvoda össz.</t>
  </si>
  <si>
    <t>Önállóan műk. és gazd. kvi. Int.</t>
  </si>
  <si>
    <t>Önállóan működő kvi. int.</t>
  </si>
  <si>
    <t>Munk.terh.jár.</t>
  </si>
  <si>
    <t>Dologi kiadás</t>
  </si>
  <si>
    <t>Műk.pe.átadás</t>
  </si>
  <si>
    <t>Ellátottak juttatásai</t>
  </si>
  <si>
    <t>Létszám</t>
  </si>
  <si>
    <t>Munkahelyi vendéglátás</t>
  </si>
  <si>
    <t>Intézmény finanszírozás</t>
  </si>
  <si>
    <t>Önkorm.jogalkotás</t>
  </si>
  <si>
    <t>Ált.isk.étkeztetés</t>
  </si>
  <si>
    <t>Közhatalmi bevételek</t>
  </si>
  <si>
    <t>Ellátottak pézbeli juttatásai</t>
  </si>
  <si>
    <t>Működési célű támogatások</t>
  </si>
  <si>
    <t>1.5</t>
  </si>
  <si>
    <t>Felhalmozási célú támogatások</t>
  </si>
  <si>
    <t>ELLÁTOTTAK PÉNZBELI JUTTATÁSAI</t>
  </si>
  <si>
    <t>KÖZHATALMI BEVÉTELEK</t>
  </si>
  <si>
    <t>Felhalmozási célű támogatások</t>
  </si>
  <si>
    <t>Növényterm.,állatteny. kapcs szolgáltatások</t>
  </si>
  <si>
    <t>Önkorm.vagyon való gazdál kapcs.feladatok</t>
  </si>
  <si>
    <t>Önkorm.elszámolásai központi költségvetés</t>
  </si>
  <si>
    <t>Fogorvosi alapellátás</t>
  </si>
  <si>
    <t>Háziorvosi alapellátás</t>
  </si>
  <si>
    <t>Család és nővédelmi .eü.gondozás</t>
  </si>
  <si>
    <t>Házi segítségnyújtás</t>
  </si>
  <si>
    <t>Hosszú időtartamú közfoglalkoztatás</t>
  </si>
  <si>
    <t>Könyvtári szolgáltatások</t>
  </si>
  <si>
    <t>Közművelődés-közösségi ás társadalmi rész.fejl.</t>
  </si>
  <si>
    <t>Növényterm.állatteny</t>
  </si>
  <si>
    <t>Tel.hulladék kezelése ártalmat.</t>
  </si>
  <si>
    <t>Közutak,hidak,alagutak,üzemeltetése</t>
  </si>
  <si>
    <t>Önk.vagyon való gazdálkodás</t>
  </si>
  <si>
    <t>Állat eü. ellátás</t>
  </si>
  <si>
    <t>Közvilágítási feladatok</t>
  </si>
  <si>
    <t>Város és község gazdálkodás</t>
  </si>
  <si>
    <t>Önk. és önk.hivatalok ig.tevékenység</t>
  </si>
  <si>
    <t>Közterület.rendjének fenntartása</t>
  </si>
  <si>
    <t>Házi orvosi alapellátás</t>
  </si>
  <si>
    <t>Foglalkozás eü. alapellátás</t>
  </si>
  <si>
    <t>Család és nővédelmi .eü. gondozás</t>
  </si>
  <si>
    <t>Gyermvéd. pénzbeli és term.beni ellát.</t>
  </si>
  <si>
    <t>Elhunytszem.hátramar. pénzbeli ellát</t>
  </si>
  <si>
    <t>Egyéb szoc. term.beni, pénzbeli ellát.</t>
  </si>
  <si>
    <t>Gyermekjóléti szolgáltatások</t>
  </si>
  <si>
    <t>Szociális étkezés</t>
  </si>
  <si>
    <t>Házi segítség nyújtás</t>
  </si>
  <si>
    <t>Jelzőrendsz.házi segítség nyújtás</t>
  </si>
  <si>
    <t>Civil szervezetek működési tám.</t>
  </si>
  <si>
    <t>Hosszabb időtartamú közfogl</t>
  </si>
  <si>
    <t>Közműv.társ részvét.fejlesztés</t>
  </si>
  <si>
    <t>Város és községgazd. egyéb szolg.</t>
  </si>
  <si>
    <t>Lakásfenntart lakhat. Összefügg ellát.</t>
  </si>
  <si>
    <t>Betegség kapcs. Péznbeli ellát.,tám.</t>
  </si>
  <si>
    <t>Időskor járadéka</t>
  </si>
  <si>
    <t>Óvodai nevelés,ellátás szakmai fel.</t>
  </si>
  <si>
    <t>Óvodai nevelés, ellátás műk. fel.</t>
  </si>
  <si>
    <t>Óvodai intézményi étkeztetés</t>
  </si>
  <si>
    <t>Iskolai intézményi étkeztetés</t>
  </si>
  <si>
    <t>Óvodai nevelés ellátás. műk feladat</t>
  </si>
  <si>
    <t>Települési önkormányzatok egyes köznevelési feladatainak támogatása</t>
  </si>
  <si>
    <t>Kulturális feladat támogatása</t>
  </si>
  <si>
    <t>Szociális  gyermekjóléti és gyermek étk. feladat támogatása</t>
  </si>
  <si>
    <t>Helyi önkormányzat működésének általános támogatása</t>
  </si>
  <si>
    <t>ÁTVETT PÉNZESZKÖZÖK ÁHT-on kívülről</t>
  </si>
  <si>
    <t>Önkorm. Önkormhiv. jogalkotó és ált.ig.tev.</t>
  </si>
  <si>
    <t>Önk. Önkhiv. Önk ig tev</t>
  </si>
  <si>
    <t>Házi orvosi alap ellátás</t>
  </si>
  <si>
    <t>Hosszabb időtartamú közfogl.</t>
  </si>
  <si>
    <t>Polg.Hiv.össz.</t>
  </si>
  <si>
    <t>Város kg. Gazdálkodás egyéb sz</t>
  </si>
  <si>
    <t>Közműv.társ részvényfejlesztés</t>
  </si>
  <si>
    <t>Város kg gazdálkodás</t>
  </si>
  <si>
    <t>Közter.rend.fenntartása</t>
  </si>
  <si>
    <t>Család segítés</t>
  </si>
  <si>
    <t>Könyvtári szolgálat</t>
  </si>
  <si>
    <t>Isk.int.étkeztetés</t>
  </si>
  <si>
    <t>-Kisértékű tárgyi eszköz beszerzés</t>
  </si>
  <si>
    <t>Önkormányzati vagyonnal való gazdálkodás</t>
  </si>
  <si>
    <t>-Egyéb gép, berendezés létesítése</t>
  </si>
  <si>
    <t>Város és községgazdálkodás</t>
  </si>
  <si>
    <t>1 db nyomtató vásálása</t>
  </si>
  <si>
    <t>Önkorm., és önk. hivatalok jogalkotó és ált. igazgatási tev.</t>
  </si>
  <si>
    <t>eszközök pótlására</t>
  </si>
  <si>
    <t xml:space="preserve">óvodai nevelés,ellátás működtetési feladatai </t>
  </si>
  <si>
    <t>Óvodai nevelés szakmai felad.</t>
  </si>
  <si>
    <t>Óvodai nevelés műk. felad.</t>
  </si>
  <si>
    <t>Teljesítés</t>
  </si>
  <si>
    <t>Teljesítés %-a</t>
  </si>
  <si>
    <t>1.6</t>
  </si>
  <si>
    <t>Átvett pénzeszközök ÁHT-on kívülről</t>
  </si>
  <si>
    <t xml:space="preserve"> 1/1.oldal folytatása</t>
  </si>
  <si>
    <t xml:space="preserve"> 1/2.oldal </t>
  </si>
  <si>
    <t xml:space="preserve"> 1/3.oldal</t>
  </si>
  <si>
    <t xml:space="preserve"> 1/4.oldal</t>
  </si>
  <si>
    <t xml:space="preserve"> 1/4.oldal folytatása</t>
  </si>
  <si>
    <t xml:space="preserve"> 1/5.oldal</t>
  </si>
  <si>
    <t xml:space="preserve"> 1/5.oldal folytatása</t>
  </si>
  <si>
    <t>-Beruházási ÁFA</t>
  </si>
  <si>
    <t>IX.</t>
  </si>
  <si>
    <t xml:space="preserve">eszközök pótlása, cseréje, </t>
  </si>
  <si>
    <t>Önkormányzati vagyonnal való gazdálkodással kapcs. feladatok</t>
  </si>
  <si>
    <t>- Épület felújítás</t>
  </si>
  <si>
    <t>- Felújítási ÁFA</t>
  </si>
  <si>
    <t>- Felújítási Áfa</t>
  </si>
  <si>
    <t>Finanszírozási bevételek</t>
  </si>
  <si>
    <t>FINANSZÍROZÁSI BEVÉTELEK</t>
  </si>
  <si>
    <t>10. sz. melléklet</t>
  </si>
  <si>
    <t>CSÁNY KÖZSÉGI ÖNKORMÁNYZAT TÖBB ÉVES KIHATÁSSAL JÁRÓ FELADATAINAK ELŐIRÁNYZATAI ÉS TELJESÍTÉSE</t>
  </si>
  <si>
    <t>Feladat</t>
  </si>
  <si>
    <t>Összes kiadás</t>
  </si>
  <si>
    <t>Későbbi évek kihatása</t>
  </si>
  <si>
    <t>….év</t>
  </si>
  <si>
    <t>mód.e.i.</t>
  </si>
  <si>
    <t>teljesítés</t>
  </si>
  <si>
    <t>mód.ei.</t>
  </si>
  <si>
    <t>eredeti ei.</t>
  </si>
  <si>
    <t>I. Felújítási feladatok</t>
  </si>
  <si>
    <t xml:space="preserve"> * Közvilágítási rendszer </t>
  </si>
  <si>
    <t>a.) 2001. évben induló</t>
  </si>
  <si>
    <t>b.) 2010. évben induló</t>
  </si>
  <si>
    <t>II. Bérleti lizingdíj (működési kiadás)</t>
  </si>
  <si>
    <t>Gázkazánok vásárlása</t>
  </si>
  <si>
    <t xml:space="preserve"> -Ált. iskola</t>
  </si>
  <si>
    <t xml:space="preserve"> -Óvoda</t>
  </si>
  <si>
    <t xml:space="preserve"> -Polg.Hiv.</t>
  </si>
  <si>
    <r>
      <t xml:space="preserve">Megjegyzés: </t>
    </r>
    <r>
      <rPr>
        <i/>
        <sz val="8"/>
        <rFont val="Arial CE"/>
        <family val="0"/>
      </rPr>
      <t>A gázkazánok korszerűsítése vásárlása jogcímnél a szerződés szerinti alapösszeg plusz mindenkori áfa % fizetendő. 2012-ben ez 27% ra</t>
    </r>
  </si>
  <si>
    <t xml:space="preserve">                       emelkedett 25%-ról. Az eredeti összes kiadás 59.544 eFt.  2012. évre eső Áfa növekménnyel 78 eFt-tal megemelésre került.</t>
  </si>
  <si>
    <t>szerz.sz.ö.</t>
  </si>
  <si>
    <t>áfa növ.</t>
  </si>
  <si>
    <t>számított új</t>
  </si>
  <si>
    <t>2012. é.növ.</t>
  </si>
  <si>
    <t>2013. é.növ.</t>
  </si>
  <si>
    <t>új.ei.</t>
  </si>
  <si>
    <t xml:space="preserve">    * Általános isk.</t>
  </si>
  <si>
    <t xml:space="preserve">    * Óvoda</t>
  </si>
  <si>
    <t xml:space="preserve">    * Polgármesteri Hiv.</t>
  </si>
  <si>
    <t>összesen</t>
  </si>
  <si>
    <t>A támoga- tás kedv.     (fő)</t>
  </si>
  <si>
    <t>Adóelengedés</t>
  </si>
  <si>
    <t>Adókedvezmény</t>
  </si>
  <si>
    <t>Egyéb</t>
  </si>
  <si>
    <t>jogcíme   (jellege)</t>
  </si>
  <si>
    <t>mértéke   (%)</t>
  </si>
  <si>
    <t>összege  (e/Ft)</t>
  </si>
  <si>
    <t>e/Ft</t>
  </si>
  <si>
    <t>komm.adó</t>
  </si>
  <si>
    <t>gépj.adó</t>
  </si>
  <si>
    <t>Ellátottak pénzbeli juttatásai</t>
  </si>
  <si>
    <t>eredeti e.i.</t>
  </si>
  <si>
    <t>átadás KLIK r.</t>
  </si>
  <si>
    <t>2014.é növ.</t>
  </si>
  <si>
    <t xml:space="preserve">MINDÖSSZESEN </t>
  </si>
  <si>
    <t>Adatok: ezer forintban!</t>
  </si>
  <si>
    <t>ESZKÖZÖK</t>
  </si>
  <si>
    <t>Sorszám</t>
  </si>
  <si>
    <t>Bruttó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</si>
  <si>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</si>
  <si>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</si>
  <si>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</si>
  <si>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</si>
  <si>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</si>
  <si>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</si>
  <si>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</si>
  <si>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</si>
  <si>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</si>
  <si>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</si>
  <si>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</si>
  <si>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</si>
  <si>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</si>
  <si>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</si>
  <si>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</si>
  <si>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</si>
  <si>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</si>
  <si>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</si>
  <si>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</si>
  <si>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</si>
  <si>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</si>
  <si>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</si>
  <si>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</si>
  <si>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</si>
  <si>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</si>
  <si>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</si>
  <si>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</si>
  <si>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</si>
  <si>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</si>
  <si>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</si>
  <si>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</si>
  <si>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</si>
  <si>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</si>
  <si>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</si>
  <si>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</si>
  <si>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</si>
  <si>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</si>
  <si>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</si>
  <si>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</si>
  <si>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</si>
  <si>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</si>
  <si>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</si>
  <si>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</si>
  <si>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</si>
  <si>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</si>
  <si>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</si>
  <si>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</si>
  <si>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</si>
  <si>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</si>
  <si>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</si>
  <si>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</si>
  <si>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</si>
  <si>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</si>
  <si>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</si>
  <si>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</si>
  <si>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</si>
  <si>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</si>
  <si>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</si>
  <si>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</si>
  <si>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</si>
  <si>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</si>
  <si>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</si>
  <si>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</si>
  <si>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</si>
  <si>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</si>
  <si>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</si>
  <si>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</si>
  <si>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</si>
  <si>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</si>
  <si>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</si>
  <si>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</si>
  <si>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</si>
  <si>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</si>
  <si>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</si>
  <si>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</si>
  <si>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</si>
  <si>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</si>
  <si>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</si>
  <si>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</si>
  <si>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</si>
  <si>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</si>
  <si>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</si>
  <si>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</si>
  <si>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</si>
  <si>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</si>
  <si>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</si>
  <si>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</si>
  <si>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</si>
  <si>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</si>
  <si>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</si>
  <si>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</si>
  <si>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</si>
  <si>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</si>
  <si>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</si>
  <si>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</si>
  <si>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</si>
  <si>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</si>
  <si>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</si>
  <si>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</si>
  <si>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</si>
  <si>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</si>
  <si>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</si>
  <si>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</si>
  <si>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</si>
  <si>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</si>
  <si>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</si>
  <si>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</si>
  <si>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</si>
  <si>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</si>
  <si>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</si>
  <si>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</si>
  <si>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</si>
  <si>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</si>
  <si>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</si>
  <si>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</si>
  <si>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</si>
  <si>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</si>
  <si>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</si>
  <si>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</si>
  <si>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</si>
  <si>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</si>
  <si>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A</t>
  </si>
  <si>
    <t>IV. Felhalmozott eredmény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</si>
  <si>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</si>
  <si>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</si>
  <si>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</si>
  <si>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</si>
  <si>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</si>
  <si>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</si>
  <si>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Nettó</t>
  </si>
  <si>
    <t>V.Idegen pénzeszközök</t>
  </si>
  <si>
    <t>nettó állományi 
érték</t>
  </si>
  <si>
    <t>FORRÁSOK ÖSSZESEN  (07+11+12+13+14)</t>
  </si>
  <si>
    <t>Intézmény megnevezése</t>
  </si>
  <si>
    <t>MARADVÁNY LEVEZETÉSE</t>
  </si>
  <si>
    <t>Kötelezettségvállalással terhelt maradvány részletezése</t>
  </si>
  <si>
    <t>Szabad maradvány</t>
  </si>
  <si>
    <t>Alaptev. Ktgvetési bevétele</t>
  </si>
  <si>
    <t>Alaptev. Ktgvetési kiadásai</t>
  </si>
  <si>
    <t>Finanszírozási bevétel</t>
  </si>
  <si>
    <t>Finanszírozási kiadás</t>
  </si>
  <si>
    <t>Alaptevékenység maradványa (1-2+3-4)</t>
  </si>
  <si>
    <t>Elkülönített számlák</t>
  </si>
  <si>
    <t>Egyéb feladat</t>
  </si>
  <si>
    <t>Személyi juttatás járuléka</t>
  </si>
  <si>
    <t>Beruházási kiadás</t>
  </si>
  <si>
    <t>Felújítási kiadás</t>
  </si>
  <si>
    <t>ÖNKORMÁNYZAT ÖSSZESEN</t>
  </si>
  <si>
    <t>Napközi Otthonos Óvoda</t>
  </si>
  <si>
    <t>Vállalkozási tev ktgvetési bevétele</t>
  </si>
  <si>
    <t>Vállalkozási tev ktgvetési kiadása</t>
  </si>
  <si>
    <t>Vállakozási tev.ktgvetési egyenlege(6-7)</t>
  </si>
  <si>
    <t>Vállakozási tevékenység maradványa</t>
  </si>
  <si>
    <t>Összes maradvány (5+9)</t>
  </si>
  <si>
    <t>CSÁNY KÖZSÉGI ÖNKORMÁNYZAT VAGYONKIMUTATÁSA</t>
  </si>
  <si>
    <t>Összesen (16+…+18)</t>
  </si>
  <si>
    <t>Összesen (21+……27)</t>
  </si>
  <si>
    <t>Bruttó érték</t>
  </si>
  <si>
    <t>I. Immateriális javak</t>
  </si>
  <si>
    <t>II. Tárgyi eszközök</t>
  </si>
  <si>
    <t>1. Ingatlanok és kapcsolódó vagyoni értékű jogok</t>
  </si>
  <si>
    <t>2. Gépek, berendezések, felszerelések,járművek</t>
  </si>
  <si>
    <t>3. Tenyészállatok</t>
  </si>
  <si>
    <t>IV. Üzemeltetésre,kezelésre átadott,koncesszióba,vagyonkezelésbe adott, illetve vagyonkezelésbe vett eszközök</t>
  </si>
  <si>
    <t>ÖSSZESEN</t>
  </si>
  <si>
    <t>MINDÖSSZESEN</t>
  </si>
  <si>
    <t>Jóváhagyott maradvány előirányzatszintű felosztása</t>
  </si>
  <si>
    <t xml:space="preserve">   </t>
  </si>
  <si>
    <t>sorsz</t>
  </si>
  <si>
    <t>megnevezés</t>
  </si>
  <si>
    <t>előző időszak</t>
  </si>
  <si>
    <t>módosító tételek</t>
  </si>
  <si>
    <t>tárgyidőszak</t>
  </si>
  <si>
    <t>02 Eszközök és szolgáltatások értékesítése nettó eredményszemléletű bevételei</t>
  </si>
  <si>
    <t xml:space="preserve">01 Közhatalmi eredményszemléletű bevétel </t>
  </si>
  <si>
    <t>03 Tevékenység egyéb nettó eredményszemléletű bevételei</t>
  </si>
  <si>
    <t xml:space="preserve"> I Tevékenység nettó eredményszemléletű bevétele</t>
  </si>
  <si>
    <t>04 Saját termelésű készletek állományváltozása</t>
  </si>
  <si>
    <t>05 saját előállítású eszközök aktivált értéke</t>
  </si>
  <si>
    <t>II Aktivált saját teljesítmények értéke</t>
  </si>
  <si>
    <t>06 Központi működési célú támogatások eredményszemléletű bevételei</t>
  </si>
  <si>
    <t>07 Egyéb működési célú támogatások eredményszemléletű bevételei</t>
  </si>
  <si>
    <t>III Egyéb eredményszemléletű bevételek</t>
  </si>
  <si>
    <t>IV Anyagjellegű ráfordítások</t>
  </si>
  <si>
    <t>V Személyi jellgű ráfordítások</t>
  </si>
  <si>
    <t>VI Értékcsökkenési leírás</t>
  </si>
  <si>
    <t>VII Egyéb ráfordítások</t>
  </si>
  <si>
    <t>A) TEVÉKENYSÉGEK EREDMÉNYE(I+II+III-IV-V-VI-VII)</t>
  </si>
  <si>
    <t>VIII Pénzügyi műveletek eredményszemléletű bevételei</t>
  </si>
  <si>
    <t>IX Pénzügyi műveletek ráfordításai</t>
  </si>
  <si>
    <t>adatok ezer Ft-ban</t>
  </si>
  <si>
    <t>sorszám</t>
  </si>
  <si>
    <t>Költségvetési szerv neve</t>
  </si>
  <si>
    <t>nyitó pénzkészlet</t>
  </si>
  <si>
    <t>nyitó bankszámla</t>
  </si>
  <si>
    <t>záró pénzkészlet</t>
  </si>
  <si>
    <t>záró bankszámla</t>
  </si>
  <si>
    <t>adatok ezer forintban</t>
  </si>
  <si>
    <t>Feladat besorolás</t>
  </si>
  <si>
    <t>kötelező feladat</t>
  </si>
  <si>
    <t>önként vállalt</t>
  </si>
  <si>
    <t>CSÁNY KÖZSÉGI ÖNKORMÁNYZAT MARADVÁNY KIMUTATÁSA</t>
  </si>
  <si>
    <t>2015. é.növ</t>
  </si>
  <si>
    <t>Jövedelemadók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</si>
  <si>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</si>
  <si>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</si>
  <si>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</si>
  <si>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</si>
  <si>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</si>
  <si>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FELHALMOZÁSI BEVÉTELEK</t>
  </si>
  <si>
    <t>Előző év költségvetési maradványának igénybevétele</t>
  </si>
  <si>
    <t>SZEMÉLYI JUTTATÁSOK</t>
  </si>
  <si>
    <t>MUNKAADÓKAT TERHELŐ JÁRULÉKOK</t>
  </si>
  <si>
    <t>DOLOGI KIADÁSOK</t>
  </si>
  <si>
    <t>Felhalmozási bevételek</t>
  </si>
  <si>
    <t>Közfoglalkoztatási mintaprogram</t>
  </si>
  <si>
    <t>Közbiztonság, közrend igazgatás</t>
  </si>
  <si>
    <t>I.Személyi juttatások</t>
  </si>
  <si>
    <t>III. Dologi Kiadások</t>
  </si>
  <si>
    <t>IV. Ellátottak pénzbeli juttatásai</t>
  </si>
  <si>
    <t>Foglalkoztatottak személyi juttatásai</t>
  </si>
  <si>
    <t>fénymásoló, számítógép</t>
  </si>
  <si>
    <t>- Beruházási ÁFA</t>
  </si>
  <si>
    <t>Család és nővédelmi eü. gondozás</t>
  </si>
  <si>
    <t xml:space="preserve">  </t>
  </si>
  <si>
    <t>2015. évi feladat finanszírozás visszafizetendő része</t>
  </si>
  <si>
    <t>Módosított maradvány (10-11)</t>
  </si>
  <si>
    <t>III. Befektetett pénzügyi eszközök (29+34)</t>
  </si>
  <si>
    <t>talajterh</t>
  </si>
  <si>
    <t>Költségvetési maradvány</t>
  </si>
  <si>
    <t>szoc. étk</t>
  </si>
  <si>
    <t>CSÁNY KÖZSÉGI ÖNKORMÁNYZAT 2016. ÉVI ÖSSZEVONT KÖLTSÉGVETÉSI MÉRLEGE</t>
  </si>
  <si>
    <t>2016. évi előirányzat</t>
  </si>
  <si>
    <t>2016. évi mód.ei.</t>
  </si>
  <si>
    <t>2016.évi eredeti ei.</t>
  </si>
  <si>
    <t>2016.évi mód.ei.</t>
  </si>
  <si>
    <t>Támogatások államháztartáson belülről</t>
  </si>
  <si>
    <t>Munkakadókat terhelő járulékok</t>
  </si>
  <si>
    <t>Felhalmozási  bevételek</t>
  </si>
  <si>
    <t>Egyéb működési célú kiadások</t>
  </si>
  <si>
    <t>Egyéb felhalmozási célú kiadások</t>
  </si>
  <si>
    <t>Finanszírozási kiadások</t>
  </si>
  <si>
    <t xml:space="preserve">Felhalmozási célú kiadások </t>
  </si>
  <si>
    <t>FINANSZÍROZÁSI KIADÁSOK</t>
  </si>
  <si>
    <t>Felhalmozási célú támogatás államháztartáson kívülre</t>
  </si>
  <si>
    <t>Felhalmozási célú támogatás államháztartáson belülre</t>
  </si>
  <si>
    <t>EGYÉB FELHALMOZÁSI CÉLÚ KIADÁSOK</t>
  </si>
  <si>
    <t>FELÚJÍTÁSOK</t>
  </si>
  <si>
    <t>BERUHÁZÁSOK</t>
  </si>
  <si>
    <t>Felhalmozási célú pénzeszköz átvétel államháztartáson kívül</t>
  </si>
  <si>
    <t>Részesedések értékesítése</t>
  </si>
  <si>
    <t>FELHALMOZÁSI  BEVÉTELEK</t>
  </si>
  <si>
    <t>Felhalmozási célú központosított támogatások</t>
  </si>
  <si>
    <t>TÁMOGATÁSOK ÁLLAMHÁZTARTÁSON BELÜLRŐL</t>
  </si>
  <si>
    <t xml:space="preserve"> 2. melléklet folytatása</t>
  </si>
  <si>
    <t xml:space="preserve">                                                         </t>
  </si>
  <si>
    <t>Elvonások és befizetések</t>
  </si>
  <si>
    <t>Működési célú támogatás államháztartáson kívülre</t>
  </si>
  <si>
    <t>Működési célú támogatás államháztartáson belülre</t>
  </si>
  <si>
    <t>EGYÉB MŰKÖDÉSI CÉLÚ KIADÁSOK</t>
  </si>
  <si>
    <t xml:space="preserve">IV. </t>
  </si>
  <si>
    <t xml:space="preserve">                                                       </t>
  </si>
  <si>
    <t>Működési célú bevételek összesen</t>
  </si>
  <si>
    <t>ÁTVETT PÉNZESZKÖZÖK ÁHT-ON KÍVÜLRŐL</t>
  </si>
  <si>
    <t>Elszámolásból származó bevételek</t>
  </si>
  <si>
    <t>1.7</t>
  </si>
  <si>
    <t>- ebből OEP</t>
  </si>
  <si>
    <t>Egyéb támogatások államháztartáson belülről</t>
  </si>
  <si>
    <t>Kiegészítő támogatások</t>
  </si>
  <si>
    <t>Önkormányzati szintű működési célú bevételek és kiadások</t>
  </si>
  <si>
    <t xml:space="preserve">                                                        </t>
  </si>
  <si>
    <t>Felhalmozási célú központosított támogatás</t>
  </si>
  <si>
    <t>Önkormányzati szintű bevételek és kiadások jogcímenként</t>
  </si>
  <si>
    <t>Vízterm, ellátás</t>
  </si>
  <si>
    <t>Önkormányzati ig.tev.</t>
  </si>
  <si>
    <t>Intézményen kívüli gyermek étkeztetés</t>
  </si>
  <si>
    <t xml:space="preserve">                                                                                                          3.sz mellékelet folytatása</t>
  </si>
  <si>
    <t>Önkorm. és önkormhiv jogalkotó és ált.ig.tev.</t>
  </si>
  <si>
    <t>Hatályos ei.mód.</t>
  </si>
  <si>
    <t>Jelenlegi ei.vált.</t>
  </si>
  <si>
    <t>Új javasolt mód.ei.</t>
  </si>
  <si>
    <t>vállalkozási tev.</t>
  </si>
  <si>
    <t>Önkorm. és önkormhiv. jogalkotó és ált.ig.tev.</t>
  </si>
  <si>
    <t xml:space="preserve"> 1/1.oldal</t>
  </si>
  <si>
    <t>4. melléklet a …../2016. (…...) önkormányzati rendelethez</t>
  </si>
  <si>
    <t>CSÁNY Községi Önkormányzat önállóan működő és gazdálkodó, és önállóan működő költségvetési intézményeinek 2016. I. félévi kiadásai</t>
  </si>
  <si>
    <t>II.Munkaadókat terhelő járulékok</t>
  </si>
  <si>
    <t>Betegség kapcs. pénzbeli ellát., tám.</t>
  </si>
  <si>
    <t>Egyéb szoc. pénzbeli ellátások</t>
  </si>
  <si>
    <t>Család és gyermekjóléti szolgáltatások</t>
  </si>
  <si>
    <t>Áthozat:</t>
  </si>
  <si>
    <t>Munknélküli aktív korúak ellátása</t>
  </si>
  <si>
    <t>Intézményen kívüli gyermekétkeztetés</t>
  </si>
  <si>
    <t>V. Egyéb működési célú kiadások</t>
  </si>
  <si>
    <t xml:space="preserve"> 1/2.oldal folytatása</t>
  </si>
  <si>
    <t>VI. Beruházások</t>
  </si>
  <si>
    <t>VII. Felújítások</t>
  </si>
  <si>
    <t>VIII. Egyéb felhalmozási célú kiadások</t>
  </si>
  <si>
    <t xml:space="preserve"> 1/3.oldal folytatása</t>
  </si>
  <si>
    <t>Betegség kapcs. péznbeli ellát.,tám.</t>
  </si>
  <si>
    <t>IX. Finanszírozási kiadások</t>
  </si>
  <si>
    <t>Ápolási díj mélt.alapon</t>
  </si>
  <si>
    <t>2016. évi terv. Fő</t>
  </si>
  <si>
    <t>2016 évi mód ei Fő</t>
  </si>
  <si>
    <t>2016 évi telj. Fő</t>
  </si>
  <si>
    <t>Önkorm.ig.tevékenysége</t>
  </si>
  <si>
    <t>Óvodai nevelés szakmai.</t>
  </si>
  <si>
    <t>Kormányzati funkció</t>
  </si>
  <si>
    <t>-Telek vásárlás</t>
  </si>
  <si>
    <t>csányi 562 hrsz. alatt nyilvántartott 1677 m2 területű</t>
  </si>
  <si>
    <t>Önk. és önk.hivatalok ig. tevékenysége</t>
  </si>
  <si>
    <t>-Részesedés vásárlása</t>
  </si>
  <si>
    <t>-Informatikai eszközök beszerzése</t>
  </si>
  <si>
    <t>-Kisértékű te. Beszerzése</t>
  </si>
  <si>
    <t xml:space="preserve"> Közvilágítási feladatok</t>
  </si>
  <si>
    <t>Város és községgazd.</t>
  </si>
  <si>
    <t>magzati szívhang vizsgáló, csecsemőmérleg</t>
  </si>
  <si>
    <t>- Kisértékű tárgyieszköz beszerzés</t>
  </si>
  <si>
    <t>mikrohullámú sütő vásárlása</t>
  </si>
  <si>
    <t>kerékpár,kávéfőző, telefon</t>
  </si>
  <si>
    <t>-Egyéb építmény létesítése</t>
  </si>
  <si>
    <t>- nagyértékű tárgyieszköz beszerzése (szárzúzó és öntöződob)</t>
  </si>
  <si>
    <t>- kisértékű tárgyi eszköz beszerzése</t>
  </si>
  <si>
    <t>foglalkoztatási szemléltető eszközök vásárlása</t>
  </si>
  <si>
    <t xml:space="preserve">csoportokba játék beszerzés </t>
  </si>
  <si>
    <t>Központi konyha</t>
  </si>
  <si>
    <t>hűtőszekrény, gázboyler</t>
  </si>
  <si>
    <t>CSÁNY KÖZSÉGI ÖNKORMÁNYZAT FELÚJÍTÁSI KIADÁSA 2016. évben</t>
  </si>
  <si>
    <t>- Egyéb építmény felújítás</t>
  </si>
  <si>
    <t>Petőfi úton régi daráló épületének felújítása</t>
  </si>
  <si>
    <t>Út, autópálya építése</t>
  </si>
  <si>
    <t>- Egyéb építmény felújítása</t>
  </si>
  <si>
    <t>Adósságkonszolidációban nem részesült települési</t>
  </si>
  <si>
    <t>önkormányzatok fejlesztésének támogatásából</t>
  </si>
  <si>
    <t>* Csokonai út                    12.556.317+3.390.206=15.946.523</t>
  </si>
  <si>
    <t>* Csillag út                          4.981.259+1.344.940=  6.326.199</t>
  </si>
  <si>
    <t>* Jókai út, Rózs F út           6.565.721+1.772.745=  8.338.466</t>
  </si>
  <si>
    <t>* Munkás út                        3.001.326+   810.358=  3.811.684</t>
  </si>
  <si>
    <t xml:space="preserve">* Nagy út, Nap út               7.541.046+2.036.082=  9.577.128  </t>
  </si>
  <si>
    <t>- Jármű felújítás</t>
  </si>
  <si>
    <t>Közművelődés-közösségi és társadalmi részvétel fejlesztése</t>
  </si>
  <si>
    <t>Közművelődési érdekeltségnövelő támogatásból</t>
  </si>
  <si>
    <t>Arany János út 2. épület felújítása</t>
  </si>
  <si>
    <t>Támogatás összege                                   1.259.000</t>
  </si>
  <si>
    <t xml:space="preserve">Önerő                                                          1.241.000  </t>
  </si>
  <si>
    <t>1.  melléklet a …../2017. (……….) önkormányzati rendelethez</t>
  </si>
  <si>
    <t>2. melléklet az …../2017. (……….) önkormányzati rendelethez</t>
  </si>
  <si>
    <t>CSÁNY KÖZSÉGI ÖNKORMÁNYZAT 2016. ÉVI KÖLTSÉGVETÉSE</t>
  </si>
  <si>
    <t>Álamháztartáson belüli megelőlegezések</t>
  </si>
  <si>
    <t>Államháztartáson belüli megelőlegezések</t>
  </si>
  <si>
    <t>3. melléklet az …./2017. (…...) önkormányzati rendelethez</t>
  </si>
  <si>
    <t>CSÁNY Községi Önkormányzat önállóan működő és gazdálkodó, és önállóan működő költségvetési intézményeinek  2016. évi bevételei</t>
  </si>
  <si>
    <t>Országos és helyi népszavazással kapcs. tev</t>
  </si>
  <si>
    <t>5. melléklet a …../2017. (…...) önkormányzati rendelethez</t>
  </si>
  <si>
    <t>CSÁNY KÖZSÉGI  ÖNKORMÁNYZAT SZEMÉLYI JUTTATÁSAINAK ,FOGLALKOZTATOTTI LÉTSZÁMÁNAK  2016. ÉVI TELJESÍTÉSE</t>
  </si>
  <si>
    <t xml:space="preserve">    </t>
  </si>
  <si>
    <t>Oszágos és helyi népszav. kapcs. tev</t>
  </si>
  <si>
    <t>4. melléklet a …../2017. (…...) önkormányzati rendelethez</t>
  </si>
  <si>
    <t>CSÁNY Községi Önkormányzat önállóan működő és gazdálkodó, és önállóan működő költségvetési intézményeinek 2016. évi kiadásai</t>
  </si>
  <si>
    <t xml:space="preserve">    7. Gyermek véd. Pénzbeli és term. Ellátások</t>
  </si>
  <si>
    <t xml:space="preserve">    8. Országos és helyi nép.sza. kapcs tev</t>
  </si>
  <si>
    <t>6. melléklet a …./2017. (…..) önkormányzati rendelethez</t>
  </si>
  <si>
    <t>CSÁNY KÖZSÉGI ÖNKORMÁNYZAT BERUHÁZÁSI KIADÁSAI ÉS PÉNÜGYI BEFEKTETÉSEI ELŐIRÁNYZATA 2016.évben</t>
  </si>
  <si>
    <t>- Immateriális javak beszerzése</t>
  </si>
  <si>
    <t>települési rendezési terv</t>
  </si>
  <si>
    <t>-Nagyértékű tárgyieszköz</t>
  </si>
  <si>
    <t xml:space="preserve">-Egyéb gép, berendezés létesítés </t>
  </si>
  <si>
    <t>Közvilágítás bővítése</t>
  </si>
  <si>
    <t>-Jármű</t>
  </si>
  <si>
    <t>- Földterület vásárlás</t>
  </si>
  <si>
    <t>- Telek vásárlás</t>
  </si>
  <si>
    <t>Állattartáshoz hodály létesítése , tejüzem</t>
  </si>
  <si>
    <t>Közművelési tev.</t>
  </si>
  <si>
    <t>- Egyéb gép, berendezés létesítése</t>
  </si>
  <si>
    <t>közművelődési érdekeltségnövlő pályázthoz önrész</t>
  </si>
  <si>
    <t>-Részesedések</t>
  </si>
  <si>
    <t>Arany J út 3. sz. alatti telek, 1331 hrsz telek</t>
  </si>
  <si>
    <t xml:space="preserve"> Család és gyermekjóléti szolgáltatások</t>
  </si>
  <si>
    <t>7. melléklet a …./2017. (           ) önkormányzati rendelethez</t>
  </si>
  <si>
    <t>Fogorvosi rendelő felújítása</t>
  </si>
  <si>
    <t>2015. évi pályázat</t>
  </si>
  <si>
    <t>2016. évi pályázat</t>
  </si>
  <si>
    <t>* Rákóczi út                      12.659.742+3.418.130=16.077.872</t>
  </si>
  <si>
    <t>* Temető út, Malom út       14.960.104+4.039.228=18.999.332</t>
  </si>
  <si>
    <t>* Magyar út                        2.075.508+   560.386 = 2.635.894</t>
  </si>
  <si>
    <t>* Úttörő út                          2.654.664+   716.759 = 3.371.423</t>
  </si>
  <si>
    <r>
      <t>*</t>
    </r>
    <r>
      <rPr>
        <sz val="8"/>
        <rFont val="Arial CE"/>
        <family val="0"/>
      </rPr>
      <t xml:space="preserve"> Dobó út                           2.295653+    619.826 = 2.915.479 </t>
    </r>
  </si>
  <si>
    <t>Ált. iskola parkoló</t>
  </si>
  <si>
    <t>Nagy út, Nap út önrész</t>
  </si>
  <si>
    <t xml:space="preserve"> Monostori, Úttörő, Temető , Bartók B. út útalap, padka felújítás, </t>
  </si>
  <si>
    <t>8. melléklet a ………./2017.(           ) önkormányzati rendelethez</t>
  </si>
  <si>
    <t>Csány Községi Önkormányzat 2016. évi eredmény-kimutatása</t>
  </si>
  <si>
    <t>9. melléklet …../2017.(…………) önkormányzati rendelethez</t>
  </si>
  <si>
    <t>08 Felhalmozási célú támogatások eredményszemléletű bevételek</t>
  </si>
  <si>
    <t>09 Különféle egyéb eredményszemléletű bevételek</t>
  </si>
  <si>
    <t>10 Anyagköltség</t>
  </si>
  <si>
    <t>11 Igénybe vett szolgáltatások értéke</t>
  </si>
  <si>
    <t>12 Eladott áruk beszerzési értéke</t>
  </si>
  <si>
    <t>13 Eladott (közvetített ) szolgáltatások értéke</t>
  </si>
  <si>
    <t>14 Bérköltség</t>
  </si>
  <si>
    <t>15 Személyi jellegű egyéb kifizetések</t>
  </si>
  <si>
    <t>16 Bérjárulékok</t>
  </si>
  <si>
    <t>17 Kapott osztalék és  részesedés</t>
  </si>
  <si>
    <t>19 Befektetett pü eszk. származó eredményszemléletű bev. árfolyamnyereségek</t>
  </si>
  <si>
    <t>20 Egyéb kapott kamatok és kamatjellegű eredményszemléletű bevételek</t>
  </si>
  <si>
    <t>21 Pénzügyi műveletek egyéb eredményszemléletű bevételei</t>
  </si>
  <si>
    <r>
      <t>21a</t>
    </r>
    <r>
      <rPr>
        <sz val="8"/>
        <rFont val="Arial"/>
        <family val="2"/>
      </rPr>
      <t xml:space="preserve">-ebből:lekötött bankbetétek mérlegfordulónapi értékelése során megállapított árfolyamnyer. </t>
    </r>
  </si>
  <si>
    <r>
      <t>21b</t>
    </r>
    <r>
      <rPr>
        <sz val="8"/>
        <rFont val="Arial"/>
        <family val="2"/>
      </rPr>
      <t xml:space="preserve">-ebből:egyéb pénzeszközök mérlegfordulónapi értékelése során megállapított árf.nyereség </t>
    </r>
  </si>
  <si>
    <t>22 Részesedésekből származó ráfordítások, árfolyamveszteségek</t>
  </si>
  <si>
    <t>23 Befektetett pénzügyi eszközökből származó ráfordítások, árfolyamveszt.</t>
  </si>
  <si>
    <t>18 Részesedésekből származó eredményszemléletű bevételek, árfolyam nyer.</t>
  </si>
  <si>
    <t xml:space="preserve">24 Fizetendő kamatok és kamatjellegű ráfordítások </t>
  </si>
  <si>
    <t xml:space="preserve">25a-ebből:lekötött bankbetétek értékvesztése </t>
  </si>
  <si>
    <t>25 Részesedések, értékpapírok, pénzeszközök értékvesztése</t>
  </si>
  <si>
    <t xml:space="preserve">25b-ebből: Kincstáron kívüli forint és devizaszámlák értékvesztése  </t>
  </si>
  <si>
    <t>26 Pénzügyi műveletek egyéb ráfordításai</t>
  </si>
  <si>
    <r>
      <t xml:space="preserve">26a- </t>
    </r>
    <r>
      <rPr>
        <sz val="8"/>
        <rFont val="Arial"/>
        <family val="2"/>
      </rPr>
      <t>ebből:lekötött bankbetétek mérlegfordulónapi értékelése során megállapított árfolyamveszt.</t>
    </r>
  </si>
  <si>
    <r>
      <t xml:space="preserve">26b- </t>
    </r>
    <r>
      <rPr>
        <sz val="8"/>
        <rFont val="Arial"/>
        <family val="2"/>
      </rPr>
      <t>ebből: egyéb pénzeszközök mérlegfordulónapi értékelése során megállapított árf.veszt.</t>
    </r>
  </si>
  <si>
    <t>B) PÉNZÜGYI MŰVELETEK EREDMÉNYE (VIII-IX)</t>
  </si>
  <si>
    <t>C) MÉRLEG SZERINTI EREDMÉNY (A+B)</t>
  </si>
  <si>
    <t>16.melléklet a …../2017.(……..) önkormányzati rendelethez</t>
  </si>
  <si>
    <t>Csány Községi Önkormányzat 2016. évi pénzeszközei változásának levezetése</t>
  </si>
  <si>
    <t>CSÁNY KÖZSÉGI ÖNKORMÁNYZAT EURÓPAI UNIÓS TÁMOGATÁSSAL MEGVALÓSULÓ PROJEKTEK 2016. ÉVBEN</t>
  </si>
  <si>
    <t>Projekt teljes költsége</t>
  </si>
  <si>
    <t>2016. évben megvalósult</t>
  </si>
  <si>
    <t xml:space="preserve">2017. évre áthúzódó </t>
  </si>
  <si>
    <t>KÖFOP-1.2.1-VEKOP-16 Csatlakozási konstrukció az önkormányzati ASP rendszer országos kiterjesztéséhez</t>
  </si>
  <si>
    <t>2016. évben kapott támogatás</t>
  </si>
  <si>
    <t>személyi jut.</t>
  </si>
  <si>
    <t>szocho</t>
  </si>
  <si>
    <t>beruházás</t>
  </si>
  <si>
    <t>dologi</t>
  </si>
  <si>
    <t xml:space="preserve">dologi </t>
  </si>
  <si>
    <t>15. melléklet a ………/2017.(          ) önkormányzati rendelethez</t>
  </si>
  <si>
    <t>I. Nemzeti vagyon és egyéb eszközök induláskori értéke</t>
  </si>
  <si>
    <t>J) PASSZÍV IDŐBELI ELHATÁROLÁSOK</t>
  </si>
  <si>
    <t>2016. év</t>
  </si>
  <si>
    <t>10.  melléklet a ……/2017.(      ) önkormányzati rendelethez</t>
  </si>
  <si>
    <t>11. melléklet a ……./2017. (               ) sz. önkormányzati rendelethez</t>
  </si>
  <si>
    <t>12. melléklet a ……../2017.(         ) sz. önkormányzati rendelethez rendelethez</t>
  </si>
  <si>
    <t>CSÁNY KÖZSÉGI ÖNKORMÁNYZAT 2016.ÉVI KÖZVETETT TÁMOGATÁSAI</t>
  </si>
  <si>
    <t>2001- 2015.évi</t>
  </si>
  <si>
    <t>2010 -2015. évi</t>
  </si>
  <si>
    <t>2016.é.növ</t>
  </si>
  <si>
    <t>Eszközök bérleti díja</t>
  </si>
  <si>
    <t>-IVECO</t>
  </si>
  <si>
    <t>-ágaprító</t>
  </si>
  <si>
    <t>14. melléklet a ……./2017.(………) önkormányzati rendelethez</t>
  </si>
  <si>
    <t>Önállóan müködő költségvetési szerv Csány Napközi Otthonos Óvoda 2016. évi költségvetéséről</t>
  </si>
  <si>
    <t>13. melléklet a ……./2017.(…..………) önkormányzati rendelethez</t>
  </si>
  <si>
    <t>Önállóan müködő és gazdálkodó költségvetési szerv Csány Polgármesteri Hivatal 2016. évi költségvetéséről</t>
  </si>
  <si>
    <t>2016.évi eredeti(fő)</t>
  </si>
  <si>
    <t>2016.évi telj(fő)</t>
  </si>
  <si>
    <t>2016.évi ei.mód</t>
  </si>
  <si>
    <t>2016. évi teljesítés</t>
  </si>
  <si>
    <t>2016.évi eedeti(fő)</t>
  </si>
  <si>
    <t>2016.évi telj.(fő)</t>
  </si>
  <si>
    <t>Intézményen kívüli gyerm. étk.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</si>
</sst>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"/>
    <numFmt numFmtId="167" formatCode="m\.\ d\."/>
    <numFmt numFmtId="168" formatCode="#,##0\ &quot;Ft&quot;"/>
    <numFmt numFmtId="169" formatCode="0.000"/>
    <numFmt numFmtId="170" formatCode="[$-40E]yyyy\.\ mmmm\ d\."/>
    <numFmt numFmtId="171" formatCode="00"/>
    <numFmt numFmtId="172" formatCode="#,###__;\-#,###__"/>
    <numFmt numFmtId="173" formatCode="#,###\ _F_t;\-#,###\ _F_t"/>
    <numFmt numFmtId="174" formatCode="#,##0_ ;\-#,##0\ "/>
  </numFmts>
  <fonts count="106">
    <font>
      <sz val="10"/>
      <name val="Arial"/>
      <family val="0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i/>
      <sz val="8"/>
      <name val="Arial CE"/>
      <family val="0"/>
    </font>
    <font>
      <b/>
      <i/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i/>
      <u val="single"/>
      <sz val="8"/>
      <name val="Arial CE"/>
      <family val="0"/>
    </font>
    <font>
      <i/>
      <u val="single"/>
      <sz val="8"/>
      <name val="Arial CE"/>
      <family val="0"/>
    </font>
    <font>
      <u val="single"/>
      <sz val="8"/>
      <name val="Arial CE"/>
      <family val="0"/>
    </font>
    <font>
      <i/>
      <u val="single"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u val="single"/>
      <sz val="8"/>
      <name val="Arial CE"/>
      <family val="0"/>
    </font>
    <font>
      <sz val="7"/>
      <name val="Arial CE"/>
      <family val="2"/>
    </font>
    <font>
      <i/>
      <sz val="7"/>
      <name val="Arial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13.5"/>
      <name val="Times New Roman CE"/>
      <family val="1"/>
    </font>
    <font>
      <b/>
      <sz val="13.5"/>
      <name val="Times New Roman"/>
      <family val="1"/>
    </font>
    <font>
      <sz val="13.5"/>
      <name val="Times New Roman CE"/>
      <family val="1"/>
    </font>
    <font>
      <b/>
      <sz val="10"/>
      <name val="Times New Roman"/>
      <family val="1"/>
    </font>
    <font>
      <sz val="12.5"/>
      <name val="Arial"/>
      <family val="2"/>
    </font>
    <font>
      <b/>
      <sz val="12.5"/>
      <name val="Arial"/>
      <family val="2"/>
    </font>
    <font>
      <b/>
      <i/>
      <sz val="7"/>
      <name val="Arial"/>
      <family val="2"/>
    </font>
    <font>
      <sz val="9"/>
      <color indexed="8"/>
      <name val="Arial"/>
      <family val="2"/>
    </font>
    <font>
      <i/>
      <u val="single"/>
      <sz val="10"/>
      <name val="Arial CE"/>
      <family val="0"/>
    </font>
    <font>
      <b/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19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0" fillId="21" borderId="7" applyNumberFormat="0" applyFont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9" fillId="28" borderId="0" applyNumberFormat="0" applyBorder="0" applyAlignment="0" applyProtection="0"/>
    <xf numFmtId="0" fontId="100" fillId="29" borderId="8" applyNumberFormat="0" applyAlignment="0" applyProtection="0"/>
    <xf numFmtId="3" fontId="61" fillId="0" borderId="0">
      <alignment vertical="center"/>
      <protection/>
    </xf>
    <xf numFmtId="0" fontId="3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10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0" borderId="0" applyNumberFormat="0" applyBorder="0" applyAlignment="0" applyProtection="0"/>
    <xf numFmtId="0" fontId="104" fillId="31" borderId="0" applyNumberFormat="0" applyBorder="0" applyAlignment="0" applyProtection="0"/>
    <xf numFmtId="0" fontId="105" fillId="29" borderId="1" applyNumberFormat="0" applyAlignment="0" applyProtection="0"/>
    <xf numFmtId="9" fontId="0" fillId="0" borderId="0" applyFont="0" applyFill="0" applyBorder="0" applyAlignment="0" applyProtection="0"/>
  </cellStyleXfs>
  <cellXfs count="1918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Alignment="1">
      <alignment horizontal="right"/>
      <protection/>
    </xf>
    <xf numFmtId="0" fontId="1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3" fontId="5" fillId="0" borderId="12" xfId="58" applyNumberFormat="1" applyFont="1" applyBorder="1" applyAlignment="1">
      <alignment horizontal="right"/>
      <protection/>
    </xf>
    <xf numFmtId="3" fontId="5" fillId="0" borderId="13" xfId="58" applyNumberFormat="1" applyFont="1" applyBorder="1" applyAlignment="1">
      <alignment horizontal="right"/>
      <protection/>
    </xf>
    <xf numFmtId="3" fontId="5" fillId="0" borderId="14" xfId="58" applyNumberFormat="1" applyFont="1" applyBorder="1" applyAlignment="1">
      <alignment horizontal="right"/>
      <protection/>
    </xf>
    <xf numFmtId="3" fontId="5" fillId="0" borderId="15" xfId="58" applyNumberFormat="1" applyFont="1" applyBorder="1" applyAlignment="1">
      <alignment horizontal="right"/>
      <protection/>
    </xf>
    <xf numFmtId="3" fontId="5" fillId="0" borderId="16" xfId="58" applyNumberFormat="1" applyFont="1" applyBorder="1" applyAlignment="1">
      <alignment horizontal="right"/>
      <protection/>
    </xf>
    <xf numFmtId="3" fontId="5" fillId="0" borderId="17" xfId="58" applyNumberFormat="1" applyFont="1" applyBorder="1" applyAlignment="1">
      <alignment horizontal="right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1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1" fillId="0" borderId="19" xfId="63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 wrapText="1"/>
      <protection/>
    </xf>
    <xf numFmtId="49" fontId="5" fillId="0" borderId="20" xfId="63" applyNumberFormat="1" applyFont="1" applyBorder="1" applyAlignment="1">
      <alignment horizontal="center"/>
      <protection/>
    </xf>
    <xf numFmtId="49" fontId="5" fillId="0" borderId="21" xfId="63" applyNumberFormat="1" applyFont="1" applyBorder="1" applyAlignment="1">
      <alignment horizontal="center"/>
      <protection/>
    </xf>
    <xf numFmtId="49" fontId="8" fillId="0" borderId="22" xfId="63" applyNumberFormat="1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/>
      <protection/>
    </xf>
    <xf numFmtId="49" fontId="8" fillId="0" borderId="10" xfId="63" applyNumberFormat="1" applyFont="1" applyBorder="1" applyAlignment="1">
      <alignment horizontal="center"/>
      <protection/>
    </xf>
    <xf numFmtId="49" fontId="9" fillId="0" borderId="22" xfId="63" applyNumberFormat="1" applyFont="1" applyBorder="1" applyAlignment="1">
      <alignment horizontal="center"/>
      <protection/>
    </xf>
    <xf numFmtId="0" fontId="9" fillId="0" borderId="23" xfId="63" applyFont="1" applyBorder="1" applyAlignment="1">
      <alignment horizontal="left"/>
      <protection/>
    </xf>
    <xf numFmtId="0" fontId="3" fillId="0" borderId="23" xfId="63" applyFont="1" applyBorder="1" applyAlignment="1">
      <alignment horizontal="left"/>
      <protection/>
    </xf>
    <xf numFmtId="0" fontId="3" fillId="0" borderId="24" xfId="63" applyFont="1" applyBorder="1" applyAlignment="1">
      <alignment horizontal="left"/>
      <protection/>
    </xf>
    <xf numFmtId="49" fontId="5" fillId="0" borderId="25" xfId="63" applyNumberFormat="1" applyFont="1" applyBorder="1" applyAlignment="1">
      <alignment horizontal="center"/>
      <protection/>
    </xf>
    <xf numFmtId="49" fontId="8" fillId="0" borderId="25" xfId="63" applyNumberFormat="1" applyFont="1" applyBorder="1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1" fillId="0" borderId="0" xfId="63" applyAlignment="1">
      <alignment horizontal="left"/>
      <protection/>
    </xf>
    <xf numFmtId="0" fontId="9" fillId="0" borderId="20" xfId="63" applyFont="1" applyBorder="1" applyAlignment="1">
      <alignment horizontal="center"/>
      <protection/>
    </xf>
    <xf numFmtId="0" fontId="5" fillId="0" borderId="26" xfId="63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 vertical="center"/>
      <protection/>
    </xf>
    <xf numFmtId="49" fontId="9" fillId="0" borderId="25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166" fontId="6" fillId="0" borderId="27" xfId="63" applyNumberFormat="1" applyFont="1" applyBorder="1" applyAlignment="1">
      <alignment horizontal="right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1" fillId="0" borderId="26" xfId="63" applyBorder="1" applyAlignment="1">
      <alignment horizontal="center"/>
      <protection/>
    </xf>
    <xf numFmtId="0" fontId="1" fillId="0" borderId="0" xfId="67">
      <alignment/>
      <protection/>
    </xf>
    <xf numFmtId="0" fontId="19" fillId="0" borderId="28" xfId="67" applyFont="1" applyBorder="1">
      <alignment/>
      <protection/>
    </xf>
    <xf numFmtId="0" fontId="19" fillId="0" borderId="29" xfId="67" applyFont="1" applyBorder="1">
      <alignment/>
      <protection/>
    </xf>
    <xf numFmtId="3" fontId="18" fillId="0" borderId="16" xfId="67" applyNumberFormat="1" applyFont="1" applyBorder="1">
      <alignment/>
      <protection/>
    </xf>
    <xf numFmtId="0" fontId="18" fillId="0" borderId="25" xfId="67" applyFont="1" applyBorder="1">
      <alignment/>
      <protection/>
    </xf>
    <xf numFmtId="3" fontId="19" fillId="0" borderId="16" xfId="67" applyNumberFormat="1" applyFont="1" applyBorder="1">
      <alignment/>
      <protection/>
    </xf>
    <xf numFmtId="0" fontId="19" fillId="0" borderId="16" xfId="67" applyFont="1" applyBorder="1">
      <alignment/>
      <protection/>
    </xf>
    <xf numFmtId="3" fontId="22" fillId="0" borderId="30" xfId="67" applyNumberFormat="1" applyFont="1" applyBorder="1">
      <alignment/>
      <protection/>
    </xf>
    <xf numFmtId="0" fontId="12" fillId="0" borderId="0" xfId="61" applyFont="1" applyAlignment="1">
      <alignment horizontal="center"/>
      <protection/>
    </xf>
    <xf numFmtId="0" fontId="1" fillId="0" borderId="0" xfId="66">
      <alignment/>
      <protection/>
    </xf>
    <xf numFmtId="0" fontId="1" fillId="0" borderId="0" xfId="66" applyAlignment="1">
      <alignment wrapText="1"/>
      <protection/>
    </xf>
    <xf numFmtId="0" fontId="19" fillId="0" borderId="0" xfId="66" applyFont="1">
      <alignment/>
      <protection/>
    </xf>
    <xf numFmtId="0" fontId="19" fillId="0" borderId="31" xfId="66" applyFont="1" applyBorder="1" applyAlignment="1">
      <alignment horizontal="center" vertical="center"/>
      <protection/>
    </xf>
    <xf numFmtId="0" fontId="19" fillId="0" borderId="32" xfId="66" applyFont="1" applyBorder="1" applyAlignment="1">
      <alignment horizontal="center" vertical="center" wrapText="1"/>
      <protection/>
    </xf>
    <xf numFmtId="0" fontId="19" fillId="0" borderId="33" xfId="66" applyFont="1" applyBorder="1" applyAlignment="1">
      <alignment horizontal="center" vertical="center" wrapText="1"/>
      <protection/>
    </xf>
    <xf numFmtId="3" fontId="18" fillId="0" borderId="34" xfId="66" applyNumberFormat="1" applyFont="1" applyBorder="1" applyAlignment="1">
      <alignment horizontal="right" vertical="center" wrapText="1"/>
      <protection/>
    </xf>
    <xf numFmtId="3" fontId="19" fillId="0" borderId="35" xfId="66" applyNumberFormat="1" applyFont="1" applyBorder="1">
      <alignment/>
      <protection/>
    </xf>
    <xf numFmtId="3" fontId="21" fillId="0" borderId="16" xfId="66" applyNumberFormat="1" applyFont="1" applyBorder="1" applyAlignment="1">
      <alignment horizontal="right" vertical="center" wrapText="1"/>
      <protection/>
    </xf>
    <xf numFmtId="0" fontId="29" fillId="0" borderId="0" xfId="66" applyFont="1" applyBorder="1">
      <alignment/>
      <protection/>
    </xf>
    <xf numFmtId="0" fontId="1" fillId="0" borderId="0" xfId="65">
      <alignment/>
      <protection/>
    </xf>
    <xf numFmtId="0" fontId="5" fillId="0" borderId="10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36" xfId="65" applyFont="1" applyBorder="1" applyAlignment="1">
      <alignment horizontal="center"/>
      <protection/>
    </xf>
    <xf numFmtId="0" fontId="8" fillId="0" borderId="10" xfId="65" applyFont="1" applyBorder="1" applyAlignment="1">
      <alignment horizontal="center"/>
      <protection/>
    </xf>
    <xf numFmtId="0" fontId="8" fillId="0" borderId="37" xfId="65" applyFont="1" applyBorder="1" applyAlignment="1">
      <alignment horizontal="left"/>
      <protection/>
    </xf>
    <xf numFmtId="0" fontId="8" fillId="0" borderId="19" xfId="65" applyFont="1" applyBorder="1" applyAlignment="1">
      <alignment horizontal="left"/>
      <protection/>
    </xf>
    <xf numFmtId="3" fontId="8" fillId="0" borderId="10" xfId="65" applyNumberFormat="1" applyFont="1" applyBorder="1" applyAlignment="1">
      <alignment/>
      <protection/>
    </xf>
    <xf numFmtId="3" fontId="8" fillId="0" borderId="12" xfId="65" applyNumberFormat="1" applyFont="1" applyBorder="1" applyAlignment="1">
      <alignment/>
      <protection/>
    </xf>
    <xf numFmtId="3" fontId="8" fillId="0" borderId="36" xfId="65" applyNumberFormat="1" applyFont="1" applyBorder="1" applyAlignment="1">
      <alignment/>
      <protection/>
    </xf>
    <xf numFmtId="0" fontId="5" fillId="0" borderId="10" xfId="65" applyFont="1" applyBorder="1" applyAlignment="1">
      <alignment horizontal="center"/>
      <protection/>
    </xf>
    <xf numFmtId="0" fontId="9" fillId="0" borderId="37" xfId="65" applyFont="1" applyBorder="1" applyAlignment="1">
      <alignment horizontal="left"/>
      <protection/>
    </xf>
    <xf numFmtId="0" fontId="9" fillId="0" borderId="19" xfId="65" applyFont="1" applyBorder="1" applyAlignment="1">
      <alignment horizontal="left"/>
      <protection/>
    </xf>
    <xf numFmtId="0" fontId="9" fillId="0" borderId="38" xfId="65" applyFont="1" applyBorder="1" applyAlignment="1">
      <alignment horizontal="left"/>
      <protection/>
    </xf>
    <xf numFmtId="3" fontId="9" fillId="0" borderId="10" xfId="65" applyNumberFormat="1" applyFont="1" applyBorder="1" applyAlignment="1">
      <alignment/>
      <protection/>
    </xf>
    <xf numFmtId="3" fontId="9" fillId="0" borderId="12" xfId="65" applyNumberFormat="1" applyFont="1" applyBorder="1" applyAlignment="1">
      <alignment/>
      <protection/>
    </xf>
    <xf numFmtId="3" fontId="9" fillId="0" borderId="36" xfId="65" applyNumberFormat="1" applyFont="1" applyBorder="1" applyAlignment="1">
      <alignment/>
      <protection/>
    </xf>
    <xf numFmtId="0" fontId="5" fillId="0" borderId="37" xfId="65" applyFont="1" applyBorder="1" applyAlignment="1">
      <alignment horizontal="center"/>
      <protection/>
    </xf>
    <xf numFmtId="0" fontId="5" fillId="0" borderId="19" xfId="65" applyFont="1" applyBorder="1" applyAlignment="1">
      <alignment horizontal="left"/>
      <protection/>
    </xf>
    <xf numFmtId="0" fontId="5" fillId="0" borderId="38" xfId="65" applyFont="1" applyBorder="1" applyAlignment="1">
      <alignment horizontal="left"/>
      <protection/>
    </xf>
    <xf numFmtId="3" fontId="5" fillId="0" borderId="12" xfId="65" applyNumberFormat="1" applyFont="1" applyBorder="1" applyAlignment="1">
      <alignment/>
      <protection/>
    </xf>
    <xf numFmtId="3" fontId="5" fillId="0" borderId="10" xfId="65" applyNumberFormat="1" applyFont="1" applyBorder="1" applyAlignment="1">
      <alignment/>
      <protection/>
    </xf>
    <xf numFmtId="3" fontId="5" fillId="0" borderId="36" xfId="65" applyNumberFormat="1" applyFont="1" applyBorder="1" applyAlignment="1">
      <alignment/>
      <protection/>
    </xf>
    <xf numFmtId="0" fontId="5" fillId="0" borderId="39" xfId="65" applyFont="1" applyBorder="1" applyAlignment="1">
      <alignment horizontal="center"/>
      <protection/>
    </xf>
    <xf numFmtId="3" fontId="5" fillId="0" borderId="39" xfId="65" applyNumberFormat="1" applyFont="1" applyBorder="1" applyAlignment="1">
      <alignment/>
      <protection/>
    </xf>
    <xf numFmtId="3" fontId="5" fillId="0" borderId="14" xfId="65" applyNumberFormat="1" applyFont="1" applyBorder="1" applyAlignment="1">
      <alignment/>
      <protection/>
    </xf>
    <xf numFmtId="3" fontId="5" fillId="0" borderId="40" xfId="65" applyNumberFormat="1" applyFont="1" applyBorder="1" applyAlignment="1">
      <alignment/>
      <protection/>
    </xf>
    <xf numFmtId="0" fontId="5" fillId="0" borderId="25" xfId="65" applyFont="1" applyBorder="1" applyAlignment="1">
      <alignment horizontal="center"/>
      <protection/>
    </xf>
    <xf numFmtId="3" fontId="5" fillId="0" borderId="16" xfId="65" applyNumberFormat="1" applyFont="1" applyBorder="1" applyAlignment="1">
      <alignment/>
      <protection/>
    </xf>
    <xf numFmtId="3" fontId="6" fillId="0" borderId="12" xfId="65" applyNumberFormat="1" applyFont="1" applyBorder="1" applyAlignment="1">
      <alignment horizontal="right"/>
      <protection/>
    </xf>
    <xf numFmtId="3" fontId="8" fillId="0" borderId="12" xfId="65" applyNumberFormat="1" applyFont="1" applyBorder="1" applyAlignment="1">
      <alignment horizontal="right"/>
      <protection/>
    </xf>
    <xf numFmtId="3" fontId="8" fillId="0" borderId="36" xfId="65" applyNumberFormat="1" applyFont="1" applyBorder="1" applyAlignment="1">
      <alignment horizontal="right"/>
      <protection/>
    </xf>
    <xf numFmtId="3" fontId="9" fillId="0" borderId="12" xfId="65" applyNumberFormat="1" applyFont="1" applyBorder="1" applyAlignment="1">
      <alignment horizontal="right"/>
      <protection/>
    </xf>
    <xf numFmtId="3" fontId="5" fillId="0" borderId="12" xfId="65" applyNumberFormat="1" applyFont="1" applyBorder="1" applyAlignment="1">
      <alignment horizontal="right"/>
      <protection/>
    </xf>
    <xf numFmtId="3" fontId="9" fillId="0" borderId="12" xfId="65" applyNumberFormat="1" applyFont="1" applyBorder="1" applyAlignment="1">
      <alignment horizontal="right"/>
      <protection/>
    </xf>
    <xf numFmtId="3" fontId="5" fillId="0" borderId="14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right"/>
      <protection/>
    </xf>
    <xf numFmtId="3" fontId="5" fillId="0" borderId="22" xfId="65" applyNumberFormat="1" applyFont="1" applyBorder="1" applyAlignment="1">
      <alignment horizontal="right"/>
      <protection/>
    </xf>
    <xf numFmtId="3" fontId="5" fillId="0" borderId="24" xfId="65" applyNumberFormat="1" applyFont="1" applyBorder="1" applyAlignment="1">
      <alignment horizontal="right"/>
      <protection/>
    </xf>
    <xf numFmtId="3" fontId="6" fillId="0" borderId="36" xfId="65" applyNumberFormat="1" applyFont="1" applyBorder="1" applyAlignment="1">
      <alignment/>
      <protection/>
    </xf>
    <xf numFmtId="3" fontId="6" fillId="0" borderId="12" xfId="65" applyNumberFormat="1" applyFont="1" applyBorder="1" applyAlignment="1">
      <alignment/>
      <protection/>
    </xf>
    <xf numFmtId="3" fontId="6" fillId="0" borderId="10" xfId="65" applyNumberFormat="1" applyFont="1" applyBorder="1" applyAlignment="1">
      <alignment/>
      <protection/>
    </xf>
    <xf numFmtId="3" fontId="8" fillId="0" borderId="41" xfId="65" applyNumberFormat="1" applyFont="1" applyBorder="1" applyAlignment="1">
      <alignment/>
      <protection/>
    </xf>
    <xf numFmtId="3" fontId="8" fillId="0" borderId="30" xfId="65" applyNumberFormat="1" applyFont="1" applyBorder="1" applyAlignment="1">
      <alignment/>
      <protection/>
    </xf>
    <xf numFmtId="3" fontId="8" fillId="0" borderId="42" xfId="65" applyNumberFormat="1" applyFont="1" applyBorder="1" applyAlignment="1">
      <alignment/>
      <protection/>
    </xf>
    <xf numFmtId="0" fontId="5" fillId="0" borderId="37" xfId="65" applyFont="1" applyBorder="1" applyAlignment="1">
      <alignment horizontal="center"/>
      <protection/>
    </xf>
    <xf numFmtId="3" fontId="6" fillId="0" borderId="14" xfId="65" applyNumberFormat="1" applyFont="1" applyBorder="1" applyAlignment="1">
      <alignment horizontal="right"/>
      <protection/>
    </xf>
    <xf numFmtId="3" fontId="9" fillId="0" borderId="10" xfId="65" applyNumberFormat="1" applyFont="1" applyBorder="1" applyAlignment="1">
      <alignment/>
      <protection/>
    </xf>
    <xf numFmtId="3" fontId="8" fillId="0" borderId="11" xfId="65" applyNumberFormat="1" applyFont="1" applyBorder="1" applyAlignment="1">
      <alignment/>
      <protection/>
    </xf>
    <xf numFmtId="0" fontId="8" fillId="0" borderId="39" xfId="65" applyFont="1" applyBorder="1" applyAlignment="1">
      <alignment horizontal="center"/>
      <protection/>
    </xf>
    <xf numFmtId="3" fontId="6" fillId="0" borderId="40" xfId="65" applyNumberFormat="1" applyFont="1" applyBorder="1" applyAlignment="1">
      <alignment horizontal="right"/>
      <protection/>
    </xf>
    <xf numFmtId="0" fontId="8" fillId="0" borderId="22" xfId="65" applyFont="1" applyBorder="1" applyAlignment="1">
      <alignment horizontal="center"/>
      <protection/>
    </xf>
    <xf numFmtId="0" fontId="6" fillId="0" borderId="43" xfId="65" applyFont="1" applyBorder="1" applyAlignment="1">
      <alignment horizontal="left"/>
      <protection/>
    </xf>
    <xf numFmtId="3" fontId="6" fillId="0" borderId="11" xfId="65" applyNumberFormat="1" applyFont="1" applyBorder="1" applyAlignment="1">
      <alignment horizontal="right"/>
      <protection/>
    </xf>
    <xf numFmtId="0" fontId="9" fillId="0" borderId="22" xfId="65" applyFont="1" applyBorder="1" applyAlignment="1">
      <alignment horizontal="center"/>
      <protection/>
    </xf>
    <xf numFmtId="16" fontId="9" fillId="0" borderId="43" xfId="65" applyNumberFormat="1" applyFont="1" applyBorder="1" applyAlignment="1">
      <alignment horizontal="left"/>
      <protection/>
    </xf>
    <xf numFmtId="0" fontId="8" fillId="0" borderId="23" xfId="65" applyFont="1" applyBorder="1" applyAlignment="1">
      <alignment horizontal="left"/>
      <protection/>
    </xf>
    <xf numFmtId="0" fontId="1" fillId="0" borderId="44" xfId="65" applyBorder="1">
      <alignment/>
      <protection/>
    </xf>
    <xf numFmtId="0" fontId="1" fillId="0" borderId="45" xfId="65" applyBorder="1">
      <alignment/>
      <protection/>
    </xf>
    <xf numFmtId="0" fontId="1" fillId="0" borderId="46" xfId="65" applyBorder="1">
      <alignment/>
      <protection/>
    </xf>
    <xf numFmtId="3" fontId="9" fillId="0" borderId="22" xfId="65" applyNumberFormat="1" applyFont="1" applyBorder="1" applyAlignment="1">
      <alignment/>
      <protection/>
    </xf>
    <xf numFmtId="3" fontId="9" fillId="0" borderId="11" xfId="65" applyNumberFormat="1" applyFont="1" applyBorder="1" applyAlignment="1">
      <alignment/>
      <protection/>
    </xf>
    <xf numFmtId="3" fontId="9" fillId="0" borderId="24" xfId="65" applyNumberFormat="1" applyFont="1" applyBorder="1" applyAlignment="1">
      <alignment/>
      <protection/>
    </xf>
    <xf numFmtId="3" fontId="9" fillId="0" borderId="11" xfId="65" applyNumberFormat="1" applyFont="1" applyBorder="1" applyAlignment="1">
      <alignment/>
      <protection/>
    </xf>
    <xf numFmtId="3" fontId="5" fillId="0" borderId="22" xfId="65" applyNumberFormat="1" applyFont="1" applyBorder="1" applyAlignment="1">
      <alignment/>
      <protection/>
    </xf>
    <xf numFmtId="3" fontId="6" fillId="0" borderId="14" xfId="65" applyNumberFormat="1" applyFont="1" applyBorder="1" applyAlignment="1">
      <alignment/>
      <protection/>
    </xf>
    <xf numFmtId="3" fontId="6" fillId="0" borderId="36" xfId="65" applyNumberFormat="1" applyFont="1" applyBorder="1" applyAlignment="1">
      <alignment/>
      <protection/>
    </xf>
    <xf numFmtId="3" fontId="6" fillId="0" borderId="12" xfId="65" applyNumberFormat="1" applyFont="1" applyBorder="1" applyAlignment="1">
      <alignment/>
      <protection/>
    </xf>
    <xf numFmtId="3" fontId="8" fillId="0" borderId="47" xfId="58" applyNumberFormat="1" applyFont="1" applyBorder="1">
      <alignment/>
      <protection/>
    </xf>
    <xf numFmtId="0" fontId="13" fillId="0" borderId="0" xfId="61" applyFont="1" applyBorder="1" applyAlignment="1">
      <alignment horizontal="left"/>
      <protection/>
    </xf>
    <xf numFmtId="0" fontId="16" fillId="0" borderId="21" xfId="67" applyFont="1" applyBorder="1">
      <alignment/>
      <protection/>
    </xf>
    <xf numFmtId="0" fontId="16" fillId="0" borderId="0" xfId="67" applyFont="1" applyBorder="1">
      <alignment/>
      <protection/>
    </xf>
    <xf numFmtId="3" fontId="19" fillId="0" borderId="16" xfId="67" applyNumberFormat="1" applyFont="1" applyBorder="1">
      <alignment/>
      <protection/>
    </xf>
    <xf numFmtId="0" fontId="17" fillId="0" borderId="0" xfId="67" applyFont="1">
      <alignment/>
      <protection/>
    </xf>
    <xf numFmtId="0" fontId="32" fillId="0" borderId="48" xfId="67" applyFont="1" applyBorder="1">
      <alignment/>
      <protection/>
    </xf>
    <xf numFmtId="0" fontId="32" fillId="0" borderId="19" xfId="67" applyFont="1" applyBorder="1">
      <alignment/>
      <protection/>
    </xf>
    <xf numFmtId="3" fontId="32" fillId="0" borderId="12" xfId="67" applyNumberFormat="1" applyFont="1" applyBorder="1">
      <alignment/>
      <protection/>
    </xf>
    <xf numFmtId="3" fontId="32" fillId="0" borderId="11" xfId="67" applyNumberFormat="1" applyFont="1" applyBorder="1">
      <alignment/>
      <protection/>
    </xf>
    <xf numFmtId="3" fontId="33" fillId="0" borderId="14" xfId="67" applyNumberFormat="1" applyFont="1" applyBorder="1">
      <alignment/>
      <protection/>
    </xf>
    <xf numFmtId="3" fontId="33" fillId="0" borderId="16" xfId="67" applyNumberFormat="1" applyFont="1" applyBorder="1">
      <alignment/>
      <protection/>
    </xf>
    <xf numFmtId="0" fontId="18" fillId="0" borderId="16" xfId="67" applyFont="1" applyBorder="1">
      <alignment/>
      <protection/>
    </xf>
    <xf numFmtId="3" fontId="19" fillId="0" borderId="35" xfId="66" applyNumberFormat="1" applyFont="1" applyBorder="1" applyAlignment="1">
      <alignment wrapText="1"/>
      <protection/>
    </xf>
    <xf numFmtId="0" fontId="21" fillId="0" borderId="0" xfId="66" applyFont="1" applyBorder="1">
      <alignment/>
      <protection/>
    </xf>
    <xf numFmtId="3" fontId="19" fillId="0" borderId="11" xfId="67" applyNumberFormat="1" applyFont="1" applyBorder="1">
      <alignment/>
      <protection/>
    </xf>
    <xf numFmtId="3" fontId="34" fillId="0" borderId="14" xfId="67" applyNumberFormat="1" applyFont="1" applyBorder="1">
      <alignment/>
      <protection/>
    </xf>
    <xf numFmtId="3" fontId="35" fillId="0" borderId="16" xfId="0" applyNumberFormat="1" applyFont="1" applyBorder="1" applyAlignment="1">
      <alignment/>
    </xf>
    <xf numFmtId="3" fontId="32" fillId="0" borderId="16" xfId="67" applyNumberFormat="1" applyFont="1" applyBorder="1">
      <alignment/>
      <protection/>
    </xf>
    <xf numFmtId="0" fontId="32" fillId="0" borderId="49" xfId="67" applyFont="1" applyBorder="1">
      <alignment/>
      <protection/>
    </xf>
    <xf numFmtId="0" fontId="32" fillId="0" borderId="16" xfId="67" applyFont="1" applyBorder="1">
      <alignment/>
      <protection/>
    </xf>
    <xf numFmtId="0" fontId="9" fillId="0" borderId="37" xfId="65" applyFont="1" applyBorder="1" applyAlignment="1">
      <alignment horizontal="left"/>
      <protection/>
    </xf>
    <xf numFmtId="16" fontId="9" fillId="0" borderId="37" xfId="65" applyNumberFormat="1" applyFont="1" applyBorder="1" applyAlignment="1">
      <alignment horizontal="left"/>
      <protection/>
    </xf>
    <xf numFmtId="0" fontId="9" fillId="0" borderId="19" xfId="65" applyFont="1" applyBorder="1" applyAlignment="1">
      <alignment horizontal="left"/>
      <protection/>
    </xf>
    <xf numFmtId="0" fontId="9" fillId="0" borderId="10" xfId="65" applyFont="1" applyBorder="1" applyAlignment="1">
      <alignment horizontal="center"/>
      <protection/>
    </xf>
    <xf numFmtId="16" fontId="9" fillId="0" borderId="37" xfId="65" applyNumberFormat="1" applyFont="1" applyBorder="1" applyAlignment="1">
      <alignment horizontal="center"/>
      <protection/>
    </xf>
    <xf numFmtId="3" fontId="9" fillId="0" borderId="14" xfId="65" applyNumberFormat="1" applyFont="1" applyBorder="1" applyAlignment="1">
      <alignment horizontal="right"/>
      <protection/>
    </xf>
    <xf numFmtId="3" fontId="9" fillId="0" borderId="12" xfId="65" applyNumberFormat="1" applyFont="1" applyBorder="1" applyAlignment="1">
      <alignment/>
      <protection/>
    </xf>
    <xf numFmtId="3" fontId="21" fillId="0" borderId="42" xfId="65" applyNumberFormat="1" applyFont="1" applyBorder="1">
      <alignment/>
      <protection/>
    </xf>
    <xf numFmtId="3" fontId="9" fillId="0" borderId="36" xfId="65" applyNumberFormat="1" applyFont="1" applyBorder="1" applyAlignment="1">
      <alignment/>
      <protection/>
    </xf>
    <xf numFmtId="3" fontId="6" fillId="0" borderId="25" xfId="65" applyNumberFormat="1" applyFont="1" applyBorder="1" applyAlignment="1">
      <alignment/>
      <protection/>
    </xf>
    <xf numFmtId="3" fontId="6" fillId="0" borderId="16" xfId="65" applyNumberFormat="1" applyFont="1" applyBorder="1" applyAlignment="1">
      <alignment/>
      <protection/>
    </xf>
    <xf numFmtId="3" fontId="6" fillId="0" borderId="25" xfId="65" applyNumberFormat="1" applyFont="1" applyBorder="1" applyAlignment="1">
      <alignment/>
      <protection/>
    </xf>
    <xf numFmtId="3" fontId="6" fillId="0" borderId="16" xfId="65" applyNumberFormat="1" applyFont="1" applyBorder="1" applyAlignment="1">
      <alignment/>
      <protection/>
    </xf>
    <xf numFmtId="3" fontId="8" fillId="0" borderId="39" xfId="65" applyNumberFormat="1" applyFont="1" applyBorder="1" applyAlignment="1">
      <alignment/>
      <protection/>
    </xf>
    <xf numFmtId="3" fontId="8" fillId="0" borderId="14" xfId="65" applyNumberFormat="1" applyFont="1" applyBorder="1" applyAlignment="1">
      <alignment/>
      <protection/>
    </xf>
    <xf numFmtId="3" fontId="8" fillId="0" borderId="40" xfId="65" applyNumberFormat="1" applyFont="1" applyBorder="1" applyAlignment="1">
      <alignment/>
      <protection/>
    </xf>
    <xf numFmtId="0" fontId="1" fillId="0" borderId="46" xfId="65" applyFont="1" applyBorder="1">
      <alignment/>
      <protection/>
    </xf>
    <xf numFmtId="3" fontId="6" fillId="0" borderId="10" xfId="65" applyNumberFormat="1" applyFont="1" applyBorder="1" applyAlignment="1">
      <alignment/>
      <protection/>
    </xf>
    <xf numFmtId="0" fontId="19" fillId="0" borderId="44" xfId="65" applyFont="1" applyBorder="1">
      <alignment/>
      <protection/>
    </xf>
    <xf numFmtId="3" fontId="18" fillId="0" borderId="35" xfId="66" applyNumberFormat="1" applyFont="1" applyBorder="1" applyAlignment="1">
      <alignment wrapText="1"/>
      <protection/>
    </xf>
    <xf numFmtId="0" fontId="21" fillId="0" borderId="26" xfId="66" applyFont="1" applyBorder="1">
      <alignment/>
      <protection/>
    </xf>
    <xf numFmtId="0" fontId="21" fillId="0" borderId="19" xfId="66" applyFont="1" applyBorder="1">
      <alignment/>
      <protection/>
    </xf>
    <xf numFmtId="3" fontId="21" fillId="0" borderId="36" xfId="66" applyNumberFormat="1" applyFont="1" applyBorder="1" applyAlignment="1">
      <alignment wrapText="1"/>
      <protection/>
    </xf>
    <xf numFmtId="3" fontId="21" fillId="0" borderId="40" xfId="66" applyNumberFormat="1" applyFont="1" applyBorder="1" applyAlignment="1">
      <alignment wrapText="1"/>
      <protection/>
    </xf>
    <xf numFmtId="3" fontId="21" fillId="0" borderId="40" xfId="66" applyNumberFormat="1" applyFont="1" applyBorder="1">
      <alignment/>
      <protection/>
    </xf>
    <xf numFmtId="165" fontId="18" fillId="0" borderId="50" xfId="66" applyNumberFormat="1" applyFont="1" applyBorder="1" applyAlignment="1">
      <alignment horizontal="center" vertical="center" wrapText="1"/>
      <protection/>
    </xf>
    <xf numFmtId="0" fontId="29" fillId="0" borderId="51" xfId="66" applyFont="1" applyBorder="1" applyAlignment="1">
      <alignment horizontal="center" vertical="center"/>
      <protection/>
    </xf>
    <xf numFmtId="165" fontId="21" fillId="0" borderId="52" xfId="66" applyNumberFormat="1" applyFont="1" applyBorder="1" applyAlignment="1">
      <alignment horizontal="center" vertical="center" wrapText="1"/>
      <protection/>
    </xf>
    <xf numFmtId="165" fontId="19" fillId="0" borderId="52" xfId="66" applyNumberFormat="1" applyFont="1" applyBorder="1">
      <alignment/>
      <protection/>
    </xf>
    <xf numFmtId="3" fontId="19" fillId="0" borderId="16" xfId="66" applyNumberFormat="1" applyFont="1" applyBorder="1" applyAlignment="1">
      <alignment wrapText="1"/>
      <protection/>
    </xf>
    <xf numFmtId="3" fontId="19" fillId="0" borderId="16" xfId="66" applyNumberFormat="1" applyFont="1" applyBorder="1">
      <alignment/>
      <protection/>
    </xf>
    <xf numFmtId="3" fontId="21" fillId="0" borderId="35" xfId="66" applyNumberFormat="1" applyFont="1" applyBorder="1">
      <alignment/>
      <protection/>
    </xf>
    <xf numFmtId="3" fontId="21" fillId="0" borderId="16" xfId="66" applyNumberFormat="1" applyFont="1" applyBorder="1">
      <alignment/>
      <protection/>
    </xf>
    <xf numFmtId="3" fontId="21" fillId="0" borderId="0" xfId="66" applyNumberFormat="1" applyFont="1" applyBorder="1">
      <alignment/>
      <protection/>
    </xf>
    <xf numFmtId="3" fontId="19" fillId="0" borderId="53" xfId="66" applyNumberFormat="1" applyFont="1" applyBorder="1">
      <alignment/>
      <protection/>
    </xf>
    <xf numFmtId="0" fontId="31" fillId="0" borderId="0" xfId="61" applyFont="1" applyAlignment="1">
      <alignment horizontal="center"/>
      <protection/>
    </xf>
    <xf numFmtId="0" fontId="13" fillId="0" borderId="0" xfId="61" applyFont="1" applyBorder="1" applyAlignment="1">
      <alignment horizontal="center"/>
      <protection/>
    </xf>
    <xf numFmtId="0" fontId="38" fillId="0" borderId="0" xfId="61" applyFont="1" applyBorder="1" applyAlignment="1">
      <alignment horizontal="center" wrapText="1"/>
      <protection/>
    </xf>
    <xf numFmtId="0" fontId="38" fillId="0" borderId="54" xfId="61" applyFont="1" applyBorder="1" applyAlignment="1">
      <alignment horizontal="center" wrapText="1"/>
      <protection/>
    </xf>
    <xf numFmtId="0" fontId="38" fillId="0" borderId="55" xfId="61" applyFont="1" applyBorder="1" applyAlignment="1">
      <alignment horizontal="center" wrapText="1"/>
      <protection/>
    </xf>
    <xf numFmtId="0" fontId="38" fillId="0" borderId="56" xfId="61" applyFont="1" applyBorder="1" applyAlignment="1">
      <alignment horizontal="center" wrapText="1"/>
      <protection/>
    </xf>
    <xf numFmtId="0" fontId="38" fillId="0" borderId="52" xfId="61" applyFont="1" applyBorder="1" applyAlignment="1">
      <alignment horizontal="center" wrapText="1"/>
      <protection/>
    </xf>
    <xf numFmtId="3" fontId="13" fillId="0" borderId="54" xfId="61" applyNumberFormat="1" applyFont="1" applyBorder="1" applyAlignment="1">
      <alignment/>
      <protection/>
    </xf>
    <xf numFmtId="0" fontId="13" fillId="0" borderId="21" xfId="61" applyFont="1" applyBorder="1" applyAlignment="1">
      <alignment horizontal="center"/>
      <protection/>
    </xf>
    <xf numFmtId="0" fontId="13" fillId="0" borderId="21" xfId="61" applyFont="1" applyBorder="1" applyAlignment="1">
      <alignment horizontal="left"/>
      <protection/>
    </xf>
    <xf numFmtId="166" fontId="13" fillId="0" borderId="54" xfId="61" applyNumberFormat="1" applyFont="1" applyBorder="1" applyAlignment="1">
      <alignment horizontal="right"/>
      <protection/>
    </xf>
    <xf numFmtId="166" fontId="13" fillId="0" borderId="52" xfId="61" applyNumberFormat="1" applyFont="1" applyBorder="1" applyAlignment="1">
      <alignment horizontal="right"/>
      <protection/>
    </xf>
    <xf numFmtId="3" fontId="25" fillId="0" borderId="52" xfId="61" applyNumberFormat="1" applyFont="1" applyBorder="1" applyAlignment="1">
      <alignment horizontal="right"/>
      <protection/>
    </xf>
    <xf numFmtId="3" fontId="25" fillId="0" borderId="0" xfId="61" applyNumberFormat="1" applyFont="1" applyBorder="1" applyAlignment="1">
      <alignment horizontal="right"/>
      <protection/>
    </xf>
    <xf numFmtId="3" fontId="25" fillId="0" borderId="17" xfId="61" applyNumberFormat="1" applyFont="1" applyBorder="1" applyAlignment="1">
      <alignment horizontal="right"/>
      <protection/>
    </xf>
    <xf numFmtId="166" fontId="25" fillId="0" borderId="52" xfId="61" applyNumberFormat="1" applyFont="1" applyBorder="1" applyAlignment="1">
      <alignment horizontal="right"/>
      <protection/>
    </xf>
    <xf numFmtId="166" fontId="25" fillId="0" borderId="54" xfId="61" applyNumberFormat="1" applyFont="1" applyBorder="1" applyAlignment="1">
      <alignment horizontal="right"/>
      <protection/>
    </xf>
    <xf numFmtId="3" fontId="13" fillId="0" borderId="52" xfId="61" applyNumberFormat="1" applyFont="1" applyBorder="1" applyAlignment="1">
      <alignment horizontal="right"/>
      <protection/>
    </xf>
    <xf numFmtId="3" fontId="13" fillId="0" borderId="0" xfId="61" applyNumberFormat="1" applyFont="1" applyBorder="1" applyAlignment="1">
      <alignment horizontal="right"/>
      <protection/>
    </xf>
    <xf numFmtId="3" fontId="13" fillId="0" borderId="17" xfId="61" applyNumberFormat="1" applyFont="1" applyBorder="1" applyAlignment="1">
      <alignment horizontal="right"/>
      <protection/>
    </xf>
    <xf numFmtId="0" fontId="24" fillId="0" borderId="57" xfId="61" applyFont="1" applyBorder="1" applyAlignment="1">
      <alignment horizontal="left"/>
      <protection/>
    </xf>
    <xf numFmtId="0" fontId="24" fillId="0" borderId="58" xfId="61" applyFont="1" applyBorder="1" applyAlignment="1">
      <alignment horizontal="left"/>
      <protection/>
    </xf>
    <xf numFmtId="166" fontId="24" fillId="0" borderId="59" xfId="61" applyNumberFormat="1" applyFont="1" applyBorder="1" applyAlignment="1">
      <alignment horizontal="right"/>
      <protection/>
    </xf>
    <xf numFmtId="166" fontId="24" fillId="0" borderId="60" xfId="61" applyNumberFormat="1" applyFont="1" applyBorder="1" applyAlignment="1">
      <alignment horizontal="right"/>
      <protection/>
    </xf>
    <xf numFmtId="3" fontId="24" fillId="0" borderId="60" xfId="61" applyNumberFormat="1" applyFont="1" applyBorder="1" applyAlignment="1">
      <alignment horizontal="right"/>
      <protection/>
    </xf>
    <xf numFmtId="3" fontId="24" fillId="0" borderId="58" xfId="61" applyNumberFormat="1" applyFont="1" applyBorder="1" applyAlignment="1">
      <alignment horizontal="right"/>
      <protection/>
    </xf>
    <xf numFmtId="3" fontId="24" fillId="0" borderId="47" xfId="61" applyNumberFormat="1" applyFont="1" applyBorder="1" applyAlignment="1">
      <alignment horizontal="right"/>
      <protection/>
    </xf>
    <xf numFmtId="3" fontId="13" fillId="0" borderId="52" xfId="61" applyNumberFormat="1" applyFont="1" applyBorder="1" applyAlignment="1">
      <alignment/>
      <protection/>
    </xf>
    <xf numFmtId="3" fontId="13" fillId="0" borderId="0" xfId="61" applyNumberFormat="1" applyFont="1" applyBorder="1" applyAlignment="1">
      <alignment/>
      <protection/>
    </xf>
    <xf numFmtId="3" fontId="13" fillId="0" borderId="17" xfId="61" applyNumberFormat="1" applyFont="1" applyBorder="1" applyAlignment="1">
      <alignment/>
      <protection/>
    </xf>
    <xf numFmtId="3" fontId="38" fillId="0" borderId="54" xfId="61" applyNumberFormat="1" applyFont="1" applyBorder="1" applyAlignment="1">
      <alignment horizontal="center" wrapText="1"/>
      <protection/>
    </xf>
    <xf numFmtId="3" fontId="24" fillId="0" borderId="59" xfId="61" applyNumberFormat="1" applyFont="1" applyBorder="1" applyAlignment="1">
      <alignment/>
      <protection/>
    </xf>
    <xf numFmtId="3" fontId="24" fillId="0" borderId="60" xfId="61" applyNumberFormat="1" applyFont="1" applyBorder="1" applyAlignment="1">
      <alignment/>
      <protection/>
    </xf>
    <xf numFmtId="3" fontId="24" fillId="0" borderId="58" xfId="61" applyNumberFormat="1" applyFont="1" applyBorder="1" applyAlignment="1">
      <alignment/>
      <protection/>
    </xf>
    <xf numFmtId="3" fontId="24" fillId="0" borderId="47" xfId="61" applyNumberFormat="1" applyFont="1" applyBorder="1" applyAlignment="1">
      <alignment/>
      <protection/>
    </xf>
    <xf numFmtId="165" fontId="19" fillId="0" borderId="61" xfId="66" applyNumberFormat="1" applyFont="1" applyBorder="1">
      <alignment/>
      <protection/>
    </xf>
    <xf numFmtId="0" fontId="19" fillId="0" borderId="61" xfId="66" applyFont="1" applyBorder="1">
      <alignment/>
      <protection/>
    </xf>
    <xf numFmtId="165" fontId="21" fillId="0" borderId="62" xfId="66" applyNumberFormat="1" applyFont="1" applyBorder="1">
      <alignment/>
      <protection/>
    </xf>
    <xf numFmtId="165" fontId="21" fillId="0" borderId="61" xfId="66" applyNumberFormat="1" applyFont="1" applyBorder="1">
      <alignment/>
      <protection/>
    </xf>
    <xf numFmtId="0" fontId="21" fillId="0" borderId="63" xfId="66" applyFont="1" applyBorder="1">
      <alignment/>
      <protection/>
    </xf>
    <xf numFmtId="165" fontId="18" fillId="0" borderId="61" xfId="66" applyNumberFormat="1" applyFont="1" applyBorder="1">
      <alignment/>
      <protection/>
    </xf>
    <xf numFmtId="0" fontId="38" fillId="0" borderId="53" xfId="61" applyFont="1" applyBorder="1" applyAlignment="1">
      <alignment horizontal="center" wrapText="1"/>
      <protection/>
    </xf>
    <xf numFmtId="3" fontId="13" fillId="0" borderId="53" xfId="61" applyNumberFormat="1" applyFont="1" applyBorder="1" applyAlignment="1">
      <alignment/>
      <protection/>
    </xf>
    <xf numFmtId="3" fontId="24" fillId="0" borderId="64" xfId="61" applyNumberFormat="1" applyFont="1" applyBorder="1" applyAlignment="1">
      <alignment/>
      <protection/>
    </xf>
    <xf numFmtId="0" fontId="38" fillId="0" borderId="33" xfId="61" applyFont="1" applyBorder="1" applyAlignment="1">
      <alignment horizontal="center" wrapText="1"/>
      <protection/>
    </xf>
    <xf numFmtId="3" fontId="13" fillId="0" borderId="65" xfId="61" applyNumberFormat="1" applyFont="1" applyBorder="1" applyAlignment="1">
      <alignment/>
      <protection/>
    </xf>
    <xf numFmtId="0" fontId="38" fillId="0" borderId="15" xfId="61" applyFont="1" applyBorder="1" applyAlignment="1">
      <alignment horizontal="center" wrapText="1"/>
      <protection/>
    </xf>
    <xf numFmtId="3" fontId="13" fillId="0" borderId="53" xfId="61" applyNumberFormat="1" applyFont="1" applyBorder="1" applyAlignment="1">
      <alignment horizontal="right"/>
      <protection/>
    </xf>
    <xf numFmtId="3" fontId="25" fillId="0" borderId="53" xfId="61" applyNumberFormat="1" applyFont="1" applyBorder="1" applyAlignment="1">
      <alignment horizontal="right"/>
      <protection/>
    </xf>
    <xf numFmtId="3" fontId="24" fillId="0" borderId="64" xfId="61" applyNumberFormat="1" applyFont="1" applyBorder="1" applyAlignment="1">
      <alignment horizontal="right"/>
      <protection/>
    </xf>
    <xf numFmtId="3" fontId="9" fillId="0" borderId="24" xfId="65" applyNumberFormat="1" applyFont="1" applyBorder="1" applyAlignment="1">
      <alignment/>
      <protection/>
    </xf>
    <xf numFmtId="3" fontId="6" fillId="0" borderId="35" xfId="65" applyNumberFormat="1" applyFont="1" applyBorder="1" applyAlignment="1">
      <alignment/>
      <protection/>
    </xf>
    <xf numFmtId="3" fontId="6" fillId="0" borderId="40" xfId="65" applyNumberFormat="1" applyFont="1" applyBorder="1" applyAlignment="1">
      <alignment/>
      <protection/>
    </xf>
    <xf numFmtId="0" fontId="9" fillId="0" borderId="25" xfId="65" applyFont="1" applyBorder="1" applyAlignment="1">
      <alignment horizontal="center"/>
      <protection/>
    </xf>
    <xf numFmtId="3" fontId="5" fillId="0" borderId="25" xfId="65" applyNumberFormat="1" applyFont="1" applyBorder="1" applyAlignment="1">
      <alignment horizontal="right"/>
      <protection/>
    </xf>
    <xf numFmtId="3" fontId="5" fillId="0" borderId="16" xfId="65" applyNumberFormat="1" applyFont="1" applyBorder="1" applyAlignment="1">
      <alignment horizontal="right"/>
      <protection/>
    </xf>
    <xf numFmtId="3" fontId="5" fillId="0" borderId="35" xfId="65" applyNumberFormat="1" applyFont="1" applyBorder="1" applyAlignment="1">
      <alignment horizontal="right"/>
      <protection/>
    </xf>
    <xf numFmtId="3" fontId="5" fillId="0" borderId="25" xfId="65" applyNumberFormat="1" applyFont="1" applyBorder="1" applyAlignment="1">
      <alignment/>
      <protection/>
    </xf>
    <xf numFmtId="3" fontId="8" fillId="0" borderId="16" xfId="65" applyNumberFormat="1" applyFont="1" applyBorder="1" applyAlignment="1">
      <alignment/>
      <protection/>
    </xf>
    <xf numFmtId="0" fontId="9" fillId="0" borderId="0" xfId="65" applyFont="1" applyBorder="1" applyAlignment="1">
      <alignment horizontal="left"/>
      <protection/>
    </xf>
    <xf numFmtId="0" fontId="9" fillId="0" borderId="0" xfId="65" applyFont="1" applyBorder="1" applyAlignment="1">
      <alignment/>
      <protection/>
    </xf>
    <xf numFmtId="166" fontId="13" fillId="0" borderId="66" xfId="61" applyNumberFormat="1" applyFont="1" applyBorder="1" applyAlignment="1">
      <alignment horizontal="right"/>
      <protection/>
    </xf>
    <xf numFmtId="166" fontId="25" fillId="0" borderId="66" xfId="61" applyNumberFormat="1" applyFont="1" applyBorder="1" applyAlignment="1">
      <alignment horizontal="right"/>
      <protection/>
    </xf>
    <xf numFmtId="166" fontId="24" fillId="0" borderId="67" xfId="61" applyNumberFormat="1" applyFont="1" applyBorder="1" applyAlignment="1">
      <alignment horizontal="right"/>
      <protection/>
    </xf>
    <xf numFmtId="0" fontId="1" fillId="0" borderId="0" xfId="63" applyBorder="1" applyAlignment="1">
      <alignment horizontal="left"/>
      <protection/>
    </xf>
    <xf numFmtId="0" fontId="0" fillId="0" borderId="23" xfId="0" applyBorder="1" applyAlignment="1">
      <alignment/>
    </xf>
    <xf numFmtId="49" fontId="8" fillId="0" borderId="10" xfId="63" applyNumberFormat="1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9" fillId="0" borderId="37" xfId="65" applyFont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/>
      <protection/>
    </xf>
    <xf numFmtId="3" fontId="8" fillId="0" borderId="0" xfId="65" applyNumberFormat="1" applyFont="1" applyBorder="1" applyAlignment="1">
      <alignment/>
      <protection/>
    </xf>
    <xf numFmtId="9" fontId="8" fillId="0" borderId="0" xfId="65" applyNumberFormat="1" applyFont="1" applyBorder="1" applyAlignment="1">
      <alignment/>
      <protection/>
    </xf>
    <xf numFmtId="3" fontId="30" fillId="0" borderId="0" xfId="65" applyNumberFormat="1" applyFont="1" applyBorder="1" applyAlignment="1">
      <alignment horizontal="right"/>
      <protection/>
    </xf>
    <xf numFmtId="9" fontId="30" fillId="0" borderId="0" xfId="65" applyNumberFormat="1" applyFont="1" applyBorder="1" applyAlignment="1">
      <alignment horizontal="right"/>
      <protection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37" xfId="58" applyFont="1" applyBorder="1" applyAlignment="1">
      <alignment horizontal="left"/>
      <protection/>
    </xf>
    <xf numFmtId="0" fontId="5" fillId="0" borderId="12" xfId="58" applyFont="1" applyBorder="1" applyAlignment="1">
      <alignment horizontal="left"/>
      <protection/>
    </xf>
    <xf numFmtId="49" fontId="11" fillId="0" borderId="0" xfId="63" applyNumberFormat="1" applyFont="1" applyBorder="1" applyAlignment="1">
      <alignment horizontal="left"/>
      <protection/>
    </xf>
    <xf numFmtId="0" fontId="11" fillId="0" borderId="0" xfId="63" applyFont="1" applyBorder="1" applyAlignment="1">
      <alignment horizontal="left"/>
      <protection/>
    </xf>
    <xf numFmtId="3" fontId="4" fillId="0" borderId="0" xfId="63" applyNumberFormat="1" applyFont="1" applyBorder="1">
      <alignment/>
      <protection/>
    </xf>
    <xf numFmtId="3" fontId="5" fillId="0" borderId="13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16" xfId="65" applyNumberFormat="1" applyFont="1" applyBorder="1" applyAlignment="1">
      <alignment horizontal="right"/>
      <protection/>
    </xf>
    <xf numFmtId="165" fontId="18" fillId="0" borderId="68" xfId="66" applyNumberFormat="1" applyFont="1" applyBorder="1" applyAlignment="1">
      <alignment horizontal="center" vertical="center" wrapText="1"/>
      <protection/>
    </xf>
    <xf numFmtId="165" fontId="21" fillId="0" borderId="61" xfId="66" applyNumberFormat="1" applyFont="1" applyBorder="1" applyAlignment="1">
      <alignment horizontal="center" vertical="center" wrapText="1"/>
      <protection/>
    </xf>
    <xf numFmtId="0" fontId="19" fillId="0" borderId="69" xfId="66" applyFont="1" applyBorder="1">
      <alignment/>
      <protection/>
    </xf>
    <xf numFmtId="49" fontId="19" fillId="0" borderId="0" xfId="67" applyNumberFormat="1" applyFont="1" applyBorder="1">
      <alignment/>
      <protection/>
    </xf>
    <xf numFmtId="49" fontId="18" fillId="0" borderId="25" xfId="67" applyNumberFormat="1" applyFont="1" applyBorder="1">
      <alignment/>
      <protection/>
    </xf>
    <xf numFmtId="49" fontId="18" fillId="0" borderId="22" xfId="67" applyNumberFormat="1" applyFont="1" applyBorder="1">
      <alignment/>
      <protection/>
    </xf>
    <xf numFmtId="49" fontId="19" fillId="0" borderId="23" xfId="67" applyNumberFormat="1" applyFont="1" applyBorder="1">
      <alignment/>
      <protection/>
    </xf>
    <xf numFmtId="49" fontId="33" fillId="0" borderId="25" xfId="67" applyNumberFormat="1" applyFont="1" applyBorder="1">
      <alignment/>
      <protection/>
    </xf>
    <xf numFmtId="49" fontId="33" fillId="0" borderId="0" xfId="67" applyNumberFormat="1" applyFont="1" applyBorder="1">
      <alignment/>
      <protection/>
    </xf>
    <xf numFmtId="49" fontId="33" fillId="0" borderId="39" xfId="67" applyNumberFormat="1" applyFont="1" applyBorder="1">
      <alignment/>
      <protection/>
    </xf>
    <xf numFmtId="49" fontId="33" fillId="0" borderId="26" xfId="67" applyNumberFormat="1" applyFont="1" applyFill="1" applyBorder="1">
      <alignment/>
      <protection/>
    </xf>
    <xf numFmtId="49" fontId="19" fillId="0" borderId="25" xfId="67" applyNumberFormat="1" applyFont="1" applyBorder="1">
      <alignment/>
      <protection/>
    </xf>
    <xf numFmtId="49" fontId="19" fillId="0" borderId="0" xfId="67" applyNumberFormat="1" applyFont="1" applyFill="1" applyBorder="1">
      <alignment/>
      <protection/>
    </xf>
    <xf numFmtId="49" fontId="19" fillId="0" borderId="0" xfId="67" applyNumberFormat="1" applyFont="1" applyFill="1" applyBorder="1" applyAlignment="1">
      <alignment wrapText="1"/>
      <protection/>
    </xf>
    <xf numFmtId="49" fontId="32" fillId="0" borderId="22" xfId="67" applyNumberFormat="1" applyFont="1" applyBorder="1">
      <alignment/>
      <protection/>
    </xf>
    <xf numFmtId="49" fontId="32" fillId="0" borderId="23" xfId="67" applyNumberFormat="1" applyFont="1" applyBorder="1">
      <alignment/>
      <protection/>
    </xf>
    <xf numFmtId="49" fontId="33" fillId="0" borderId="26" xfId="67" applyNumberFormat="1" applyFont="1" applyBorder="1">
      <alignment/>
      <protection/>
    </xf>
    <xf numFmtId="49" fontId="32" fillId="0" borderId="70" xfId="67" applyNumberFormat="1" applyFont="1" applyBorder="1" applyAlignment="1">
      <alignment horizontal="center"/>
      <protection/>
    </xf>
    <xf numFmtId="49" fontId="27" fillId="0" borderId="71" xfId="67" applyNumberFormat="1" applyFont="1" applyBorder="1" applyAlignment="1">
      <alignment/>
      <protection/>
    </xf>
    <xf numFmtId="49" fontId="32" fillId="0" borderId="72" xfId="67" applyNumberFormat="1" applyFont="1" applyBorder="1" applyAlignment="1">
      <alignment horizontal="center"/>
      <protection/>
    </xf>
    <xf numFmtId="49" fontId="32" fillId="0" borderId="25" xfId="67" applyNumberFormat="1" applyFont="1" applyBorder="1" applyAlignment="1">
      <alignment horizontal="center"/>
      <protection/>
    </xf>
    <xf numFmtId="49" fontId="33" fillId="0" borderId="25" xfId="67" applyNumberFormat="1" applyFont="1" applyBorder="1" applyAlignment="1">
      <alignment horizontal="center"/>
      <protection/>
    </xf>
    <xf numFmtId="49" fontId="21" fillId="0" borderId="25" xfId="67" applyNumberFormat="1" applyFont="1" applyBorder="1" applyAlignment="1">
      <alignment horizontal="center"/>
      <protection/>
    </xf>
    <xf numFmtId="49" fontId="21" fillId="0" borderId="73" xfId="67" applyNumberFormat="1" applyFont="1" applyBorder="1" applyAlignment="1">
      <alignment horizontal="center"/>
      <protection/>
    </xf>
    <xf numFmtId="49" fontId="19" fillId="0" borderId="11" xfId="67" applyNumberFormat="1" applyFont="1" applyBorder="1">
      <alignment/>
      <protection/>
    </xf>
    <xf numFmtId="3" fontId="19" fillId="0" borderId="11" xfId="67" applyNumberFormat="1" applyFont="1" applyBorder="1">
      <alignment/>
      <protection/>
    </xf>
    <xf numFmtId="49" fontId="19" fillId="0" borderId="22" xfId="67" applyNumberFormat="1" applyFont="1" applyBorder="1">
      <alignment/>
      <protection/>
    </xf>
    <xf numFmtId="49" fontId="19" fillId="0" borderId="23" xfId="67" applyNumberFormat="1" applyFont="1" applyFill="1" applyBorder="1" applyAlignment="1">
      <alignment wrapText="1"/>
      <protection/>
    </xf>
    <xf numFmtId="0" fontId="19" fillId="0" borderId="11" xfId="67" applyFont="1" applyBorder="1">
      <alignment/>
      <protection/>
    </xf>
    <xf numFmtId="0" fontId="5" fillId="0" borderId="31" xfId="58" applyFont="1" applyBorder="1" applyAlignment="1">
      <alignment horizontal="left"/>
      <protection/>
    </xf>
    <xf numFmtId="3" fontId="0" fillId="0" borderId="0" xfId="0" applyNumberFormat="1" applyAlignment="1">
      <alignment/>
    </xf>
    <xf numFmtId="49" fontId="26" fillId="0" borderId="0" xfId="67" applyNumberFormat="1" applyFont="1" applyBorder="1" applyAlignment="1">
      <alignment/>
      <protection/>
    </xf>
    <xf numFmtId="49" fontId="5" fillId="0" borderId="0" xfId="0" applyNumberFormat="1" applyFont="1" applyBorder="1" applyAlignment="1">
      <alignment/>
    </xf>
    <xf numFmtId="0" fontId="13" fillId="0" borderId="21" xfId="61" applyFont="1" applyBorder="1" applyAlignment="1">
      <alignment horizontal="left"/>
      <protection/>
    </xf>
    <xf numFmtId="0" fontId="0" fillId="0" borderId="37" xfId="0" applyBorder="1" applyAlignment="1">
      <alignment/>
    </xf>
    <xf numFmtId="166" fontId="6" fillId="0" borderId="74" xfId="63" applyNumberFormat="1" applyFont="1" applyBorder="1" applyAlignment="1">
      <alignment horizontal="right"/>
      <protection/>
    </xf>
    <xf numFmtId="1" fontId="1" fillId="0" borderId="0" xfId="63" applyNumberFormat="1">
      <alignment/>
      <protection/>
    </xf>
    <xf numFmtId="1" fontId="3" fillId="0" borderId="0" xfId="63" applyNumberFormat="1" applyFont="1" applyAlignment="1">
      <alignment horizontal="right"/>
      <protection/>
    </xf>
    <xf numFmtId="1" fontId="4" fillId="0" borderId="0" xfId="63" applyNumberFormat="1" applyFont="1" applyAlignment="1">
      <alignment horizontal="center"/>
      <protection/>
    </xf>
    <xf numFmtId="1" fontId="1" fillId="0" borderId="38" xfId="63" applyNumberFormat="1" applyBorder="1" applyAlignment="1">
      <alignment horizontal="center" vertical="center"/>
      <protection/>
    </xf>
    <xf numFmtId="1" fontId="4" fillId="0" borderId="0" xfId="63" applyNumberFormat="1" applyFont="1" applyBorder="1">
      <alignment/>
      <protection/>
    </xf>
    <xf numFmtId="1" fontId="1" fillId="0" borderId="0" xfId="63" applyNumberFormat="1" applyBorder="1">
      <alignment/>
      <protection/>
    </xf>
    <xf numFmtId="1" fontId="1" fillId="0" borderId="0" xfId="63" applyNumberFormat="1" applyAlignment="1">
      <alignment horizontal="left"/>
      <protection/>
    </xf>
    <xf numFmtId="1" fontId="5" fillId="0" borderId="0" xfId="63" applyNumberFormat="1" applyFont="1" applyAlignment="1">
      <alignment horizontal="right"/>
      <protection/>
    </xf>
    <xf numFmtId="1" fontId="5" fillId="0" borderId="75" xfId="63" applyNumberFormat="1" applyFont="1" applyBorder="1" applyAlignment="1">
      <alignment horizontal="center"/>
      <protection/>
    </xf>
    <xf numFmtId="1" fontId="1" fillId="0" borderId="75" xfId="63" applyNumberFormat="1" applyBorder="1" applyAlignment="1">
      <alignment horizontal="center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2" xfId="65" applyFont="1" applyBorder="1" applyAlignment="1">
      <alignment horizontal="center" wrapText="1"/>
      <protection/>
    </xf>
    <xf numFmtId="3" fontId="8" fillId="0" borderId="37" xfId="65" applyNumberFormat="1" applyFont="1" applyBorder="1" applyAlignment="1">
      <alignment/>
      <protection/>
    </xf>
    <xf numFmtId="3" fontId="9" fillId="0" borderId="37" xfId="65" applyNumberFormat="1" applyFont="1" applyBorder="1" applyAlignment="1">
      <alignment/>
      <protection/>
    </xf>
    <xf numFmtId="3" fontId="5" fillId="0" borderId="37" xfId="65" applyNumberFormat="1" applyFont="1" applyBorder="1" applyAlignment="1">
      <alignment/>
      <protection/>
    </xf>
    <xf numFmtId="3" fontId="5" fillId="0" borderId="31" xfId="65" applyNumberFormat="1" applyFont="1" applyBorder="1" applyAlignment="1">
      <alignment/>
      <protection/>
    </xf>
    <xf numFmtId="3" fontId="9" fillId="0" borderId="37" xfId="65" applyNumberFormat="1" applyFont="1" applyBorder="1" applyAlignment="1">
      <alignment/>
      <protection/>
    </xf>
    <xf numFmtId="3" fontId="6" fillId="0" borderId="53" xfId="65" applyNumberFormat="1" applyFont="1" applyBorder="1" applyAlignment="1">
      <alignment/>
      <protection/>
    </xf>
    <xf numFmtId="3" fontId="6" fillId="0" borderId="31" xfId="65" applyNumberFormat="1" applyFont="1" applyBorder="1" applyAlignment="1">
      <alignment/>
      <protection/>
    </xf>
    <xf numFmtId="3" fontId="6" fillId="0" borderId="37" xfId="65" applyNumberFormat="1" applyFont="1" applyBorder="1" applyAlignment="1">
      <alignment/>
      <protection/>
    </xf>
    <xf numFmtId="3" fontId="5" fillId="0" borderId="43" xfId="65" applyNumberFormat="1" applyFont="1" applyBorder="1" applyAlignment="1">
      <alignment horizontal="right"/>
      <protection/>
    </xf>
    <xf numFmtId="3" fontId="5" fillId="0" borderId="53" xfId="65" applyNumberFormat="1" applyFont="1" applyBorder="1" applyAlignment="1">
      <alignment horizontal="right"/>
      <protection/>
    </xf>
    <xf numFmtId="3" fontId="9" fillId="0" borderId="43" xfId="65" applyNumberFormat="1" applyFont="1" applyBorder="1" applyAlignment="1">
      <alignment/>
      <protection/>
    </xf>
    <xf numFmtId="3" fontId="6" fillId="0" borderId="31" xfId="65" applyNumberFormat="1" applyFont="1" applyBorder="1" applyAlignment="1">
      <alignment horizontal="right"/>
      <protection/>
    </xf>
    <xf numFmtId="3" fontId="8" fillId="0" borderId="31" xfId="65" applyNumberFormat="1" applyFont="1" applyBorder="1" applyAlignment="1">
      <alignment/>
      <protection/>
    </xf>
    <xf numFmtId="3" fontId="5" fillId="0" borderId="53" xfId="65" applyNumberFormat="1" applyFont="1" applyBorder="1" applyAlignment="1">
      <alignment/>
      <protection/>
    </xf>
    <xf numFmtId="3" fontId="6" fillId="0" borderId="43" xfId="65" applyNumberFormat="1" applyFont="1" applyBorder="1" applyAlignment="1">
      <alignment horizontal="right"/>
      <protection/>
    </xf>
    <xf numFmtId="3" fontId="8" fillId="0" borderId="37" xfId="65" applyNumberFormat="1" applyFont="1" applyBorder="1" applyAlignment="1">
      <alignment horizontal="right"/>
      <protection/>
    </xf>
    <xf numFmtId="3" fontId="9" fillId="0" borderId="37" xfId="65" applyNumberFormat="1" applyFont="1" applyBorder="1" applyAlignment="1">
      <alignment horizontal="right"/>
      <protection/>
    </xf>
    <xf numFmtId="3" fontId="5" fillId="0" borderId="37" xfId="65" applyNumberFormat="1" applyFont="1" applyBorder="1" applyAlignment="1">
      <alignment horizontal="right"/>
      <protection/>
    </xf>
    <xf numFmtId="3" fontId="5" fillId="0" borderId="31" xfId="65" applyNumberFormat="1" applyFont="1" applyBorder="1" applyAlignment="1">
      <alignment horizontal="right"/>
      <protection/>
    </xf>
    <xf numFmtId="3" fontId="6" fillId="0" borderId="37" xfId="65" applyNumberFormat="1" applyFont="1" applyBorder="1" applyAlignment="1">
      <alignment horizontal="right"/>
      <protection/>
    </xf>
    <xf numFmtId="3" fontId="9" fillId="0" borderId="43" xfId="65" applyNumberFormat="1" applyFont="1" applyBorder="1" applyAlignment="1">
      <alignment/>
      <protection/>
    </xf>
    <xf numFmtId="3" fontId="6" fillId="0" borderId="53" xfId="65" applyNumberFormat="1" applyFont="1" applyBorder="1" applyAlignment="1">
      <alignment/>
      <protection/>
    </xf>
    <xf numFmtId="3" fontId="6" fillId="0" borderId="31" xfId="65" applyNumberFormat="1" applyFont="1" applyBorder="1" applyAlignment="1">
      <alignment/>
      <protection/>
    </xf>
    <xf numFmtId="3" fontId="8" fillId="0" borderId="43" xfId="65" applyNumberFormat="1" applyFont="1" applyBorder="1" applyAlignment="1">
      <alignment/>
      <protection/>
    </xf>
    <xf numFmtId="3" fontId="8" fillId="0" borderId="53" xfId="65" applyNumberFormat="1" applyFont="1" applyBorder="1" applyAlignment="1">
      <alignment/>
      <protection/>
    </xf>
    <xf numFmtId="0" fontId="1" fillId="0" borderId="76" xfId="65" applyBorder="1">
      <alignment/>
      <protection/>
    </xf>
    <xf numFmtId="0" fontId="1" fillId="0" borderId="77" xfId="65" applyBorder="1">
      <alignment/>
      <protection/>
    </xf>
    <xf numFmtId="3" fontId="6" fillId="0" borderId="23" xfId="65" applyNumberFormat="1" applyFont="1" applyBorder="1" applyAlignment="1">
      <alignment horizontal="right"/>
      <protection/>
    </xf>
    <xf numFmtId="3" fontId="5" fillId="0" borderId="26" xfId="65" applyNumberFormat="1" applyFont="1" applyBorder="1" applyAlignment="1">
      <alignment/>
      <protection/>
    </xf>
    <xf numFmtId="0" fontId="0" fillId="0" borderId="14" xfId="0" applyBorder="1" applyAlignment="1">
      <alignment/>
    </xf>
    <xf numFmtId="0" fontId="4" fillId="0" borderId="0" xfId="65" applyFont="1" applyBorder="1" applyAlignment="1">
      <alignment horizontal="center"/>
      <protection/>
    </xf>
    <xf numFmtId="0" fontId="1" fillId="0" borderId="0" xfId="65" applyBorder="1">
      <alignment/>
      <protection/>
    </xf>
    <xf numFmtId="0" fontId="19" fillId="0" borderId="46" xfId="65" applyFont="1" applyBorder="1">
      <alignment/>
      <protection/>
    </xf>
    <xf numFmtId="3" fontId="9" fillId="0" borderId="13" xfId="65" applyNumberFormat="1" applyFont="1" applyBorder="1" applyAlignment="1">
      <alignment/>
      <protection/>
    </xf>
    <xf numFmtId="9" fontId="8" fillId="0" borderId="77" xfId="65" applyNumberFormat="1" applyFont="1" applyBorder="1" applyAlignment="1">
      <alignment/>
      <protection/>
    </xf>
    <xf numFmtId="3" fontId="9" fillId="0" borderId="47" xfId="65" applyNumberFormat="1" applyFont="1" applyBorder="1" applyAlignment="1">
      <alignment/>
      <protection/>
    </xf>
    <xf numFmtId="0" fontId="19" fillId="0" borderId="78" xfId="65" applyFont="1" applyBorder="1">
      <alignment/>
      <protection/>
    </xf>
    <xf numFmtId="3" fontId="21" fillId="0" borderId="53" xfId="66" applyNumberFormat="1" applyFont="1" applyBorder="1" applyAlignment="1">
      <alignment horizontal="right" vertical="center" wrapText="1"/>
      <protection/>
    </xf>
    <xf numFmtId="3" fontId="19" fillId="0" borderId="53" xfId="66" applyNumberFormat="1" applyFont="1" applyBorder="1" applyAlignment="1">
      <alignment wrapText="1"/>
      <protection/>
    </xf>
    <xf numFmtId="3" fontId="19" fillId="0" borderId="0" xfId="66" applyNumberFormat="1" applyFont="1" applyBorder="1" applyAlignment="1">
      <alignment wrapText="1"/>
      <protection/>
    </xf>
    <xf numFmtId="3" fontId="21" fillId="0" borderId="26" xfId="66" applyNumberFormat="1" applyFont="1" applyBorder="1" applyAlignment="1">
      <alignment wrapText="1"/>
      <protection/>
    </xf>
    <xf numFmtId="3" fontId="21" fillId="0" borderId="53" xfId="66" applyNumberFormat="1" applyFont="1" applyBorder="1">
      <alignment/>
      <protection/>
    </xf>
    <xf numFmtId="3" fontId="19" fillId="0" borderId="0" xfId="66" applyNumberFormat="1" applyFont="1" applyBorder="1">
      <alignment/>
      <protection/>
    </xf>
    <xf numFmtId="3" fontId="21" fillId="0" borderId="26" xfId="66" applyNumberFormat="1" applyFont="1" applyBorder="1">
      <alignment/>
      <protection/>
    </xf>
    <xf numFmtId="3" fontId="19" fillId="0" borderId="11" xfId="66" applyNumberFormat="1" applyFont="1" applyBorder="1">
      <alignment/>
      <protection/>
    </xf>
    <xf numFmtId="165" fontId="21" fillId="0" borderId="79" xfId="66" applyNumberFormat="1" applyFont="1" applyBorder="1">
      <alignment/>
      <protection/>
    </xf>
    <xf numFmtId="3" fontId="21" fillId="0" borderId="78" xfId="66" applyNumberFormat="1" applyFont="1" applyBorder="1" applyAlignment="1">
      <alignment wrapText="1"/>
      <protection/>
    </xf>
    <xf numFmtId="165" fontId="21" fillId="0" borderId="63" xfId="66" applyNumberFormat="1" applyFont="1" applyBorder="1">
      <alignment/>
      <protection/>
    </xf>
    <xf numFmtId="3" fontId="18" fillId="0" borderId="0" xfId="67" applyNumberFormat="1" applyFont="1" applyBorder="1">
      <alignment/>
      <protection/>
    </xf>
    <xf numFmtId="9" fontId="18" fillId="0" borderId="80" xfId="67" applyNumberFormat="1" applyFont="1" applyBorder="1">
      <alignment/>
      <protection/>
    </xf>
    <xf numFmtId="49" fontId="19" fillId="0" borderId="16" xfId="67" applyNumberFormat="1" applyFont="1" applyBorder="1">
      <alignment/>
      <protection/>
    </xf>
    <xf numFmtId="0" fontId="38" fillId="0" borderId="55" xfId="61" applyFont="1" applyBorder="1" applyAlignment="1">
      <alignment horizontal="center" vertical="center" wrapText="1"/>
      <protection/>
    </xf>
    <xf numFmtId="0" fontId="38" fillId="0" borderId="56" xfId="61" applyFont="1" applyBorder="1" applyAlignment="1">
      <alignment horizontal="center" vertical="center" wrapText="1"/>
      <protection/>
    </xf>
    <xf numFmtId="166" fontId="13" fillId="0" borderId="0" xfId="61" applyNumberFormat="1" applyFont="1" applyBorder="1" applyAlignment="1">
      <alignment horizontal="right"/>
      <protection/>
    </xf>
    <xf numFmtId="0" fontId="13" fillId="0" borderId="51" xfId="61" applyFont="1" applyBorder="1" applyAlignment="1">
      <alignment horizontal="left"/>
      <protection/>
    </xf>
    <xf numFmtId="3" fontId="5" fillId="0" borderId="11" xfId="65" applyNumberFormat="1" applyFont="1" applyBorder="1" applyAlignment="1">
      <alignment horizontal="right"/>
      <protection/>
    </xf>
    <xf numFmtId="3" fontId="5" fillId="0" borderId="14" xfId="65" applyNumberFormat="1" applyFont="1" applyBorder="1" applyAlignment="1">
      <alignment/>
      <protection/>
    </xf>
    <xf numFmtId="3" fontId="9" fillId="0" borderId="39" xfId="65" applyNumberFormat="1" applyFont="1" applyBorder="1" applyAlignment="1">
      <alignment/>
      <protection/>
    </xf>
    <xf numFmtId="3" fontId="6" fillId="0" borderId="12" xfId="65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3" fontId="9" fillId="0" borderId="36" xfId="65" applyNumberFormat="1" applyFont="1" applyBorder="1" applyAlignment="1">
      <alignment horizontal="right"/>
      <protection/>
    </xf>
    <xf numFmtId="3" fontId="5" fillId="0" borderId="35" xfId="65" applyNumberFormat="1" applyFont="1" applyBorder="1" applyAlignment="1">
      <alignment/>
      <protection/>
    </xf>
    <xf numFmtId="3" fontId="8" fillId="0" borderId="10" xfId="65" applyNumberFormat="1" applyFont="1" applyBorder="1" applyAlignment="1">
      <alignment/>
      <protection/>
    </xf>
    <xf numFmtId="49" fontId="5" fillId="0" borderId="81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" fillId="0" borderId="19" xfId="63" applyFont="1" applyBorder="1" applyAlignment="1">
      <alignment horizontal="left"/>
      <protection/>
    </xf>
    <xf numFmtId="0" fontId="5" fillId="0" borderId="31" xfId="65" applyFont="1" applyBorder="1" applyAlignment="1">
      <alignment horizontal="center"/>
      <protection/>
    </xf>
    <xf numFmtId="3" fontId="5" fillId="0" borderId="10" xfId="65" applyNumberFormat="1" applyFont="1" applyBorder="1" applyAlignment="1">
      <alignment/>
      <protection/>
    </xf>
    <xf numFmtId="3" fontId="5" fillId="0" borderId="36" xfId="65" applyNumberFormat="1" applyFont="1" applyBorder="1" applyAlignment="1">
      <alignment/>
      <protection/>
    </xf>
    <xf numFmtId="3" fontId="5" fillId="0" borderId="40" xfId="65" applyNumberFormat="1" applyFont="1" applyBorder="1" applyAlignment="1">
      <alignment/>
      <protection/>
    </xf>
    <xf numFmtId="3" fontId="21" fillId="0" borderId="30" xfId="65" applyNumberFormat="1" applyFont="1" applyBorder="1">
      <alignment/>
      <protection/>
    </xf>
    <xf numFmtId="166" fontId="19" fillId="0" borderId="61" xfId="66" applyNumberFormat="1" applyFont="1" applyBorder="1">
      <alignment/>
      <protection/>
    </xf>
    <xf numFmtId="9" fontId="19" fillId="0" borderId="17" xfId="67" applyNumberFormat="1" applyFont="1" applyBorder="1">
      <alignment/>
      <protection/>
    </xf>
    <xf numFmtId="0" fontId="33" fillId="0" borderId="14" xfId="67" applyFont="1" applyBorder="1">
      <alignment/>
      <protection/>
    </xf>
    <xf numFmtId="3" fontId="24" fillId="0" borderId="67" xfId="61" applyNumberFormat="1" applyFont="1" applyBorder="1" applyAlignment="1">
      <alignment/>
      <protection/>
    </xf>
    <xf numFmtId="0" fontId="1" fillId="0" borderId="0" xfId="67" applyAlignment="1">
      <alignment horizontal="center"/>
      <protection/>
    </xf>
    <xf numFmtId="0" fontId="20" fillId="0" borderId="0" xfId="67" applyFont="1" applyAlignment="1">
      <alignment horizontal="center"/>
      <protection/>
    </xf>
    <xf numFmtId="3" fontId="5" fillId="0" borderId="0" xfId="0" applyNumberFormat="1" applyFont="1" applyBorder="1" applyAlignment="1">
      <alignment/>
    </xf>
    <xf numFmtId="3" fontId="9" fillId="0" borderId="48" xfId="65" applyNumberFormat="1" applyFont="1" applyBorder="1" applyAlignment="1">
      <alignment/>
      <protection/>
    </xf>
    <xf numFmtId="3" fontId="9" fillId="0" borderId="46" xfId="65" applyNumberFormat="1" applyFont="1" applyBorder="1" applyAlignment="1">
      <alignment/>
      <protection/>
    </xf>
    <xf numFmtId="3" fontId="5" fillId="0" borderId="39" xfId="65" applyNumberFormat="1" applyFont="1" applyBorder="1" applyAlignment="1">
      <alignment horizontal="right"/>
      <protection/>
    </xf>
    <xf numFmtId="3" fontId="9" fillId="0" borderId="45" xfId="65" applyNumberFormat="1" applyFont="1" applyBorder="1" applyAlignment="1">
      <alignment/>
      <protection/>
    </xf>
    <xf numFmtId="3" fontId="6" fillId="0" borderId="30" xfId="65" applyNumberFormat="1" applyFont="1" applyBorder="1" applyAlignment="1">
      <alignment horizontal="right"/>
      <protection/>
    </xf>
    <xf numFmtId="3" fontId="8" fillId="0" borderId="48" xfId="65" applyNumberFormat="1" applyFont="1" applyBorder="1" applyAlignment="1">
      <alignment/>
      <protection/>
    </xf>
    <xf numFmtId="3" fontId="5" fillId="0" borderId="12" xfId="65" applyNumberFormat="1" applyFont="1" applyBorder="1" applyAlignment="1">
      <alignment/>
      <protection/>
    </xf>
    <xf numFmtId="49" fontId="33" fillId="0" borderId="14" xfId="67" applyNumberFormat="1" applyFont="1" applyBorder="1">
      <alignment/>
      <protection/>
    </xf>
    <xf numFmtId="49" fontId="18" fillId="0" borderId="39" xfId="67" applyNumberFormat="1" applyFont="1" applyBorder="1">
      <alignment/>
      <protection/>
    </xf>
    <xf numFmtId="9" fontId="19" fillId="0" borderId="82" xfId="67" applyNumberFormat="1" applyFont="1" applyBorder="1">
      <alignment/>
      <protection/>
    </xf>
    <xf numFmtId="0" fontId="5" fillId="0" borderId="16" xfId="0" applyFont="1" applyBorder="1" applyAlignment="1">
      <alignment/>
    </xf>
    <xf numFmtId="3" fontId="32" fillId="0" borderId="49" xfId="67" applyNumberFormat="1" applyFont="1" applyBorder="1">
      <alignment/>
      <protection/>
    </xf>
    <xf numFmtId="0" fontId="33" fillId="0" borderId="0" xfId="67" applyFont="1" applyBorder="1">
      <alignment/>
      <protection/>
    </xf>
    <xf numFmtId="3" fontId="19" fillId="0" borderId="14" xfId="67" applyNumberFormat="1" applyFont="1" applyBorder="1">
      <alignment/>
      <protection/>
    </xf>
    <xf numFmtId="49" fontId="18" fillId="0" borderId="83" xfId="67" applyNumberFormat="1" applyFont="1" applyBorder="1">
      <alignment/>
      <protection/>
    </xf>
    <xf numFmtId="49" fontId="19" fillId="0" borderId="34" xfId="67" applyNumberFormat="1" applyFont="1" applyBorder="1">
      <alignment/>
      <protection/>
    </xf>
    <xf numFmtId="3" fontId="16" fillId="0" borderId="34" xfId="67" applyNumberFormat="1" applyFont="1" applyBorder="1">
      <alignment/>
      <protection/>
    </xf>
    <xf numFmtId="9" fontId="19" fillId="0" borderId="84" xfId="67" applyNumberFormat="1" applyFont="1" applyBorder="1">
      <alignment/>
      <protection/>
    </xf>
    <xf numFmtId="9" fontId="34" fillId="0" borderId="17" xfId="67" applyNumberFormat="1" applyFont="1" applyBorder="1">
      <alignment/>
      <protection/>
    </xf>
    <xf numFmtId="9" fontId="33" fillId="0" borderId="15" xfId="67" applyNumberFormat="1" applyFont="1" applyBorder="1">
      <alignment/>
      <protection/>
    </xf>
    <xf numFmtId="9" fontId="19" fillId="0" borderId="17" xfId="67" applyNumberFormat="1" applyFont="1" applyBorder="1">
      <alignment/>
      <protection/>
    </xf>
    <xf numFmtId="9" fontId="19" fillId="0" borderId="82" xfId="67" applyNumberFormat="1" applyFont="1" applyBorder="1">
      <alignment/>
      <protection/>
    </xf>
    <xf numFmtId="0" fontId="38" fillId="0" borderId="32" xfId="61" applyFont="1" applyBorder="1" applyAlignment="1">
      <alignment horizontal="center" wrapText="1"/>
      <protection/>
    </xf>
    <xf numFmtId="3" fontId="13" fillId="0" borderId="66" xfId="61" applyNumberFormat="1" applyFont="1" applyBorder="1" applyAlignment="1">
      <alignment horizontal="right"/>
      <protection/>
    </xf>
    <xf numFmtId="3" fontId="25" fillId="0" borderId="66" xfId="61" applyNumberFormat="1" applyFont="1" applyBorder="1" applyAlignment="1">
      <alignment horizontal="right"/>
      <protection/>
    </xf>
    <xf numFmtId="3" fontId="24" fillId="0" borderId="67" xfId="61" applyNumberFormat="1" applyFont="1" applyBorder="1" applyAlignment="1">
      <alignment horizontal="right"/>
      <protection/>
    </xf>
    <xf numFmtId="49" fontId="5" fillId="0" borderId="39" xfId="58" applyNumberFormat="1" applyFont="1" applyBorder="1" applyAlignment="1">
      <alignment horizontal="center"/>
      <protection/>
    </xf>
    <xf numFmtId="0" fontId="5" fillId="0" borderId="14" xfId="58" applyFont="1" applyBorder="1" applyAlignment="1">
      <alignment/>
      <protection/>
    </xf>
    <xf numFmtId="0" fontId="9" fillId="0" borderId="0" xfId="63" applyFont="1" applyBorder="1" applyAlignment="1">
      <alignment horizontal="left"/>
      <protection/>
    </xf>
    <xf numFmtId="3" fontId="5" fillId="0" borderId="31" xfId="65" applyNumberFormat="1" applyFont="1" applyBorder="1" applyAlignment="1">
      <alignment/>
      <protection/>
    </xf>
    <xf numFmtId="9" fontId="8" fillId="0" borderId="47" xfId="65" applyNumberFormat="1" applyFont="1" applyBorder="1" applyAlignment="1">
      <alignment/>
      <protection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20" fillId="0" borderId="85" xfId="0" applyFont="1" applyBorder="1" applyAlignment="1">
      <alignment horizontal="center"/>
    </xf>
    <xf numFmtId="0" fontId="20" fillId="0" borderId="86" xfId="0" applyFont="1" applyBorder="1" applyAlignment="1">
      <alignment horizontal="center" wrapText="1"/>
    </xf>
    <xf numFmtId="0" fontId="20" fillId="0" borderId="87" xfId="0" applyFont="1" applyBorder="1" applyAlignment="1">
      <alignment horizontal="center"/>
    </xf>
    <xf numFmtId="0" fontId="20" fillId="0" borderId="88" xfId="0" applyFon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3" fontId="0" fillId="0" borderId="93" xfId="0" applyNumberFormat="1" applyBorder="1" applyAlignment="1">
      <alignment/>
    </xf>
    <xf numFmtId="0" fontId="20" fillId="0" borderId="94" xfId="0" applyFont="1" applyBorder="1" applyAlignment="1">
      <alignment wrapText="1"/>
    </xf>
    <xf numFmtId="3" fontId="19" fillId="0" borderId="95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0" fontId="20" fillId="0" borderId="97" xfId="0" applyFont="1" applyBorder="1" applyAlignment="1">
      <alignment wrapText="1"/>
    </xf>
    <xf numFmtId="3" fontId="18" fillId="0" borderId="98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8" fillId="0" borderId="89" xfId="0" applyNumberFormat="1" applyFont="1" applyBorder="1" applyAlignment="1">
      <alignment/>
    </xf>
    <xf numFmtId="3" fontId="18" fillId="0" borderId="100" xfId="0" applyNumberFormat="1" applyFont="1" applyBorder="1" applyAlignment="1">
      <alignment/>
    </xf>
    <xf numFmtId="3" fontId="18" fillId="0" borderId="101" xfId="0" applyNumberFormat="1" applyFont="1" applyBorder="1" applyAlignment="1">
      <alignment/>
    </xf>
    <xf numFmtId="3" fontId="18" fillId="0" borderId="102" xfId="0" applyNumberFormat="1" applyFont="1" applyBorder="1" applyAlignment="1">
      <alignment/>
    </xf>
    <xf numFmtId="3" fontId="18" fillId="0" borderId="103" xfId="0" applyNumberFormat="1" applyFont="1" applyBorder="1" applyAlignment="1">
      <alignment/>
    </xf>
    <xf numFmtId="3" fontId="18" fillId="0" borderId="104" xfId="0" applyNumberFormat="1" applyFont="1" applyBorder="1" applyAlignment="1">
      <alignment/>
    </xf>
    <xf numFmtId="3" fontId="18" fillId="0" borderId="93" xfId="0" applyNumberFormat="1" applyFont="1" applyBorder="1" applyAlignment="1">
      <alignment/>
    </xf>
    <xf numFmtId="3" fontId="18" fillId="0" borderId="96" xfId="0" applyNumberFormat="1" applyFont="1" applyBorder="1" applyAlignment="1">
      <alignment wrapText="1"/>
    </xf>
    <xf numFmtId="0" fontId="41" fillId="0" borderId="94" xfId="0" applyFont="1" applyBorder="1" applyAlignment="1">
      <alignment wrapText="1"/>
    </xf>
    <xf numFmtId="0" fontId="19" fillId="0" borderId="105" xfId="0" applyFont="1" applyBorder="1" applyAlignment="1">
      <alignment wrapText="1"/>
    </xf>
    <xf numFmtId="3" fontId="19" fillId="0" borderId="66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41" fillId="0" borderId="106" xfId="0" applyFont="1" applyBorder="1" applyAlignment="1">
      <alignment wrapText="1"/>
    </xf>
    <xf numFmtId="3" fontId="19" fillId="0" borderId="32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57" xfId="0" applyFont="1" applyBorder="1" applyAlignment="1">
      <alignment horizontal="center" wrapText="1"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107" xfId="0" applyNumberFormat="1" applyFont="1" applyBorder="1" applyAlignment="1">
      <alignment/>
    </xf>
    <xf numFmtId="0" fontId="16" fillId="0" borderId="0" xfId="59" applyFont="1" applyBorder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59" applyFont="1" applyBorder="1" applyAlignment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8" fillId="0" borderId="0" xfId="59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8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86" xfId="0" applyFont="1" applyBorder="1" applyAlignment="1">
      <alignment horizontal="center" wrapText="1"/>
    </xf>
    <xf numFmtId="0" fontId="19" fillId="0" borderId="108" xfId="0" applyFont="1" applyBorder="1" applyAlignment="1">
      <alignment horizontal="center"/>
    </xf>
    <xf numFmtId="0" fontId="19" fillId="0" borderId="98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9" xfId="0" applyFont="1" applyBorder="1" applyAlignment="1">
      <alignment/>
    </xf>
    <xf numFmtId="3" fontId="19" fillId="0" borderId="109" xfId="0" applyNumberFormat="1" applyFont="1" applyBorder="1" applyAlignment="1">
      <alignment/>
    </xf>
    <xf numFmtId="0" fontId="19" fillId="0" borderId="55" xfId="0" applyFont="1" applyBorder="1" applyAlignment="1">
      <alignment horizontal="center"/>
    </xf>
    <xf numFmtId="0" fontId="19" fillId="0" borderId="9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56" xfId="0" applyFont="1" applyBorder="1" applyAlignment="1">
      <alignment/>
    </xf>
    <xf numFmtId="3" fontId="19" fillId="0" borderId="56" xfId="0" applyNumberFormat="1" applyFont="1" applyBorder="1" applyAlignment="1">
      <alignment/>
    </xf>
    <xf numFmtId="0" fontId="15" fillId="0" borderId="110" xfId="0" applyFont="1" applyBorder="1" applyAlignment="1">
      <alignment horizontal="left"/>
    </xf>
    <xf numFmtId="0" fontId="15" fillId="0" borderId="111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112" xfId="0" applyFont="1" applyBorder="1" applyAlignment="1">
      <alignment/>
    </xf>
    <xf numFmtId="3" fontId="15" fillId="0" borderId="112" xfId="0" applyNumberFormat="1" applyFont="1" applyBorder="1" applyAlignment="1">
      <alignment/>
    </xf>
    <xf numFmtId="3" fontId="21" fillId="0" borderId="16" xfId="67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166" fontId="13" fillId="0" borderId="66" xfId="61" applyNumberFormat="1" applyFont="1" applyBorder="1" applyAlignment="1">
      <alignment horizontal="right" wrapText="1"/>
      <protection/>
    </xf>
    <xf numFmtId="0" fontId="0" fillId="0" borderId="113" xfId="0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0" fontId="44" fillId="0" borderId="0" xfId="69" applyFill="1" applyProtection="1">
      <alignment/>
      <protection/>
    </xf>
    <xf numFmtId="0" fontId="46" fillId="0" borderId="0" xfId="69" applyFont="1" applyFill="1" applyProtection="1">
      <alignment/>
      <protection/>
    </xf>
    <xf numFmtId="0" fontId="51" fillId="0" borderId="114" xfId="69" applyFont="1" applyFill="1" applyBorder="1" applyAlignment="1" applyProtection="1">
      <alignment horizontal="center" vertical="center" wrapText="1"/>
      <protection/>
    </xf>
    <xf numFmtId="0" fontId="51" fillId="0" borderId="115" xfId="69" applyFont="1" applyFill="1" applyBorder="1" applyAlignment="1" applyProtection="1">
      <alignment horizontal="center" vertical="center" wrapText="1"/>
      <protection/>
    </xf>
    <xf numFmtId="0" fontId="51" fillId="0" borderId="116" xfId="69" applyFont="1" applyFill="1" applyBorder="1" applyAlignment="1" applyProtection="1">
      <alignment horizontal="center" vertical="center" wrapText="1"/>
      <protection/>
    </xf>
    <xf numFmtId="0" fontId="52" fillId="0" borderId="117" xfId="69" applyFont="1" applyFill="1" applyBorder="1" applyAlignment="1" applyProtection="1">
      <alignment vertical="center" wrapText="1"/>
      <protection/>
    </xf>
    <xf numFmtId="171" fontId="53" fillId="0" borderId="118" xfId="68" applyNumberFormat="1" applyFont="1" applyFill="1" applyBorder="1" applyAlignment="1" applyProtection="1">
      <alignment horizontal="center" vertical="center"/>
      <protection/>
    </xf>
    <xf numFmtId="172" fontId="52" fillId="0" borderId="118" xfId="69" applyNumberFormat="1" applyFont="1" applyFill="1" applyBorder="1" applyAlignment="1" applyProtection="1">
      <alignment horizontal="right" vertical="center" wrapText="1"/>
      <protection locked="0"/>
    </xf>
    <xf numFmtId="172" fontId="52" fillId="0" borderId="119" xfId="69" applyNumberFormat="1" applyFont="1" applyFill="1" applyBorder="1" applyAlignment="1" applyProtection="1">
      <alignment horizontal="right" vertical="center" wrapText="1"/>
      <protection locked="0"/>
    </xf>
    <xf numFmtId="0" fontId="52" fillId="0" borderId="120" xfId="69" applyFont="1" applyFill="1" applyBorder="1" applyAlignment="1" applyProtection="1">
      <alignment vertical="center" wrapText="1"/>
      <protection/>
    </xf>
    <xf numFmtId="171" fontId="53" fillId="0" borderId="121" xfId="68" applyNumberFormat="1" applyFont="1" applyFill="1" applyBorder="1" applyAlignment="1" applyProtection="1">
      <alignment horizontal="center" vertical="center"/>
      <protection/>
    </xf>
    <xf numFmtId="172" fontId="52" fillId="0" borderId="121" xfId="69" applyNumberFormat="1" applyFont="1" applyFill="1" applyBorder="1" applyAlignment="1" applyProtection="1">
      <alignment horizontal="right" vertical="center" wrapText="1"/>
      <protection/>
    </xf>
    <xf numFmtId="172" fontId="52" fillId="0" borderId="122" xfId="69" applyNumberFormat="1" applyFont="1" applyFill="1" applyBorder="1" applyAlignment="1" applyProtection="1">
      <alignment horizontal="right" vertical="center" wrapText="1"/>
      <protection/>
    </xf>
    <xf numFmtId="0" fontId="54" fillId="0" borderId="120" xfId="69" applyFont="1" applyFill="1" applyBorder="1" applyAlignment="1" applyProtection="1">
      <alignment horizontal="left" vertical="center" wrapText="1" indent="1"/>
      <protection/>
    </xf>
    <xf numFmtId="172" fontId="51" fillId="0" borderId="122" xfId="69" applyNumberFormat="1" applyFont="1" applyFill="1" applyBorder="1" applyAlignment="1" applyProtection="1">
      <alignment horizontal="right" vertical="center" wrapText="1"/>
      <protection locked="0"/>
    </xf>
    <xf numFmtId="172" fontId="55" fillId="0" borderId="121" xfId="69" applyNumberFormat="1" applyFont="1" applyFill="1" applyBorder="1" applyAlignment="1" applyProtection="1">
      <alignment horizontal="right" vertical="center" wrapText="1"/>
      <protection locked="0"/>
    </xf>
    <xf numFmtId="172" fontId="55" fillId="0" borderId="122" xfId="69" applyNumberFormat="1" applyFont="1" applyFill="1" applyBorder="1" applyAlignment="1" applyProtection="1">
      <alignment horizontal="right" vertical="center" wrapText="1"/>
      <protection locked="0"/>
    </xf>
    <xf numFmtId="172" fontId="55" fillId="0" borderId="121" xfId="69" applyNumberFormat="1" applyFont="1" applyFill="1" applyBorder="1" applyAlignment="1" applyProtection="1">
      <alignment horizontal="right" vertical="center" wrapText="1"/>
      <protection/>
    </xf>
    <xf numFmtId="172" fontId="55" fillId="0" borderId="122" xfId="69" applyNumberFormat="1" applyFont="1" applyFill="1" applyBorder="1" applyAlignment="1" applyProtection="1">
      <alignment horizontal="right" vertical="center" wrapText="1"/>
      <protection/>
    </xf>
    <xf numFmtId="0" fontId="52" fillId="0" borderId="114" xfId="69" applyFont="1" applyFill="1" applyBorder="1" applyAlignment="1" applyProtection="1">
      <alignment vertical="center" wrapText="1"/>
      <protection/>
    </xf>
    <xf numFmtId="171" fontId="53" fillId="0" borderId="115" xfId="68" applyNumberFormat="1" applyFont="1" applyFill="1" applyBorder="1" applyAlignment="1" applyProtection="1">
      <alignment horizontal="center" vertical="center"/>
      <protection/>
    </xf>
    <xf numFmtId="172" fontId="52" fillId="0" borderId="115" xfId="69" applyNumberFormat="1" applyFont="1" applyFill="1" applyBorder="1" applyAlignment="1" applyProtection="1">
      <alignment horizontal="right" vertical="center" wrapText="1"/>
      <protection/>
    </xf>
    <xf numFmtId="172" fontId="52" fillId="0" borderId="116" xfId="69" applyNumberFormat="1" applyFont="1" applyFill="1" applyBorder="1" applyAlignment="1" applyProtection="1">
      <alignment horizontal="right" vertical="center" wrapText="1"/>
      <protection/>
    </xf>
    <xf numFmtId="0" fontId="49" fillId="0" borderId="0" xfId="68" applyFill="1" applyAlignment="1" applyProtection="1">
      <alignment vertical="center" wrapText="1"/>
      <protection/>
    </xf>
    <xf numFmtId="0" fontId="58" fillId="0" borderId="0" xfId="68" applyFont="1" applyFill="1" applyAlignment="1" applyProtection="1">
      <alignment horizontal="center" vertical="center"/>
      <protection/>
    </xf>
    <xf numFmtId="0" fontId="49" fillId="0" borderId="0" xfId="68" applyFill="1" applyAlignment="1" applyProtection="1">
      <alignment vertical="center"/>
      <protection/>
    </xf>
    <xf numFmtId="49" fontId="60" fillId="0" borderId="114" xfId="68" applyNumberFormat="1" applyFont="1" applyFill="1" applyBorder="1" applyAlignment="1" applyProtection="1">
      <alignment horizontal="center" vertical="center" wrapText="1"/>
      <protection/>
    </xf>
    <xf numFmtId="49" fontId="60" fillId="0" borderId="115" xfId="68" applyNumberFormat="1" applyFont="1" applyFill="1" applyBorder="1" applyAlignment="1" applyProtection="1">
      <alignment horizontal="center" vertical="center"/>
      <protection/>
    </xf>
    <xf numFmtId="49" fontId="60" fillId="0" borderId="116" xfId="68" applyNumberFormat="1" applyFont="1" applyFill="1" applyBorder="1" applyAlignment="1" applyProtection="1">
      <alignment horizontal="center" vertical="center"/>
      <protection/>
    </xf>
    <xf numFmtId="171" fontId="53" fillId="0" borderId="123" xfId="68" applyNumberFormat="1" applyFont="1" applyFill="1" applyBorder="1" applyAlignment="1" applyProtection="1">
      <alignment horizontal="center" vertical="center"/>
      <protection/>
    </xf>
    <xf numFmtId="173" fontId="53" fillId="0" borderId="124" xfId="68" applyNumberFormat="1" applyFont="1" applyFill="1" applyBorder="1" applyAlignment="1" applyProtection="1">
      <alignment vertical="center"/>
      <protection locked="0"/>
    </xf>
    <xf numFmtId="173" fontId="53" fillId="0" borderId="122" xfId="68" applyNumberFormat="1" applyFont="1" applyFill="1" applyBorder="1" applyAlignment="1" applyProtection="1">
      <alignment vertical="center"/>
      <protection locked="0"/>
    </xf>
    <xf numFmtId="173" fontId="60" fillId="0" borderId="122" xfId="68" applyNumberFormat="1" applyFont="1" applyFill="1" applyBorder="1" applyAlignment="1" applyProtection="1">
      <alignment vertical="center"/>
      <protection/>
    </xf>
    <xf numFmtId="173" fontId="60" fillId="0" borderId="122" xfId="68" applyNumberFormat="1" applyFont="1" applyFill="1" applyBorder="1" applyAlignment="1" applyProtection="1">
      <alignment vertical="center"/>
      <protection locked="0"/>
    </xf>
    <xf numFmtId="0" fontId="60" fillId="0" borderId="114" xfId="68" applyFont="1" applyFill="1" applyBorder="1" applyAlignment="1" applyProtection="1">
      <alignment horizontal="left" vertical="center" wrapText="1"/>
      <protection/>
    </xf>
    <xf numFmtId="173" fontId="60" fillId="0" borderId="116" xfId="68" applyNumberFormat="1" applyFont="1" applyFill="1" applyBorder="1" applyAlignment="1" applyProtection="1">
      <alignment vertical="center"/>
      <protection/>
    </xf>
    <xf numFmtId="173" fontId="60" fillId="0" borderId="122" xfId="68" applyNumberFormat="1" applyFont="1" applyFill="1" applyBorder="1" applyAlignment="1" applyProtection="1">
      <alignment vertical="center"/>
      <protection locked="0"/>
    </xf>
    <xf numFmtId="0" fontId="64" fillId="0" borderId="0" xfId="57" applyFont="1">
      <alignment/>
      <protection/>
    </xf>
    <xf numFmtId="3" fontId="63" fillId="32" borderId="14" xfId="54" applyFont="1" applyFill="1" applyBorder="1" applyAlignment="1">
      <alignment horizontal="center" vertical="center" textRotation="90" wrapText="1"/>
      <protection/>
    </xf>
    <xf numFmtId="0" fontId="63" fillId="0" borderId="0" xfId="57" applyFont="1">
      <alignment/>
      <protection/>
    </xf>
    <xf numFmtId="3" fontId="63" fillId="32" borderId="11" xfId="54" applyFont="1" applyFill="1" applyBorder="1" applyAlignment="1">
      <alignment horizontal="center" vertical="center" textRotation="90" wrapText="1"/>
      <protection/>
    </xf>
    <xf numFmtId="3" fontId="65" fillId="32" borderId="125" xfId="54" applyFont="1" applyFill="1" applyBorder="1" applyAlignment="1">
      <alignment horizontal="center" vertical="center"/>
      <protection/>
    </xf>
    <xf numFmtId="3" fontId="65" fillId="32" borderId="78" xfId="54" applyFont="1" applyFill="1" applyBorder="1" applyAlignment="1">
      <alignment horizontal="center" vertical="center"/>
      <protection/>
    </xf>
    <xf numFmtId="3" fontId="65" fillId="32" borderId="46" xfId="54" applyFont="1" applyFill="1" applyBorder="1" applyAlignment="1">
      <alignment horizontal="center" vertical="center"/>
      <protection/>
    </xf>
    <xf numFmtId="3" fontId="65" fillId="32" borderId="14" xfId="54" applyFont="1" applyFill="1" applyBorder="1" applyAlignment="1">
      <alignment horizontal="center" vertical="center"/>
      <protection/>
    </xf>
    <xf numFmtId="3" fontId="65" fillId="32" borderId="126" xfId="54" applyFont="1" applyFill="1" applyBorder="1" applyAlignment="1">
      <alignment horizontal="center" vertical="center"/>
      <protection/>
    </xf>
    <xf numFmtId="3" fontId="65" fillId="32" borderId="31" xfId="54" applyFont="1" applyFill="1" applyBorder="1" applyAlignment="1">
      <alignment horizontal="center" vertical="center"/>
      <protection/>
    </xf>
    <xf numFmtId="3" fontId="65" fillId="32" borderId="127" xfId="54" applyFont="1" applyFill="1" applyBorder="1" applyAlignment="1">
      <alignment horizontal="center" vertical="center"/>
      <protection/>
    </xf>
    <xf numFmtId="3" fontId="65" fillId="32" borderId="76" xfId="54" applyFont="1" applyFill="1" applyBorder="1" applyAlignment="1">
      <alignment horizontal="center" vertical="center"/>
      <protection/>
    </xf>
    <xf numFmtId="0" fontId="45" fillId="0" borderId="0" xfId="57" applyFont="1" applyBorder="1">
      <alignment/>
      <protection/>
    </xf>
    <xf numFmtId="3" fontId="66" fillId="0" borderId="128" xfId="54" applyFont="1" applyBorder="1">
      <alignment vertical="center"/>
      <protection/>
    </xf>
    <xf numFmtId="3" fontId="66" fillId="0" borderId="129" xfId="54" applyFont="1" applyBorder="1">
      <alignment vertical="center"/>
      <protection/>
    </xf>
    <xf numFmtId="3" fontId="66" fillId="33" borderId="129" xfId="54" applyFont="1" applyFill="1" applyBorder="1">
      <alignment vertical="center"/>
      <protection/>
    </xf>
    <xf numFmtId="3" fontId="66" fillId="0" borderId="129" xfId="54" applyFont="1" applyFill="1" applyBorder="1">
      <alignment vertical="center"/>
      <protection/>
    </xf>
    <xf numFmtId="3" fontId="66" fillId="0" borderId="130" xfId="54" applyFont="1" applyBorder="1">
      <alignment vertical="center"/>
      <protection/>
    </xf>
    <xf numFmtId="3" fontId="66" fillId="0" borderId="128" xfId="54" applyFont="1" applyFill="1" applyBorder="1">
      <alignment vertical="center"/>
      <protection/>
    </xf>
    <xf numFmtId="3" fontId="67" fillId="0" borderId="131" xfId="54" applyFont="1" applyFill="1" applyBorder="1">
      <alignment vertical="center"/>
      <protection/>
    </xf>
    <xf numFmtId="0" fontId="57" fillId="0" borderId="0" xfId="57" applyFont="1">
      <alignment/>
      <protection/>
    </xf>
    <xf numFmtId="3" fontId="66" fillId="0" borderId="95" xfId="54" applyFont="1" applyBorder="1">
      <alignment vertical="center"/>
      <protection/>
    </xf>
    <xf numFmtId="3" fontId="66" fillId="0" borderId="36" xfId="54" applyFont="1" applyBorder="1">
      <alignment vertical="center"/>
      <protection/>
    </xf>
    <xf numFmtId="3" fontId="66" fillId="0" borderId="12" xfId="54" applyFont="1" applyBorder="1">
      <alignment vertical="center"/>
      <protection/>
    </xf>
    <xf numFmtId="3" fontId="66" fillId="0" borderId="11" xfId="54" applyFont="1" applyBorder="1">
      <alignment vertical="center"/>
      <protection/>
    </xf>
    <xf numFmtId="3" fontId="66" fillId="33" borderId="11" xfId="54" applyFont="1" applyFill="1" applyBorder="1">
      <alignment vertical="center"/>
      <protection/>
    </xf>
    <xf numFmtId="3" fontId="66" fillId="0" borderId="43" xfId="54" applyFont="1" applyBorder="1">
      <alignment vertical="center"/>
      <protection/>
    </xf>
    <xf numFmtId="3" fontId="66" fillId="0" borderId="36" xfId="54" applyFont="1" applyFill="1" applyBorder="1">
      <alignment vertical="center"/>
      <protection/>
    </xf>
    <xf numFmtId="3" fontId="66" fillId="0" borderId="12" xfId="54" applyFont="1" applyFill="1" applyBorder="1">
      <alignment vertical="center"/>
      <protection/>
    </xf>
    <xf numFmtId="3" fontId="66" fillId="0" borderId="43" xfId="54" applyFont="1" applyFill="1" applyBorder="1">
      <alignment vertical="center"/>
      <protection/>
    </xf>
    <xf numFmtId="3" fontId="67" fillId="0" borderId="82" xfId="54" applyFont="1" applyFill="1" applyBorder="1">
      <alignment vertical="center"/>
      <protection/>
    </xf>
    <xf numFmtId="3" fontId="67" fillId="33" borderId="132" xfId="54" applyFont="1" applyFill="1" applyBorder="1">
      <alignment vertical="center"/>
      <protection/>
    </xf>
    <xf numFmtId="3" fontId="67" fillId="33" borderId="71" xfId="54" applyFont="1" applyFill="1" applyBorder="1">
      <alignment vertical="center"/>
      <protection/>
    </xf>
    <xf numFmtId="3" fontId="67" fillId="33" borderId="70" xfId="54" applyFont="1" applyFill="1" applyBorder="1">
      <alignment vertical="center"/>
      <protection/>
    </xf>
    <xf numFmtId="3" fontId="67" fillId="33" borderId="133" xfId="54" applyFont="1" applyFill="1" applyBorder="1">
      <alignment vertical="center"/>
      <protection/>
    </xf>
    <xf numFmtId="3" fontId="66" fillId="0" borderId="35" xfId="54" applyFont="1" applyBorder="1">
      <alignment vertical="center"/>
      <protection/>
    </xf>
    <xf numFmtId="3" fontId="66" fillId="34" borderId="134" xfId="54" applyFont="1" applyFill="1" applyBorder="1">
      <alignment vertical="center"/>
      <protection/>
    </xf>
    <xf numFmtId="3" fontId="66" fillId="34" borderId="96" xfId="54" applyFont="1" applyFill="1" applyBorder="1">
      <alignment vertical="center"/>
      <protection/>
    </xf>
    <xf numFmtId="3" fontId="66" fillId="0" borderId="35" xfId="54" applyFont="1" applyBorder="1">
      <alignment vertical="center"/>
      <protection/>
    </xf>
    <xf numFmtId="3" fontId="66" fillId="33" borderId="35" xfId="54" applyFont="1" applyFill="1" applyBorder="1">
      <alignment vertical="center"/>
      <protection/>
    </xf>
    <xf numFmtId="3" fontId="66" fillId="0" borderId="35" xfId="54" applyFont="1" applyFill="1" applyBorder="1">
      <alignment vertical="center"/>
      <protection/>
    </xf>
    <xf numFmtId="3" fontId="66" fillId="34" borderId="135" xfId="54" applyFont="1" applyFill="1" applyBorder="1">
      <alignment vertical="center"/>
      <protection/>
    </xf>
    <xf numFmtId="3" fontId="66" fillId="0" borderId="0" xfId="54" applyFont="1" applyFill="1" applyBorder="1">
      <alignment vertical="center"/>
      <protection/>
    </xf>
    <xf numFmtId="3" fontId="67" fillId="0" borderId="17" xfId="54" applyFont="1" applyFill="1" applyBorder="1">
      <alignment vertical="center"/>
      <protection/>
    </xf>
    <xf numFmtId="3" fontId="66" fillId="0" borderId="85" xfId="54" applyFont="1" applyBorder="1">
      <alignment vertical="center"/>
      <protection/>
    </xf>
    <xf numFmtId="3" fontId="66" fillId="34" borderId="29" xfId="54" applyFont="1" applyFill="1" applyBorder="1">
      <alignment vertical="center"/>
      <protection/>
    </xf>
    <xf numFmtId="3" fontId="64" fillId="0" borderId="136" xfId="54" applyFont="1" applyBorder="1" applyAlignment="1">
      <alignment horizontal="center" vertical="center" wrapText="1"/>
      <protection/>
    </xf>
    <xf numFmtId="3" fontId="64" fillId="0" borderId="55" xfId="54" applyFont="1" applyBorder="1" applyAlignment="1">
      <alignment vertical="center" wrapText="1"/>
      <protection/>
    </xf>
    <xf numFmtId="3" fontId="64" fillId="0" borderId="54" xfId="54" applyFont="1" applyBorder="1" applyAlignment="1">
      <alignment horizontal="center" vertical="center" wrapText="1"/>
      <protection/>
    </xf>
    <xf numFmtId="3" fontId="62" fillId="0" borderId="137" xfId="54" applyFont="1" applyBorder="1" applyAlignment="1">
      <alignment vertical="center" wrapText="1"/>
      <protection/>
    </xf>
    <xf numFmtId="3" fontId="67" fillId="34" borderId="138" xfId="54" applyFont="1" applyFill="1" applyBorder="1">
      <alignment vertical="center"/>
      <protection/>
    </xf>
    <xf numFmtId="3" fontId="66" fillId="0" borderId="139" xfId="54" applyFont="1" applyBorder="1">
      <alignment vertical="center"/>
      <protection/>
    </xf>
    <xf numFmtId="3" fontId="66" fillId="0" borderId="13" xfId="54" applyFont="1" applyBorder="1">
      <alignment vertical="center"/>
      <protection/>
    </xf>
    <xf numFmtId="3" fontId="66" fillId="0" borderId="87" xfId="54" applyFont="1" applyFill="1" applyBorder="1">
      <alignment vertical="center"/>
      <protection/>
    </xf>
    <xf numFmtId="3" fontId="67" fillId="33" borderId="138" xfId="54" applyFont="1" applyFill="1" applyBorder="1">
      <alignment vertical="center"/>
      <protection/>
    </xf>
    <xf numFmtId="3" fontId="66" fillId="0" borderId="43" xfId="54" applyFont="1" applyBorder="1">
      <alignment vertical="center"/>
      <protection/>
    </xf>
    <xf numFmtId="3" fontId="66" fillId="0" borderId="0" xfId="54" applyFont="1" applyBorder="1">
      <alignment vertical="center"/>
      <protection/>
    </xf>
    <xf numFmtId="3" fontId="66" fillId="0" borderId="128" xfId="54" applyFont="1" applyBorder="1">
      <alignment vertical="center"/>
      <protection/>
    </xf>
    <xf numFmtId="3" fontId="66" fillId="0" borderId="24" xfId="54" applyFont="1" applyBorder="1">
      <alignment vertical="center"/>
      <protection/>
    </xf>
    <xf numFmtId="3" fontId="66" fillId="0" borderId="134" xfId="54" applyFont="1" applyBorder="1">
      <alignment vertical="center"/>
      <protection/>
    </xf>
    <xf numFmtId="3" fontId="66" fillId="0" borderId="140" xfId="54" applyFont="1" applyBorder="1">
      <alignment vertical="center"/>
      <protection/>
    </xf>
    <xf numFmtId="3" fontId="66" fillId="0" borderId="135" xfId="54" applyFont="1" applyBorder="1">
      <alignment vertical="center"/>
      <protection/>
    </xf>
    <xf numFmtId="3" fontId="66" fillId="0" borderId="0" xfId="54" applyFont="1" applyBorder="1">
      <alignment vertical="center"/>
      <protection/>
    </xf>
    <xf numFmtId="3" fontId="66" fillId="0" borderId="96" xfId="54" applyFont="1" applyBorder="1">
      <alignment vertical="center"/>
      <protection/>
    </xf>
    <xf numFmtId="0" fontId="4" fillId="0" borderId="0" xfId="0" applyFont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171" fontId="56" fillId="0" borderId="34" xfId="68" applyNumberFormat="1" applyFont="1" applyFill="1" applyBorder="1" applyAlignment="1" applyProtection="1">
      <alignment horizontal="center" vertical="center"/>
      <protection/>
    </xf>
    <xf numFmtId="0" fontId="0" fillId="0" borderId="142" xfId="0" applyBorder="1" applyAlignment="1">
      <alignment horizontal="center"/>
    </xf>
    <xf numFmtId="0" fontId="8" fillId="0" borderId="143" xfId="0" applyFont="1" applyBorder="1" applyAlignment="1">
      <alignment/>
    </xf>
    <xf numFmtId="3" fontId="8" fillId="0" borderId="144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43" xfId="0" applyBorder="1" applyAlignment="1">
      <alignment/>
    </xf>
    <xf numFmtId="0" fontId="0" fillId="0" borderId="145" xfId="0" applyBorder="1" applyAlignment="1">
      <alignment/>
    </xf>
    <xf numFmtId="0" fontId="0" fillId="0" borderId="142" xfId="0" applyBorder="1" applyAlignment="1">
      <alignment/>
    </xf>
    <xf numFmtId="0" fontId="0" fillId="0" borderId="146" xfId="0" applyBorder="1" applyAlignment="1">
      <alignment/>
    </xf>
    <xf numFmtId="0" fontId="4" fillId="0" borderId="49" xfId="0" applyFont="1" applyBorder="1" applyAlignment="1">
      <alignment/>
    </xf>
    <xf numFmtId="0" fontId="4" fillId="0" borderId="145" xfId="0" applyFont="1" applyBorder="1" applyAlignment="1">
      <alignment horizontal="center"/>
    </xf>
    <xf numFmtId="0" fontId="4" fillId="0" borderId="137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08" xfId="0" applyFont="1" applyBorder="1" applyAlignment="1">
      <alignment wrapText="1"/>
    </xf>
    <xf numFmtId="3" fontId="0" fillId="0" borderId="113" xfId="0" applyNumberFormat="1" applyBorder="1" applyAlignment="1">
      <alignment horizontal="center" vertical="center"/>
    </xf>
    <xf numFmtId="3" fontId="0" fillId="0" borderId="147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67" fillId="34" borderId="132" xfId="54" applyFont="1" applyFill="1" applyBorder="1">
      <alignment vertical="center"/>
      <protection/>
    </xf>
    <xf numFmtId="3" fontId="57" fillId="0" borderId="0" xfId="57" applyNumberFormat="1" applyFont="1" applyBorder="1">
      <alignment/>
      <protection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95" xfId="0" applyBorder="1" applyAlignment="1">
      <alignment horizontal="center"/>
    </xf>
    <xf numFmtId="3" fontId="0" fillId="0" borderId="56" xfId="0" applyNumberFormat="1" applyBorder="1" applyAlignment="1">
      <alignment/>
    </xf>
    <xf numFmtId="3" fontId="4" fillId="0" borderId="56" xfId="0" applyNumberFormat="1" applyFont="1" applyBorder="1" applyAlignment="1">
      <alignment/>
    </xf>
    <xf numFmtId="0" fontId="0" fillId="0" borderId="98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09" xfId="0" applyNumberFormat="1" applyBorder="1" applyAlignment="1">
      <alignment/>
    </xf>
    <xf numFmtId="0" fontId="4" fillId="0" borderId="1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11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112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0" fontId="5" fillId="0" borderId="19" xfId="65" applyFont="1" applyBorder="1" applyAlignment="1">
      <alignment horizontal="left"/>
      <protection/>
    </xf>
    <xf numFmtId="0" fontId="5" fillId="0" borderId="44" xfId="65" applyFont="1" applyBorder="1" applyAlignment="1">
      <alignment horizontal="left"/>
      <protection/>
    </xf>
    <xf numFmtId="0" fontId="0" fillId="0" borderId="19" xfId="0" applyBorder="1" applyAlignment="1">
      <alignment/>
    </xf>
    <xf numFmtId="0" fontId="9" fillId="0" borderId="58" xfId="65" applyFont="1" applyBorder="1" applyAlignment="1">
      <alignment/>
      <protection/>
    </xf>
    <xf numFmtId="0" fontId="0" fillId="0" borderId="137" xfId="0" applyBorder="1" applyAlignment="1">
      <alignment/>
    </xf>
    <xf numFmtId="0" fontId="5" fillId="0" borderId="61" xfId="0" applyFont="1" applyBorder="1" applyAlignment="1">
      <alignment horizontal="left"/>
    </xf>
    <xf numFmtId="0" fontId="5" fillId="0" borderId="96" xfId="65" applyFont="1" applyBorder="1" applyAlignment="1">
      <alignment horizontal="left"/>
      <protection/>
    </xf>
    <xf numFmtId="0" fontId="3" fillId="0" borderId="96" xfId="0" applyFont="1" applyBorder="1" applyAlignment="1">
      <alignment horizontal="left"/>
    </xf>
    <xf numFmtId="0" fontId="5" fillId="0" borderId="127" xfId="65" applyFont="1" applyBorder="1" applyAlignment="1">
      <alignment horizontal="left"/>
      <protection/>
    </xf>
    <xf numFmtId="0" fontId="5" fillId="0" borderId="127" xfId="0" applyFont="1" applyBorder="1" applyAlignment="1">
      <alignment horizontal="left"/>
    </xf>
    <xf numFmtId="0" fontId="9" fillId="0" borderId="127" xfId="65" applyFont="1" applyBorder="1" applyAlignment="1">
      <alignment horizontal="left"/>
      <protection/>
    </xf>
    <xf numFmtId="0" fontId="0" fillId="0" borderId="96" xfId="0" applyBorder="1" applyAlignment="1">
      <alignment horizontal="left"/>
    </xf>
    <xf numFmtId="0" fontId="8" fillId="0" borderId="96" xfId="65" applyFont="1" applyBorder="1" applyAlignment="1">
      <alignment horizontal="left"/>
      <protection/>
    </xf>
    <xf numFmtId="0" fontId="5" fillId="0" borderId="96" xfId="65" applyFont="1" applyBorder="1" applyAlignment="1">
      <alignment horizontal="left"/>
      <protection/>
    </xf>
    <xf numFmtId="0" fontId="30" fillId="0" borderId="107" xfId="65" applyFont="1" applyBorder="1" applyAlignment="1">
      <alignment horizontal="center"/>
      <protection/>
    </xf>
    <xf numFmtId="3" fontId="66" fillId="34" borderId="43" xfId="54" applyFont="1" applyFill="1" applyBorder="1">
      <alignment vertical="center"/>
      <protection/>
    </xf>
    <xf numFmtId="3" fontId="66" fillId="34" borderId="129" xfId="54" applyFont="1" applyFill="1" applyBorder="1">
      <alignment vertical="center"/>
      <protection/>
    </xf>
    <xf numFmtId="0" fontId="68" fillId="0" borderId="0" xfId="0" applyFont="1" applyAlignment="1">
      <alignment horizontal="right"/>
    </xf>
    <xf numFmtId="0" fontId="8" fillId="0" borderId="19" xfId="63" applyFont="1" applyBorder="1" applyAlignment="1">
      <alignment horizontal="left"/>
      <protection/>
    </xf>
    <xf numFmtId="0" fontId="5" fillId="0" borderId="16" xfId="58" applyFont="1" applyBorder="1" applyAlignment="1">
      <alignment horizontal="left"/>
      <protection/>
    </xf>
    <xf numFmtId="0" fontId="5" fillId="0" borderId="12" xfId="58" applyFont="1" applyBorder="1" applyAlignment="1">
      <alignment/>
      <protection/>
    </xf>
    <xf numFmtId="49" fontId="5" fillId="0" borderId="10" xfId="58" applyNumberFormat="1" applyFont="1" applyBorder="1" applyAlignment="1">
      <alignment horizont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49" fontId="8" fillId="0" borderId="25" xfId="63" applyNumberFormat="1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/>
      <protection/>
    </xf>
    <xf numFmtId="3" fontId="5" fillId="0" borderId="16" xfId="0" applyNumberFormat="1" applyFont="1" applyBorder="1" applyAlignment="1">
      <alignment/>
    </xf>
    <xf numFmtId="3" fontId="6" fillId="0" borderId="20" xfId="65" applyNumberFormat="1" applyFont="1" applyBorder="1" applyAlignment="1">
      <alignment/>
      <protection/>
    </xf>
    <xf numFmtId="3" fontId="6" fillId="0" borderId="40" xfId="65" applyNumberFormat="1" applyFont="1" applyBorder="1" applyAlignment="1">
      <alignment/>
      <protection/>
    </xf>
    <xf numFmtId="3" fontId="8" fillId="0" borderId="57" xfId="65" applyNumberFormat="1" applyFont="1" applyBorder="1" applyAlignment="1">
      <alignment/>
      <protection/>
    </xf>
    <xf numFmtId="3" fontId="6" fillId="0" borderId="30" xfId="65" applyNumberFormat="1" applyFont="1" applyBorder="1" applyAlignment="1">
      <alignment horizontal="right"/>
      <protection/>
    </xf>
    <xf numFmtId="3" fontId="5" fillId="0" borderId="48" xfId="65" applyNumberFormat="1" applyFont="1" applyBorder="1" applyAlignment="1">
      <alignment/>
      <protection/>
    </xf>
    <xf numFmtId="3" fontId="8" fillId="0" borderId="12" xfId="65" applyNumberFormat="1" applyFont="1" applyBorder="1" applyAlignment="1">
      <alignment/>
      <protection/>
    </xf>
    <xf numFmtId="3" fontId="21" fillId="0" borderId="57" xfId="65" applyNumberFormat="1" applyFont="1" applyBorder="1">
      <alignment/>
      <protection/>
    </xf>
    <xf numFmtId="3" fontId="9" fillId="0" borderId="48" xfId="65" applyNumberFormat="1" applyFont="1" applyBorder="1" applyAlignment="1">
      <alignment horizontal="right"/>
      <protection/>
    </xf>
    <xf numFmtId="3" fontId="9" fillId="0" borderId="148" xfId="65" applyNumberFormat="1" applyFont="1" applyBorder="1" applyAlignment="1">
      <alignment horizontal="right"/>
      <protection/>
    </xf>
    <xf numFmtId="3" fontId="9" fillId="0" borderId="78" xfId="65" applyNumberFormat="1" applyFont="1" applyBorder="1" applyAlignment="1">
      <alignment horizontal="right"/>
      <protection/>
    </xf>
    <xf numFmtId="3" fontId="9" fillId="0" borderId="46" xfId="65" applyNumberFormat="1" applyFont="1" applyBorder="1" applyAlignment="1">
      <alignment horizontal="right"/>
      <protection/>
    </xf>
    <xf numFmtId="3" fontId="5" fillId="0" borderId="31" xfId="65" applyNumberFormat="1" applyFont="1" applyBorder="1" applyAlignment="1">
      <alignment horizontal="right"/>
      <protection/>
    </xf>
    <xf numFmtId="49" fontId="33" fillId="0" borderId="0" xfId="67" applyNumberFormat="1" applyFont="1" applyFill="1" applyBorder="1" applyAlignment="1">
      <alignment wrapText="1"/>
      <protection/>
    </xf>
    <xf numFmtId="0" fontId="33" fillId="0" borderId="16" xfId="67" applyFont="1" applyBorder="1">
      <alignment/>
      <protection/>
    </xf>
    <xf numFmtId="9" fontId="33" fillId="0" borderId="17" xfId="67" applyNumberFormat="1" applyFont="1" applyBorder="1">
      <alignment/>
      <protection/>
    </xf>
    <xf numFmtId="0" fontId="19" fillId="0" borderId="0" xfId="67" applyFont="1" applyBorder="1">
      <alignment/>
      <protection/>
    </xf>
    <xf numFmtId="3" fontId="19" fillId="0" borderId="0" xfId="67" applyNumberFormat="1" applyFont="1" applyBorder="1">
      <alignment/>
      <protection/>
    </xf>
    <xf numFmtId="9" fontId="34" fillId="0" borderId="84" xfId="67" applyNumberFormat="1" applyFont="1" applyBorder="1">
      <alignment/>
      <protection/>
    </xf>
    <xf numFmtId="172" fontId="54" fillId="0" borderId="121" xfId="69" applyNumberFormat="1" applyFont="1" applyFill="1" applyBorder="1" applyAlignment="1" applyProtection="1">
      <alignment horizontal="right" vertical="center" wrapText="1"/>
      <protection locked="0"/>
    </xf>
    <xf numFmtId="0" fontId="5" fillId="0" borderId="36" xfId="58" applyFont="1" applyBorder="1" applyAlignment="1">
      <alignment horizontal="left"/>
      <protection/>
    </xf>
    <xf numFmtId="0" fontId="9" fillId="0" borderId="19" xfId="63" applyFont="1" applyBorder="1" applyAlignment="1">
      <alignment horizontal="left"/>
      <protection/>
    </xf>
    <xf numFmtId="0" fontId="9" fillId="0" borderId="36" xfId="63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1" fillId="0" borderId="19" xfId="63" applyBorder="1" applyAlignment="1">
      <alignment horizontal="left"/>
      <protection/>
    </xf>
    <xf numFmtId="0" fontId="1" fillId="0" borderId="36" xfId="63" applyBorder="1" applyAlignment="1">
      <alignment horizontal="left"/>
      <protection/>
    </xf>
    <xf numFmtId="0" fontId="8" fillId="0" borderId="35" xfId="63" applyFont="1" applyBorder="1" applyAlignment="1">
      <alignment horizontal="left"/>
      <protection/>
    </xf>
    <xf numFmtId="0" fontId="9" fillId="0" borderId="19" xfId="63" applyFont="1" applyBorder="1" applyAlignment="1">
      <alignment horizontal="left"/>
      <protection/>
    </xf>
    <xf numFmtId="0" fontId="30" fillId="0" borderId="58" xfId="65" applyFont="1" applyBorder="1" applyAlignment="1">
      <alignment horizontal="center"/>
      <protection/>
    </xf>
    <xf numFmtId="0" fontId="5" fillId="0" borderId="38" xfId="65" applyFont="1" applyBorder="1" applyAlignment="1">
      <alignment horizontal="left"/>
      <protection/>
    </xf>
    <xf numFmtId="0" fontId="9" fillId="0" borderId="58" xfId="65" applyFont="1" applyBorder="1" applyAlignment="1">
      <alignment/>
      <protection/>
    </xf>
    <xf numFmtId="0" fontId="19" fillId="0" borderId="149" xfId="66" applyFont="1" applyBorder="1" applyAlignment="1">
      <alignment horizontal="left"/>
      <protection/>
    </xf>
    <xf numFmtId="3" fontId="5" fillId="0" borderId="43" xfId="58" applyNumberFormat="1" applyFont="1" applyBorder="1" applyAlignment="1">
      <alignment horizontal="center" vertical="center" wrapText="1"/>
      <protection/>
    </xf>
    <xf numFmtId="3" fontId="5" fillId="0" borderId="82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9" xfId="58" applyFont="1" applyBorder="1" applyAlignment="1">
      <alignment horizontal="left"/>
      <protection/>
    </xf>
    <xf numFmtId="0" fontId="5" fillId="0" borderId="26" xfId="58" applyFont="1" applyBorder="1" applyAlignment="1">
      <alignment horizontal="left"/>
      <protection/>
    </xf>
    <xf numFmtId="0" fontId="5" fillId="0" borderId="40" xfId="58" applyFont="1" applyBorder="1" applyAlignment="1">
      <alignment horizontal="left"/>
      <protection/>
    </xf>
    <xf numFmtId="49" fontId="5" fillId="0" borderId="25" xfId="58" applyNumberFormat="1" applyFont="1" applyBorder="1" applyAlignment="1">
      <alignment horizontal="center"/>
      <protection/>
    </xf>
    <xf numFmtId="0" fontId="5" fillId="0" borderId="35" xfId="58" applyFont="1" applyBorder="1" applyAlignment="1">
      <alignment/>
      <protection/>
    </xf>
    <xf numFmtId="0" fontId="5" fillId="0" borderId="14" xfId="58" applyFont="1" applyBorder="1" applyAlignment="1">
      <alignment horizontal="left"/>
      <protection/>
    </xf>
    <xf numFmtId="3" fontId="5" fillId="0" borderId="15" xfId="58" applyNumberFormat="1" applyFont="1" applyBorder="1" applyAlignment="1">
      <alignment horizontal="left"/>
      <protection/>
    </xf>
    <xf numFmtId="9" fontId="4" fillId="0" borderId="47" xfId="63" applyNumberFormat="1" applyFont="1" applyBorder="1" applyAlignment="1">
      <alignment/>
      <protection/>
    </xf>
    <xf numFmtId="3" fontId="4" fillId="0" borderId="30" xfId="63" applyNumberFormat="1" applyFont="1" applyBorder="1">
      <alignment/>
      <protection/>
    </xf>
    <xf numFmtId="3" fontId="4" fillId="0" borderId="42" xfId="63" applyNumberFormat="1" applyFont="1" applyBorder="1">
      <alignment/>
      <protection/>
    </xf>
    <xf numFmtId="9" fontId="4" fillId="0" borderId="15" xfId="63" applyNumberFormat="1" applyFont="1" applyBorder="1" applyAlignment="1">
      <alignment/>
      <protection/>
    </xf>
    <xf numFmtId="3" fontId="4" fillId="0" borderId="31" xfId="63" applyNumberFormat="1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8" fillId="0" borderId="39" xfId="63" applyFont="1" applyBorder="1" applyAlignment="1">
      <alignment horizontal="center"/>
      <protection/>
    </xf>
    <xf numFmtId="9" fontId="4" fillId="0" borderId="13" xfId="63" applyNumberFormat="1" applyFont="1" applyBorder="1" applyAlignment="1">
      <alignment/>
      <protection/>
    </xf>
    <xf numFmtId="3" fontId="0" fillId="0" borderId="31" xfId="63" applyNumberFormat="1" applyFont="1" applyBorder="1" applyAlignment="1">
      <alignment/>
      <protection/>
    </xf>
    <xf numFmtId="3" fontId="0" fillId="0" borderId="14" xfId="63" applyNumberFormat="1" applyFont="1" applyBorder="1" applyAlignment="1">
      <alignment/>
      <protection/>
    </xf>
    <xf numFmtId="0" fontId="5" fillId="0" borderId="37" xfId="63" applyFont="1" applyBorder="1" applyAlignment="1">
      <alignment horizontal="left"/>
      <protection/>
    </xf>
    <xf numFmtId="0" fontId="5" fillId="0" borderId="39" xfId="63" applyFont="1" applyBorder="1" applyAlignment="1">
      <alignment horizontal="center"/>
      <protection/>
    </xf>
    <xf numFmtId="3" fontId="4" fillId="0" borderId="12" xfId="63" applyNumberFormat="1" applyFont="1" applyBorder="1" applyAlignment="1">
      <alignment/>
      <protection/>
    </xf>
    <xf numFmtId="0" fontId="8" fillId="0" borderId="10" xfId="63" applyFont="1" applyBorder="1" applyAlignment="1">
      <alignment horizontal="center"/>
      <protection/>
    </xf>
    <xf numFmtId="3" fontId="3" fillId="0" borderId="37" xfId="63" applyNumberFormat="1" applyFont="1" applyBorder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 horizontal="center"/>
      <protection/>
    </xf>
    <xf numFmtId="3" fontId="4" fillId="0" borderId="53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8" fillId="0" borderId="25" xfId="63" applyFont="1" applyBorder="1" applyAlignment="1">
      <alignment horizontal="center"/>
      <protection/>
    </xf>
    <xf numFmtId="3" fontId="4" fillId="0" borderId="37" xfId="63" applyNumberFormat="1" applyFont="1" applyBorder="1" applyAlignment="1">
      <alignment/>
      <protection/>
    </xf>
    <xf numFmtId="1" fontId="1" fillId="0" borderId="38" xfId="63" applyNumberFormat="1" applyBorder="1" applyAlignment="1">
      <alignment/>
      <protection/>
    </xf>
    <xf numFmtId="0" fontId="1" fillId="0" borderId="19" xfId="63" applyBorder="1" applyAlignment="1">
      <alignment/>
      <protection/>
    </xf>
    <xf numFmtId="0" fontId="9" fillId="0" borderId="48" xfId="63" applyFont="1" applyBorder="1" applyAlignment="1">
      <alignment horizontal="center"/>
      <protection/>
    </xf>
    <xf numFmtId="0" fontId="5" fillId="0" borderId="48" xfId="63" applyFont="1" applyBorder="1" applyAlignment="1">
      <alignment horizontal="center"/>
      <protection/>
    </xf>
    <xf numFmtId="3" fontId="4" fillId="0" borderId="64" xfId="63" applyNumberFormat="1" applyFont="1" applyBorder="1" applyAlignment="1">
      <alignment/>
      <protection/>
    </xf>
    <xf numFmtId="3" fontId="7" fillId="0" borderId="64" xfId="63" applyNumberFormat="1" applyFont="1" applyBorder="1" applyAlignment="1">
      <alignment/>
      <protection/>
    </xf>
    <xf numFmtId="3" fontId="7" fillId="0" borderId="30" xfId="63" applyNumberFormat="1" applyFont="1" applyBorder="1" applyAlignment="1">
      <alignment/>
      <protection/>
    </xf>
    <xf numFmtId="3" fontId="4" fillId="0" borderId="37" xfId="63" applyNumberFormat="1" applyFont="1" applyBorder="1">
      <alignment/>
      <protection/>
    </xf>
    <xf numFmtId="3" fontId="4" fillId="0" borderId="12" xfId="63" applyNumberFormat="1" applyFont="1" applyBorder="1">
      <alignment/>
      <protection/>
    </xf>
    <xf numFmtId="3" fontId="3" fillId="0" borderId="53" xfId="63" applyNumberFormat="1" applyFont="1" applyBorder="1" applyAlignment="1">
      <alignment/>
      <protection/>
    </xf>
    <xf numFmtId="3" fontId="3" fillId="0" borderId="16" xfId="63" applyNumberFormat="1" applyFont="1" applyBorder="1" applyAlignment="1">
      <alignment/>
      <protection/>
    </xf>
    <xf numFmtId="0" fontId="9" fillId="0" borderId="25" xfId="63" applyFont="1" applyBorder="1" applyAlignment="1">
      <alignment horizontal="center"/>
      <protection/>
    </xf>
    <xf numFmtId="3" fontId="4" fillId="0" borderId="36" xfId="63" applyNumberFormat="1" applyFont="1" applyBorder="1" applyAlignment="1">
      <alignment horizontal="right"/>
      <protection/>
    </xf>
    <xf numFmtId="3" fontId="4" fillId="0" borderId="12" xfId="63" applyNumberFormat="1" applyFont="1" applyBorder="1" applyAlignment="1">
      <alignment horizontal="right"/>
      <protection/>
    </xf>
    <xf numFmtId="3" fontId="4" fillId="0" borderId="37" xfId="63" applyNumberFormat="1" applyFont="1" applyBorder="1" applyAlignment="1">
      <alignment horizontal="right"/>
      <protection/>
    </xf>
    <xf numFmtId="0" fontId="5" fillId="0" borderId="10" xfId="63" applyFont="1" applyBorder="1" applyAlignment="1">
      <alignment horizontal="center"/>
      <protection/>
    </xf>
    <xf numFmtId="167" fontId="8" fillId="0" borderId="10" xfId="63" applyNumberFormat="1" applyFont="1" applyBorder="1" applyAlignment="1">
      <alignment horizontal="center"/>
      <protection/>
    </xf>
    <xf numFmtId="3" fontId="0" fillId="0" borderId="53" xfId="63" applyNumberFormat="1" applyFont="1" applyBorder="1" applyAlignment="1">
      <alignment/>
      <protection/>
    </xf>
    <xf numFmtId="3" fontId="0" fillId="0" borderId="16" xfId="63" applyNumberFormat="1" applyFont="1" applyBorder="1" applyAlignment="1">
      <alignment/>
      <protection/>
    </xf>
    <xf numFmtId="167" fontId="5" fillId="0" borderId="25" xfId="63" applyNumberFormat="1" applyFont="1" applyBorder="1" applyAlignment="1">
      <alignment horizontal="center"/>
      <protection/>
    </xf>
    <xf numFmtId="0" fontId="0" fillId="0" borderId="48" xfId="63" applyFont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1" fontId="0" fillId="0" borderId="0" xfId="63" applyNumberFormat="1" applyFont="1">
      <alignment/>
      <protection/>
    </xf>
    <xf numFmtId="1" fontId="0" fillId="0" borderId="0" xfId="64" applyNumberFormat="1">
      <alignment/>
      <protection/>
    </xf>
    <xf numFmtId="0" fontId="0" fillId="0" borderId="0" xfId="64">
      <alignment/>
      <protection/>
    </xf>
    <xf numFmtId="1" fontId="0" fillId="0" borderId="77" xfId="64" applyNumberFormat="1" applyBorder="1">
      <alignment/>
      <protection/>
    </xf>
    <xf numFmtId="9" fontId="4" fillId="0" borderId="47" xfId="64" applyNumberFormat="1" applyFont="1" applyBorder="1" applyAlignment="1">
      <alignment horizontal="right"/>
      <protection/>
    </xf>
    <xf numFmtId="3" fontId="14" fillId="0" borderId="30" xfId="64" applyNumberFormat="1" applyFont="1" applyBorder="1">
      <alignment/>
      <protection/>
    </xf>
    <xf numFmtId="9" fontId="4" fillId="0" borderId="15" xfId="64" applyNumberFormat="1" applyFont="1" applyBorder="1" applyAlignment="1">
      <alignment horizontal="right"/>
      <protection/>
    </xf>
    <xf numFmtId="3" fontId="4" fillId="0" borderId="14" xfId="64" applyNumberFormat="1" applyFont="1" applyBorder="1" applyAlignment="1">
      <alignment horizontal="right"/>
      <protection/>
    </xf>
    <xf numFmtId="49" fontId="8" fillId="0" borderId="39" xfId="64" applyNumberFormat="1" applyFont="1" applyBorder="1" applyAlignment="1">
      <alignment horizontal="center"/>
      <protection/>
    </xf>
    <xf numFmtId="9" fontId="0" fillId="0" borderId="13" xfId="64" applyNumberFormat="1" applyFont="1" applyBorder="1" applyAlignment="1">
      <alignment horizontal="right"/>
      <protection/>
    </xf>
    <xf numFmtId="3" fontId="3" fillId="0" borderId="31" xfId="64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0" fontId="3" fillId="0" borderId="40" xfId="64" applyFont="1" applyBorder="1" applyAlignment="1">
      <alignment horizontal="left"/>
      <protection/>
    </xf>
    <xf numFmtId="0" fontId="3" fillId="0" borderId="26" xfId="64" applyFont="1" applyBorder="1" applyAlignment="1">
      <alignment horizontal="left"/>
      <protection/>
    </xf>
    <xf numFmtId="0" fontId="9" fillId="0" borderId="26" xfId="64" applyFont="1" applyBorder="1" applyAlignment="1">
      <alignment horizontal="left"/>
      <protection/>
    </xf>
    <xf numFmtId="49" fontId="9" fillId="0" borderId="39" xfId="64" applyNumberFormat="1" applyFont="1" applyBorder="1" applyAlignment="1">
      <alignment horizontal="center"/>
      <protection/>
    </xf>
    <xf numFmtId="9" fontId="4" fillId="0" borderId="13" xfId="64" applyNumberFormat="1" applyFont="1" applyBorder="1" applyAlignment="1">
      <alignment horizontal="right"/>
      <protection/>
    </xf>
    <xf numFmtId="3" fontId="4" fillId="0" borderId="12" xfId="64" applyNumberFormat="1" applyFont="1" applyBorder="1" applyAlignment="1">
      <alignment horizontal="right"/>
      <protection/>
    </xf>
    <xf numFmtId="49" fontId="8" fillId="0" borderId="10" xfId="64" applyNumberFormat="1" applyFont="1" applyBorder="1" applyAlignment="1">
      <alignment horizontal="center"/>
      <protection/>
    </xf>
    <xf numFmtId="3" fontId="4" fillId="0" borderId="37" xfId="64" applyNumberFormat="1" applyFont="1" applyBorder="1" applyAlignment="1">
      <alignment horizontal="right"/>
      <protection/>
    </xf>
    <xf numFmtId="3" fontId="4" fillId="0" borderId="12" xfId="64" applyNumberFormat="1" applyFont="1" applyBorder="1" applyAlignment="1">
      <alignment horizontal="right"/>
      <protection/>
    </xf>
    <xf numFmtId="49" fontId="8" fillId="0" borderId="10" xfId="64" applyNumberFormat="1" applyFont="1" applyBorder="1" applyAlignment="1">
      <alignment horizontal="center" vertical="center"/>
      <protection/>
    </xf>
    <xf numFmtId="3" fontId="4" fillId="0" borderId="37" xfId="64" applyNumberFormat="1" applyFont="1" applyBorder="1" applyAlignment="1">
      <alignment horizontal="right"/>
      <protection/>
    </xf>
    <xf numFmtId="0" fontId="8" fillId="0" borderId="10" xfId="64" applyFont="1" applyBorder="1" applyAlignment="1">
      <alignment horizontal="center"/>
      <protection/>
    </xf>
    <xf numFmtId="1" fontId="5" fillId="0" borderId="13" xfId="64" applyNumberFormat="1" applyFont="1" applyBorder="1" applyAlignment="1">
      <alignment horizontal="right"/>
      <protection/>
    </xf>
    <xf numFmtId="0" fontId="5" fillId="0" borderId="37" xfId="64" applyFont="1" applyBorder="1" applyAlignment="1">
      <alignment horizontal="right"/>
      <protection/>
    </xf>
    <xf numFmtId="0" fontId="5" fillId="0" borderId="12" xfId="64" applyFont="1" applyBorder="1" applyAlignment="1">
      <alignment horizontal="right"/>
      <protection/>
    </xf>
    <xf numFmtId="0" fontId="9" fillId="0" borderId="48" xfId="64" applyFont="1" applyBorder="1" applyAlignment="1">
      <alignment horizontal="center"/>
      <protection/>
    </xf>
    <xf numFmtId="1" fontId="5" fillId="0" borderId="0" xfId="64" applyNumberFormat="1" applyFont="1" applyAlignment="1">
      <alignment horizontal="right"/>
      <protection/>
    </xf>
    <xf numFmtId="1" fontId="0" fillId="0" borderId="0" xfId="64" applyNumberFormat="1" applyBorder="1">
      <alignment/>
      <protection/>
    </xf>
    <xf numFmtId="0" fontId="0" fillId="0" borderId="0" xfId="64" applyBorder="1">
      <alignment/>
      <protection/>
    </xf>
    <xf numFmtId="0" fontId="8" fillId="0" borderId="0" xfId="64" applyFont="1" applyBorder="1" applyAlignment="1">
      <alignment horizontal="left"/>
      <protection/>
    </xf>
    <xf numFmtId="49" fontId="5" fillId="0" borderId="0" xfId="64" applyNumberFormat="1" applyFont="1" applyBorder="1" applyAlignment="1">
      <alignment horizontal="center"/>
      <protection/>
    </xf>
    <xf numFmtId="9" fontId="4" fillId="0" borderId="47" xfId="63" applyNumberFormat="1" applyFont="1" applyBorder="1">
      <alignment/>
      <protection/>
    </xf>
    <xf numFmtId="3" fontId="4" fillId="0" borderId="30" xfId="63" applyNumberFormat="1" applyFont="1" applyBorder="1">
      <alignment/>
      <protection/>
    </xf>
    <xf numFmtId="9" fontId="0" fillId="0" borderId="13" xfId="63" applyNumberFormat="1" applyFont="1" applyBorder="1" applyAlignment="1">
      <alignment horizontal="right" wrapText="1"/>
      <protection/>
    </xf>
    <xf numFmtId="3" fontId="3" fillId="0" borderId="37" xfId="63" applyNumberFormat="1" applyFont="1" applyBorder="1" applyAlignment="1">
      <alignment horizontal="right"/>
      <protection/>
    </xf>
    <xf numFmtId="3" fontId="3" fillId="0" borderId="12" xfId="63" applyNumberFormat="1" applyFont="1" applyBorder="1" applyAlignment="1">
      <alignment horizontal="right"/>
      <protection/>
    </xf>
    <xf numFmtId="9" fontId="4" fillId="0" borderId="13" xfId="63" applyNumberFormat="1" applyFont="1" applyBorder="1" applyAlignment="1">
      <alignment horizontal="right" wrapText="1"/>
      <protection/>
    </xf>
    <xf numFmtId="3" fontId="4" fillId="0" borderId="16" xfId="63" applyNumberFormat="1" applyFont="1" applyBorder="1" applyAlignment="1">
      <alignment horizontal="right"/>
      <protection/>
    </xf>
    <xf numFmtId="3" fontId="3" fillId="0" borderId="37" xfId="63" applyNumberFormat="1" applyFont="1" applyBorder="1" applyAlignment="1">
      <alignment horizontal="right"/>
      <protection/>
    </xf>
    <xf numFmtId="3" fontId="3" fillId="0" borderId="12" xfId="63" applyNumberFormat="1" applyFont="1" applyBorder="1" applyAlignment="1">
      <alignment horizontal="right"/>
      <protection/>
    </xf>
    <xf numFmtId="3" fontId="4" fillId="0" borderId="11" xfId="63" applyNumberFormat="1" applyFont="1" applyBorder="1" applyAlignment="1">
      <alignment horizontal="right"/>
      <protection/>
    </xf>
    <xf numFmtId="3" fontId="3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37" xfId="0" applyFont="1" applyBorder="1" applyAlignment="1">
      <alignment/>
    </xf>
    <xf numFmtId="3" fontId="17" fillId="0" borderId="37" xfId="63" applyNumberFormat="1" applyFont="1" applyBorder="1" applyAlignment="1">
      <alignment horizontal="right"/>
      <protection/>
    </xf>
    <xf numFmtId="3" fontId="1" fillId="0" borderId="37" xfId="63" applyNumberFormat="1" applyFont="1" applyBorder="1" applyAlignment="1">
      <alignment horizontal="right"/>
      <protection/>
    </xf>
    <xf numFmtId="3" fontId="1" fillId="0" borderId="12" xfId="63" applyNumberFormat="1" applyFont="1" applyBorder="1" applyAlignment="1">
      <alignment horizontal="right"/>
      <protection/>
    </xf>
    <xf numFmtId="0" fontId="5" fillId="0" borderId="36" xfId="63" applyFont="1" applyBorder="1" applyAlignment="1">
      <alignment/>
      <protection/>
    </xf>
    <xf numFmtId="0" fontId="5" fillId="0" borderId="19" xfId="63" applyFont="1" applyBorder="1" applyAlignment="1">
      <alignment/>
      <protection/>
    </xf>
    <xf numFmtId="0" fontId="5" fillId="0" borderId="37" xfId="63" applyFont="1" applyBorder="1" applyAlignment="1">
      <alignment/>
      <protection/>
    </xf>
    <xf numFmtId="0" fontId="5" fillId="0" borderId="12" xfId="63" applyFont="1" applyBorder="1" applyAlignment="1">
      <alignment horizontal="left"/>
      <protection/>
    </xf>
    <xf numFmtId="3" fontId="4" fillId="0" borderId="12" xfId="63" applyNumberFormat="1" applyFont="1" applyBorder="1" applyAlignment="1">
      <alignment horizontal="right"/>
      <protection/>
    </xf>
    <xf numFmtId="9" fontId="0" fillId="0" borderId="82" xfId="63" applyNumberFormat="1" applyFont="1" applyBorder="1" applyAlignment="1">
      <alignment horizontal="right" wrapText="1"/>
      <protection/>
    </xf>
    <xf numFmtId="3" fontId="3" fillId="0" borderId="11" xfId="63" applyNumberFormat="1" applyFont="1" applyBorder="1" applyAlignment="1">
      <alignment horizontal="right" wrapText="1"/>
      <protection/>
    </xf>
    <xf numFmtId="3" fontId="0" fillId="0" borderId="11" xfId="63" applyNumberFormat="1" applyFont="1" applyBorder="1" applyAlignment="1">
      <alignment horizontal="right" wrapText="1"/>
      <protection/>
    </xf>
    <xf numFmtId="3" fontId="3" fillId="0" borderId="43" xfId="63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9" fontId="0" fillId="0" borderId="17" xfId="63" applyNumberFormat="1" applyFont="1" applyBorder="1" applyAlignment="1">
      <alignment horizontal="right" wrapText="1"/>
      <protection/>
    </xf>
    <xf numFmtId="3" fontId="3" fillId="0" borderId="16" xfId="63" applyNumberFormat="1" applyFont="1" applyBorder="1" applyAlignment="1">
      <alignment horizontal="right" wrapText="1"/>
      <protection/>
    </xf>
    <xf numFmtId="3" fontId="0" fillId="0" borderId="16" xfId="63" applyNumberFormat="1" applyFont="1" applyBorder="1" applyAlignment="1">
      <alignment horizontal="right" wrapText="1"/>
      <protection/>
    </xf>
    <xf numFmtId="3" fontId="3" fillId="0" borderId="53" xfId="63" applyNumberFormat="1" applyFont="1" applyBorder="1" applyAlignment="1">
      <alignment horizontal="right" wrapText="1"/>
      <protection/>
    </xf>
    <xf numFmtId="49" fontId="5" fillId="0" borderId="25" xfId="0" applyNumberFormat="1" applyFont="1" applyBorder="1" applyAlignment="1">
      <alignment horizontal="center" vertical="center"/>
    </xf>
    <xf numFmtId="9" fontId="0" fillId="0" borderId="15" xfId="63" applyNumberFormat="1" applyFont="1" applyBorder="1" applyAlignment="1">
      <alignment horizontal="right" wrapText="1"/>
      <protection/>
    </xf>
    <xf numFmtId="3" fontId="3" fillId="0" borderId="14" xfId="63" applyNumberFormat="1" applyFont="1" applyBorder="1" applyAlignment="1">
      <alignment horizontal="right" wrapText="1"/>
      <protection/>
    </xf>
    <xf numFmtId="3" fontId="0" fillId="0" borderId="14" xfId="63" applyNumberFormat="1" applyFont="1" applyBorder="1" applyAlignment="1">
      <alignment horizontal="right" wrapText="1"/>
      <protection/>
    </xf>
    <xf numFmtId="3" fontId="3" fillId="0" borderId="31" xfId="63" applyNumberFormat="1" applyFont="1" applyBorder="1" applyAlignment="1">
      <alignment horizontal="right" wrapText="1"/>
      <protection/>
    </xf>
    <xf numFmtId="49" fontId="5" fillId="0" borderId="39" xfId="63" applyNumberFormat="1" applyFont="1" applyBorder="1" applyAlignment="1">
      <alignment horizontal="center"/>
      <protection/>
    </xf>
    <xf numFmtId="3" fontId="3" fillId="0" borderId="12" xfId="63" applyNumberFormat="1" applyFont="1" applyBorder="1" applyAlignment="1">
      <alignment horizontal="right" wrapText="1"/>
      <protection/>
    </xf>
    <xf numFmtId="3" fontId="4" fillId="0" borderId="12" xfId="63" applyNumberFormat="1" applyFont="1" applyBorder="1" applyAlignment="1">
      <alignment horizontal="right" wrapText="1"/>
      <protection/>
    </xf>
    <xf numFmtId="0" fontId="10" fillId="0" borderId="0" xfId="64" applyFont="1">
      <alignment/>
      <protection/>
    </xf>
    <xf numFmtId="1" fontId="12" fillId="0" borderId="0" xfId="64" applyNumberFormat="1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9" fontId="8" fillId="0" borderId="150" xfId="63" applyNumberFormat="1" applyFont="1" applyBorder="1" applyAlignment="1">
      <alignment horizontal="right"/>
      <protection/>
    </xf>
    <xf numFmtId="9" fontId="4" fillId="0" borderId="47" xfId="63" applyNumberFormat="1" applyFont="1" applyBorder="1" applyAlignment="1">
      <alignment horizontal="right"/>
      <protection/>
    </xf>
    <xf numFmtId="3" fontId="4" fillId="0" borderId="30" xfId="63" applyNumberFormat="1" applyFont="1" applyBorder="1" applyAlignment="1">
      <alignment horizontal="right"/>
      <protection/>
    </xf>
    <xf numFmtId="9" fontId="4" fillId="0" borderId="15" xfId="63" applyNumberFormat="1" applyFont="1" applyBorder="1" applyAlignment="1">
      <alignment horizontal="right"/>
      <protection/>
    </xf>
    <xf numFmtId="3" fontId="3" fillId="0" borderId="16" xfId="63" applyNumberFormat="1" applyFont="1" applyBorder="1" applyAlignment="1">
      <alignment horizontal="right"/>
      <protection/>
    </xf>
    <xf numFmtId="3" fontId="4" fillId="0" borderId="14" xfId="63" applyNumberFormat="1" applyFont="1" applyBorder="1" applyAlignment="1">
      <alignment horizontal="right"/>
      <protection/>
    </xf>
    <xf numFmtId="9" fontId="0" fillId="0" borderId="82" xfId="63" applyNumberFormat="1" applyFont="1" applyBorder="1" applyAlignment="1">
      <alignment horizontal="right"/>
      <protection/>
    </xf>
    <xf numFmtId="3" fontId="3" fillId="0" borderId="11" xfId="63" applyNumberFormat="1" applyFont="1" applyBorder="1" applyAlignment="1">
      <alignment horizontal="right"/>
      <protection/>
    </xf>
    <xf numFmtId="3" fontId="3" fillId="0" borderId="43" xfId="63" applyNumberFormat="1" applyFont="1" applyBorder="1" applyAlignment="1">
      <alignment horizontal="right"/>
      <protection/>
    </xf>
    <xf numFmtId="0" fontId="8" fillId="0" borderId="0" xfId="63" applyFont="1" applyBorder="1" applyAlignment="1">
      <alignment horizontal="left"/>
      <protection/>
    </xf>
    <xf numFmtId="9" fontId="0" fillId="0" borderId="17" xfId="63" applyNumberFormat="1" applyFont="1" applyBorder="1" applyAlignment="1">
      <alignment horizontal="right"/>
      <protection/>
    </xf>
    <xf numFmtId="3" fontId="3" fillId="0" borderId="53" xfId="63" applyNumberFormat="1" applyFont="1" applyBorder="1" applyAlignment="1">
      <alignment horizontal="right"/>
      <protection/>
    </xf>
    <xf numFmtId="9" fontId="0" fillId="0" borderId="15" xfId="63" applyNumberFormat="1" applyFont="1" applyBorder="1" applyAlignment="1">
      <alignment horizontal="right"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31" xfId="63" applyNumberFormat="1" applyFont="1" applyBorder="1" applyAlignment="1">
      <alignment horizontal="right"/>
      <protection/>
    </xf>
    <xf numFmtId="3" fontId="4" fillId="0" borderId="37" xfId="63" applyNumberFormat="1" applyFont="1" applyBorder="1" applyAlignment="1">
      <alignment horizontal="right"/>
      <protection/>
    </xf>
    <xf numFmtId="3" fontId="4" fillId="0" borderId="53" xfId="63" applyNumberFormat="1" applyFont="1" applyBorder="1" applyAlignment="1">
      <alignment horizontal="right"/>
      <protection/>
    </xf>
    <xf numFmtId="3" fontId="4" fillId="0" borderId="16" xfId="63" applyNumberFormat="1" applyFont="1" applyBorder="1" applyAlignment="1">
      <alignment horizontal="right"/>
      <protection/>
    </xf>
    <xf numFmtId="9" fontId="4" fillId="0" borderId="151" xfId="63" applyNumberFormat="1" applyFont="1" applyBorder="1" applyAlignment="1">
      <alignment horizontal="right" wrapText="1"/>
      <protection/>
    </xf>
    <xf numFmtId="3" fontId="4" fillId="0" borderId="64" xfId="63" applyNumberFormat="1" applyFont="1" applyBorder="1">
      <alignment/>
      <protection/>
    </xf>
    <xf numFmtId="3" fontId="0" fillId="0" borderId="37" xfId="63" applyNumberFormat="1" applyFont="1" applyBorder="1" applyAlignment="1">
      <alignment horizontal="right" wrapText="1"/>
      <protection/>
    </xf>
    <xf numFmtId="3" fontId="4" fillId="0" borderId="37" xfId="63" applyNumberFormat="1" applyFont="1" applyBorder="1" applyAlignment="1">
      <alignment horizontal="right" wrapText="1"/>
      <protection/>
    </xf>
    <xf numFmtId="3" fontId="3" fillId="0" borderId="43" xfId="63" applyNumberFormat="1" applyFont="1" applyBorder="1" applyAlignment="1">
      <alignment horizontal="right"/>
      <protection/>
    </xf>
    <xf numFmtId="3" fontId="3" fillId="0" borderId="11" xfId="63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49" fontId="5" fillId="0" borderId="21" xfId="0" applyNumberFormat="1" applyFont="1" applyBorder="1" applyAlignment="1">
      <alignment horizontal="center" vertical="center"/>
    </xf>
    <xf numFmtId="0" fontId="10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13" fillId="0" borderId="14" xfId="62" applyFont="1" applyBorder="1" applyAlignment="1">
      <alignment horizontal="center"/>
      <protection/>
    </xf>
    <xf numFmtId="0" fontId="13" fillId="0" borderId="31" xfId="62" applyFont="1" applyBorder="1" applyAlignment="1">
      <alignment horizontal="center"/>
      <protection/>
    </xf>
    <xf numFmtId="0" fontId="13" fillId="0" borderId="143" xfId="62" applyFont="1" applyBorder="1" applyAlignment="1">
      <alignment horizontal="center"/>
      <protection/>
    </xf>
    <xf numFmtId="0" fontId="13" fillId="0" borderId="85" xfId="62" applyFont="1" applyBorder="1" applyAlignment="1">
      <alignment horizontal="center"/>
      <protection/>
    </xf>
    <xf numFmtId="0" fontId="13" fillId="0" borderId="29" xfId="62" applyFont="1" applyBorder="1" applyAlignment="1">
      <alignment horizontal="center"/>
      <protection/>
    </xf>
    <xf numFmtId="0" fontId="13" fillId="0" borderId="86" xfId="62" applyFont="1" applyBorder="1" applyAlignment="1">
      <alignment horizontal="center"/>
      <protection/>
    </xf>
    <xf numFmtId="0" fontId="13" fillId="0" borderId="40" xfId="62" applyFont="1" applyBorder="1" applyAlignment="1">
      <alignment horizontal="center"/>
      <protection/>
    </xf>
    <xf numFmtId="2" fontId="13" fillId="0" borderId="33" xfId="62" applyNumberFormat="1" applyFont="1" applyBorder="1" applyAlignment="1">
      <alignment horizontal="center"/>
      <protection/>
    </xf>
    <xf numFmtId="0" fontId="13" fillId="0" borderId="32" xfId="62" applyFont="1" applyBorder="1" applyAlignment="1">
      <alignment horizontal="center"/>
      <protection/>
    </xf>
    <xf numFmtId="0" fontId="13" fillId="0" borderId="15" xfId="62" applyFont="1" applyBorder="1" applyAlignment="1">
      <alignment horizontal="center"/>
      <protection/>
    </xf>
    <xf numFmtId="0" fontId="0" fillId="0" borderId="110" xfId="0" applyBorder="1" applyAlignment="1">
      <alignment/>
    </xf>
    <xf numFmtId="3" fontId="24" fillId="0" borderId="110" xfId="62" applyNumberFormat="1" applyFont="1" applyBorder="1" applyAlignment="1">
      <alignment/>
      <protection/>
    </xf>
    <xf numFmtId="3" fontId="24" fillId="0" borderId="49" xfId="62" applyNumberFormat="1" applyFont="1" applyBorder="1" applyAlignment="1">
      <alignment/>
      <protection/>
    </xf>
    <xf numFmtId="9" fontId="24" fillId="0" borderId="112" xfId="62" applyNumberFormat="1" applyFont="1" applyBorder="1" applyAlignment="1">
      <alignment/>
      <protection/>
    </xf>
    <xf numFmtId="3" fontId="24" fillId="0" borderId="132" xfId="62" applyNumberFormat="1" applyFont="1" applyBorder="1" applyAlignment="1">
      <alignment/>
      <protection/>
    </xf>
    <xf numFmtId="9" fontId="24" fillId="0" borderId="49" xfId="62" applyNumberFormat="1" applyFont="1" applyBorder="1" applyAlignment="1">
      <alignment/>
      <protection/>
    </xf>
    <xf numFmtId="9" fontId="24" fillId="0" borderId="133" xfId="62" applyNumberFormat="1" applyFont="1" applyBorder="1" applyAlignment="1">
      <alignment/>
      <protection/>
    </xf>
    <xf numFmtId="0" fontId="23" fillId="0" borderId="81" xfId="62" applyFont="1" applyBorder="1" applyAlignment="1">
      <alignment horizontal="center" vertical="center"/>
      <protection/>
    </xf>
    <xf numFmtId="0" fontId="0" fillId="0" borderId="69" xfId="62" applyBorder="1" applyAlignment="1">
      <alignment horizontal="left" wrapText="1"/>
      <protection/>
    </xf>
    <xf numFmtId="3" fontId="23" fillId="0" borderId="24" xfId="62" applyNumberFormat="1" applyFont="1" applyBorder="1" applyAlignment="1">
      <alignment/>
      <protection/>
    </xf>
    <xf numFmtId="3" fontId="23" fillId="0" borderId="11" xfId="62" applyNumberFormat="1" applyFont="1" applyBorder="1" applyAlignment="1">
      <alignment/>
      <protection/>
    </xf>
    <xf numFmtId="3" fontId="24" fillId="0" borderId="11" xfId="62" applyNumberFormat="1" applyFont="1" applyBorder="1" applyAlignment="1">
      <alignment/>
      <protection/>
    </xf>
    <xf numFmtId="3" fontId="5" fillId="0" borderId="109" xfId="0" applyNumberFormat="1" applyFont="1" applyBorder="1" applyAlignment="1">
      <alignment/>
    </xf>
    <xf numFmtId="3" fontId="23" fillId="0" borderId="98" xfId="62" applyNumberFormat="1" applyFont="1" applyBorder="1" applyAlignment="1">
      <alignment/>
      <protection/>
    </xf>
    <xf numFmtId="9" fontId="23" fillId="0" borderId="109" xfId="62" applyNumberFormat="1" applyFont="1" applyBorder="1" applyAlignment="1">
      <alignment/>
      <protection/>
    </xf>
    <xf numFmtId="0" fontId="23" fillId="0" borderId="11" xfId="62" applyFont="1" applyBorder="1" applyAlignment="1">
      <alignment/>
      <protection/>
    </xf>
    <xf numFmtId="9" fontId="23" fillId="0" borderId="82" xfId="62" applyNumberFormat="1" applyFont="1" applyBorder="1" applyAlignment="1">
      <alignment/>
      <protection/>
    </xf>
    <xf numFmtId="3" fontId="5" fillId="0" borderId="14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3" xfId="0" applyFont="1" applyBorder="1" applyAlignment="1">
      <alignment/>
    </xf>
    <xf numFmtId="3" fontId="0" fillId="0" borderId="53" xfId="0" applyNumberFormat="1" applyBorder="1" applyAlignment="1">
      <alignment/>
    </xf>
    <xf numFmtId="9" fontId="13" fillId="0" borderId="52" xfId="62" applyNumberFormat="1" applyFont="1" applyBorder="1" applyAlignment="1">
      <alignment/>
      <protection/>
    </xf>
    <xf numFmtId="0" fontId="0" fillId="0" borderId="53" xfId="0" applyBorder="1" applyAlignment="1">
      <alignment/>
    </xf>
    <xf numFmtId="9" fontId="23" fillId="0" borderId="17" xfId="62" applyNumberFormat="1" applyFont="1" applyBorder="1" applyAlignment="1">
      <alignment/>
      <protection/>
    </xf>
    <xf numFmtId="0" fontId="5" fillId="0" borderId="66" xfId="0" applyFont="1" applyBorder="1" applyAlignment="1">
      <alignment/>
    </xf>
    <xf numFmtId="0" fontId="13" fillId="0" borderId="21" xfId="62" applyFont="1" applyBorder="1">
      <alignment/>
      <protection/>
    </xf>
    <xf numFmtId="0" fontId="13" fillId="0" borderId="16" xfId="62" applyFont="1" applyBorder="1" applyAlignment="1">
      <alignment horizontal="left"/>
      <protection/>
    </xf>
    <xf numFmtId="0" fontId="13" fillId="0" borderId="53" xfId="62" applyFont="1" applyBorder="1" applyAlignment="1">
      <alignment horizontal="left"/>
      <protection/>
    </xf>
    <xf numFmtId="0" fontId="13" fillId="0" borderId="61" xfId="62" applyFont="1" applyBorder="1" applyAlignment="1">
      <alignment horizontal="left"/>
      <protection/>
    </xf>
    <xf numFmtId="9" fontId="5" fillId="0" borderId="53" xfId="0" applyNumberFormat="1" applyFont="1" applyBorder="1" applyAlignment="1">
      <alignment/>
    </xf>
    <xf numFmtId="3" fontId="13" fillId="0" borderId="66" xfId="62" applyNumberFormat="1" applyFont="1" applyBorder="1" applyAlignment="1">
      <alignment/>
      <protection/>
    </xf>
    <xf numFmtId="3" fontId="13" fillId="0" borderId="16" xfId="62" applyNumberFormat="1" applyFont="1" applyBorder="1" applyAlignment="1">
      <alignment/>
      <protection/>
    </xf>
    <xf numFmtId="3" fontId="13" fillId="0" borderId="35" xfId="62" applyNumberFormat="1" applyFont="1" applyBorder="1" applyAlignment="1">
      <alignment/>
      <protection/>
    </xf>
    <xf numFmtId="0" fontId="13" fillId="0" borderId="53" xfId="62" applyFont="1" applyBorder="1" applyAlignment="1">
      <alignment/>
      <protection/>
    </xf>
    <xf numFmtId="0" fontId="13" fillId="0" borderId="0" xfId="62" applyFont="1" applyBorder="1" applyAlignment="1">
      <alignment horizontal="left"/>
      <protection/>
    </xf>
    <xf numFmtId="3" fontId="13" fillId="0" borderId="35" xfId="62" applyNumberFormat="1" applyFont="1" applyBorder="1" applyAlignment="1">
      <alignment/>
      <protection/>
    </xf>
    <xf numFmtId="3" fontId="13" fillId="0" borderId="16" xfId="62" applyNumberFormat="1" applyFont="1" applyBorder="1" applyAlignment="1">
      <alignment/>
      <protection/>
    </xf>
    <xf numFmtId="0" fontId="10" fillId="0" borderId="53" xfId="62" applyFont="1" applyBorder="1" applyAlignment="1">
      <alignment/>
      <protection/>
    </xf>
    <xf numFmtId="3" fontId="13" fillId="0" borderId="53" xfId="62" applyNumberFormat="1" applyFont="1" applyBorder="1" applyAlignment="1">
      <alignment/>
      <protection/>
    </xf>
    <xf numFmtId="3" fontId="10" fillId="0" borderId="35" xfId="62" applyNumberFormat="1" applyFont="1" applyBorder="1" applyAlignment="1">
      <alignment/>
      <protection/>
    </xf>
    <xf numFmtId="3" fontId="10" fillId="0" borderId="16" xfId="62" applyNumberFormat="1" applyFont="1" applyBorder="1" applyAlignment="1">
      <alignment/>
      <protection/>
    </xf>
    <xf numFmtId="3" fontId="13" fillId="0" borderId="98" xfId="62" applyNumberFormat="1" applyFont="1" applyBorder="1" applyAlignment="1">
      <alignment/>
      <protection/>
    </xf>
    <xf numFmtId="0" fontId="23" fillId="0" borderId="10" xfId="62" applyFont="1" applyBorder="1" applyAlignment="1">
      <alignment horizontal="center"/>
      <protection/>
    </xf>
    <xf numFmtId="0" fontId="23" fillId="0" borderId="37" xfId="62" applyFont="1" applyBorder="1" applyAlignment="1">
      <alignment horizontal="left"/>
      <protection/>
    </xf>
    <xf numFmtId="0" fontId="23" fillId="0" borderId="19" xfId="62" applyFont="1" applyBorder="1" applyAlignment="1">
      <alignment horizontal="left"/>
      <protection/>
    </xf>
    <xf numFmtId="0" fontId="23" fillId="0" borderId="62" xfId="62" applyFont="1" applyBorder="1" applyAlignment="1">
      <alignment horizontal="left"/>
      <protection/>
    </xf>
    <xf numFmtId="3" fontId="23" fillId="0" borderId="36" xfId="62" applyNumberFormat="1" applyFont="1" applyBorder="1" applyAlignment="1">
      <alignment/>
      <protection/>
    </xf>
    <xf numFmtId="3" fontId="23" fillId="0" borderId="12" xfId="62" applyNumberFormat="1" applyFont="1" applyBorder="1" applyAlignment="1">
      <alignment/>
      <protection/>
    </xf>
    <xf numFmtId="9" fontId="23" fillId="0" borderId="56" xfId="62" applyNumberFormat="1" applyFont="1" applyBorder="1" applyAlignment="1">
      <alignment/>
      <protection/>
    </xf>
    <xf numFmtId="9" fontId="13" fillId="0" borderId="56" xfId="62" applyNumberFormat="1" applyFont="1" applyBorder="1" applyAlignment="1">
      <alignment/>
      <protection/>
    </xf>
    <xf numFmtId="9" fontId="23" fillId="0" borderId="13" xfId="62" applyNumberFormat="1" applyFont="1" applyBorder="1" applyAlignment="1">
      <alignment/>
      <protection/>
    </xf>
    <xf numFmtId="0" fontId="23" fillId="0" borderId="21" xfId="62" applyFont="1" applyBorder="1" applyAlignment="1">
      <alignment horizontal="center"/>
      <protection/>
    </xf>
    <xf numFmtId="0" fontId="23" fillId="0" borderId="53" xfId="62" applyFont="1" applyBorder="1" applyAlignment="1">
      <alignment horizontal="left"/>
      <protection/>
    </xf>
    <xf numFmtId="0" fontId="23" fillId="0" borderId="0" xfId="62" applyFont="1" applyBorder="1" applyAlignment="1">
      <alignment horizontal="left"/>
      <protection/>
    </xf>
    <xf numFmtId="0" fontId="23" fillId="0" borderId="61" xfId="62" applyFont="1" applyBorder="1" applyAlignment="1">
      <alignment horizontal="left"/>
      <protection/>
    </xf>
    <xf numFmtId="3" fontId="24" fillId="0" borderId="40" xfId="62" applyNumberFormat="1" applyFont="1" applyBorder="1" applyAlignment="1">
      <alignment/>
      <protection/>
    </xf>
    <xf numFmtId="3" fontId="23" fillId="0" borderId="14" xfId="62" applyNumberFormat="1" applyFont="1" applyBorder="1" applyAlignment="1">
      <alignment/>
      <protection/>
    </xf>
    <xf numFmtId="9" fontId="13" fillId="0" borderId="33" xfId="62" applyNumberFormat="1" applyFont="1" applyBorder="1" applyAlignment="1">
      <alignment/>
      <protection/>
    </xf>
    <xf numFmtId="3" fontId="24" fillId="0" borderId="40" xfId="62" applyNumberFormat="1" applyFont="1" applyBorder="1" applyAlignment="1">
      <alignment/>
      <protection/>
    </xf>
    <xf numFmtId="3" fontId="24" fillId="0" borderId="16" xfId="62" applyNumberFormat="1" applyFont="1" applyBorder="1" applyAlignment="1">
      <alignment/>
      <protection/>
    </xf>
    <xf numFmtId="9" fontId="23" fillId="0" borderId="33" xfId="62" applyNumberFormat="1" applyFont="1" applyBorder="1" applyAlignment="1">
      <alignment/>
      <protection/>
    </xf>
    <xf numFmtId="3" fontId="24" fillId="0" borderId="35" xfId="62" applyNumberFormat="1" applyFont="1" applyBorder="1" applyAlignment="1">
      <alignment/>
      <protection/>
    </xf>
    <xf numFmtId="0" fontId="24" fillId="0" borderId="53" xfId="62" applyFont="1" applyBorder="1" applyAlignment="1">
      <alignment/>
      <protection/>
    </xf>
    <xf numFmtId="0" fontId="24" fillId="0" borderId="21" xfId="62" applyFont="1" applyBorder="1" applyAlignment="1">
      <alignment horizontal="center"/>
      <protection/>
    </xf>
    <xf numFmtId="0" fontId="24" fillId="0" borderId="0" xfId="62" applyFont="1" applyBorder="1" applyAlignment="1">
      <alignment horizontal="left"/>
      <protection/>
    </xf>
    <xf numFmtId="3" fontId="13" fillId="0" borderId="24" xfId="62" applyNumberFormat="1" applyFont="1" applyBorder="1" applyAlignment="1">
      <alignment/>
      <protection/>
    </xf>
    <xf numFmtId="9" fontId="13" fillId="0" borderId="109" xfId="62" applyNumberFormat="1" applyFont="1" applyBorder="1" applyAlignment="1">
      <alignment/>
      <protection/>
    </xf>
    <xf numFmtId="9" fontId="23" fillId="0" borderId="52" xfId="62" applyNumberFormat="1" applyFont="1" applyBorder="1" applyAlignment="1">
      <alignment/>
      <protection/>
    </xf>
    <xf numFmtId="0" fontId="23" fillId="0" borderId="48" xfId="62" applyFont="1" applyBorder="1" applyAlignment="1">
      <alignment horizontal="center"/>
      <protection/>
    </xf>
    <xf numFmtId="0" fontId="23" fillId="0" borderId="37" xfId="62" applyFont="1" applyBorder="1" applyAlignment="1">
      <alignment/>
      <protection/>
    </xf>
    <xf numFmtId="0" fontId="24" fillId="0" borderId="53" xfId="62" applyFont="1" applyBorder="1" applyAlignment="1">
      <alignment horizontal="left"/>
      <protection/>
    </xf>
    <xf numFmtId="0" fontId="24" fillId="0" borderId="61" xfId="62" applyFont="1" applyBorder="1" applyAlignment="1">
      <alignment horizontal="left"/>
      <protection/>
    </xf>
    <xf numFmtId="3" fontId="24" fillId="0" borderId="14" xfId="62" applyNumberFormat="1" applyFont="1" applyBorder="1" applyAlignment="1">
      <alignment/>
      <protection/>
    </xf>
    <xf numFmtId="9" fontId="24" fillId="0" borderId="52" xfId="62" applyNumberFormat="1" applyFont="1" applyBorder="1" applyAlignment="1">
      <alignment/>
      <protection/>
    </xf>
    <xf numFmtId="0" fontId="24" fillId="0" borderId="152" xfId="62" applyFont="1" applyBorder="1" applyAlignment="1">
      <alignment horizontal="center"/>
      <protection/>
    </xf>
    <xf numFmtId="0" fontId="24" fillId="0" borderId="153" xfId="62" applyFont="1" applyBorder="1" applyAlignment="1">
      <alignment horizontal="left"/>
      <protection/>
    </xf>
    <xf numFmtId="0" fontId="24" fillId="0" borderId="71" xfId="62" applyFont="1" applyBorder="1" applyAlignment="1">
      <alignment horizontal="left"/>
      <protection/>
    </xf>
    <xf numFmtId="0" fontId="24" fillId="0" borderId="137" xfId="62" applyFont="1" applyBorder="1" applyAlignment="1">
      <alignment horizontal="left"/>
      <protection/>
    </xf>
    <xf numFmtId="3" fontId="24" fillId="0" borderId="132" xfId="62" applyNumberFormat="1" applyFont="1" applyBorder="1" applyAlignment="1">
      <alignment/>
      <protection/>
    </xf>
    <xf numFmtId="9" fontId="24" fillId="0" borderId="112" xfId="62" applyNumberFormat="1" applyFont="1" applyBorder="1" applyAlignment="1">
      <alignment/>
      <protection/>
    </xf>
    <xf numFmtId="9" fontId="24" fillId="0" borderId="50" xfId="62" applyNumberFormat="1" applyFont="1" applyBorder="1" applyAlignment="1">
      <alignment/>
      <protection/>
    </xf>
    <xf numFmtId="0" fontId="24" fillId="0" borderId="153" xfId="62" applyFont="1" applyBorder="1" applyAlignment="1">
      <alignment/>
      <protection/>
    </xf>
    <xf numFmtId="9" fontId="23" fillId="0" borderId="133" xfId="62" applyNumberFormat="1" applyFont="1" applyBorder="1" applyAlignment="1">
      <alignment/>
      <protection/>
    </xf>
    <xf numFmtId="0" fontId="23" fillId="0" borderId="21" xfId="62" applyFont="1" applyBorder="1" applyAlignment="1">
      <alignment horizontal="center"/>
      <protection/>
    </xf>
    <xf numFmtId="0" fontId="23" fillId="0" borderId="53" xfId="62" applyFont="1" applyBorder="1" applyAlignment="1">
      <alignment horizontal="left"/>
      <protection/>
    </xf>
    <xf numFmtId="0" fontId="23" fillId="0" borderId="0" xfId="62" applyFont="1" applyBorder="1" applyAlignment="1">
      <alignment horizontal="left"/>
      <protection/>
    </xf>
    <xf numFmtId="0" fontId="23" fillId="0" borderId="61" xfId="62" applyFont="1" applyBorder="1" applyAlignment="1">
      <alignment horizontal="left"/>
      <protection/>
    </xf>
    <xf numFmtId="3" fontId="23" fillId="0" borderId="34" xfId="62" applyNumberFormat="1" applyFont="1" applyBorder="1" applyAlignment="1">
      <alignment/>
      <protection/>
    </xf>
    <xf numFmtId="3" fontId="23" fillId="0" borderId="35" xfId="62" applyNumberFormat="1" applyFont="1" applyBorder="1" applyAlignment="1">
      <alignment/>
      <protection/>
    </xf>
    <xf numFmtId="3" fontId="23" fillId="0" borderId="16" xfId="62" applyNumberFormat="1" applyFont="1" applyBorder="1" applyAlignment="1">
      <alignment/>
      <protection/>
    </xf>
    <xf numFmtId="9" fontId="23" fillId="0" borderId="50" xfId="62" applyNumberFormat="1" applyFont="1" applyBorder="1" applyAlignment="1">
      <alignment/>
      <protection/>
    </xf>
    <xf numFmtId="0" fontId="23" fillId="0" borderId="53" xfId="62" applyFont="1" applyBorder="1" applyAlignment="1">
      <alignment/>
      <protection/>
    </xf>
    <xf numFmtId="0" fontId="13" fillId="0" borderId="51" xfId="62" applyFont="1" applyBorder="1" applyAlignment="1">
      <alignment horizontal="left"/>
      <protection/>
    </xf>
    <xf numFmtId="0" fontId="23" fillId="0" borderId="48" xfId="62" applyFont="1" applyBorder="1">
      <alignment/>
      <protection/>
    </xf>
    <xf numFmtId="0" fontId="23" fillId="0" borderId="63" xfId="62" applyFont="1" applyBorder="1" applyAlignment="1">
      <alignment horizontal="left"/>
      <protection/>
    </xf>
    <xf numFmtId="3" fontId="23" fillId="0" borderId="78" xfId="62" applyNumberFormat="1" applyFont="1" applyBorder="1" applyAlignment="1">
      <alignment/>
      <protection/>
    </xf>
    <xf numFmtId="9" fontId="23" fillId="0" borderId="154" xfId="62" applyNumberFormat="1" applyFont="1" applyBorder="1" applyAlignment="1">
      <alignment/>
      <protection/>
    </xf>
    <xf numFmtId="3" fontId="23" fillId="0" borderId="32" xfId="62" applyNumberFormat="1" applyFont="1" applyBorder="1" applyAlignment="1">
      <alignment/>
      <protection/>
    </xf>
    <xf numFmtId="3" fontId="23" fillId="0" borderId="46" xfId="62" applyNumberFormat="1" applyFont="1" applyBorder="1" applyAlignment="1">
      <alignment/>
      <protection/>
    </xf>
    <xf numFmtId="0" fontId="23" fillId="0" borderId="76" xfId="62" applyFont="1" applyBorder="1" applyAlignment="1">
      <alignment/>
      <protection/>
    </xf>
    <xf numFmtId="9" fontId="23" fillId="0" borderId="126" xfId="62" applyNumberFormat="1" applyFont="1" applyBorder="1" applyAlignment="1">
      <alignment/>
      <protection/>
    </xf>
    <xf numFmtId="0" fontId="4" fillId="0" borderId="58" xfId="62" applyFont="1" applyBorder="1" applyAlignment="1">
      <alignment horizontal="center"/>
      <protection/>
    </xf>
    <xf numFmtId="0" fontId="4" fillId="0" borderId="155" xfId="62" applyFont="1" applyBorder="1" applyAlignment="1">
      <alignment horizontal="center"/>
      <protection/>
    </xf>
    <xf numFmtId="3" fontId="12" fillId="0" borderId="41" xfId="62" applyNumberFormat="1" applyFont="1" applyBorder="1" applyAlignment="1">
      <alignment/>
      <protection/>
    </xf>
    <xf numFmtId="9" fontId="12" fillId="0" borderId="60" xfId="62" applyNumberFormat="1" applyFont="1" applyBorder="1" applyAlignment="1">
      <alignment/>
      <protection/>
    </xf>
    <xf numFmtId="3" fontId="4" fillId="0" borderId="41" xfId="62" applyNumberFormat="1" applyFont="1" applyBorder="1" applyAlignment="1">
      <alignment horizontal="right"/>
      <protection/>
    </xf>
    <xf numFmtId="3" fontId="4" fillId="0" borderId="30" xfId="62" applyNumberFormat="1" applyFont="1" applyBorder="1" applyAlignment="1">
      <alignment horizontal="right"/>
      <protection/>
    </xf>
    <xf numFmtId="9" fontId="4" fillId="0" borderId="58" xfId="62" applyNumberFormat="1" applyFont="1" applyBorder="1" applyAlignment="1">
      <alignment horizontal="right"/>
      <protection/>
    </xf>
    <xf numFmtId="3" fontId="12" fillId="0" borderId="59" xfId="62" applyNumberFormat="1" applyFont="1" applyBorder="1" applyAlignment="1">
      <alignment/>
      <protection/>
    </xf>
    <xf numFmtId="3" fontId="12" fillId="0" borderId="30" xfId="62" applyNumberFormat="1" applyFont="1" applyBorder="1" applyAlignment="1">
      <alignment/>
      <protection/>
    </xf>
    <xf numFmtId="9" fontId="12" fillId="0" borderId="47" xfId="62" applyNumberFormat="1" applyFont="1" applyBorder="1" applyAlignment="1">
      <alignment/>
      <protection/>
    </xf>
    <xf numFmtId="0" fontId="0" fillId="0" borderId="0" xfId="62">
      <alignment/>
      <protection/>
    </xf>
    <xf numFmtId="0" fontId="0" fillId="0" borderId="0" xfId="62" applyBorder="1" applyAlignment="1">
      <alignment wrapText="1"/>
      <protection/>
    </xf>
    <xf numFmtId="0" fontId="0" fillId="0" borderId="0" xfId="62" applyBorder="1" applyAlignment="1">
      <alignment/>
      <protection/>
    </xf>
    <xf numFmtId="0" fontId="13" fillId="0" borderId="156" xfId="62" applyFont="1" applyBorder="1" applyAlignment="1">
      <alignment horizontal="center"/>
      <protection/>
    </xf>
    <xf numFmtId="0" fontId="13" fillId="0" borderId="33" xfId="62" applyFont="1" applyBorder="1" applyAlignment="1">
      <alignment horizontal="center"/>
      <protection/>
    </xf>
    <xf numFmtId="3" fontId="24" fillId="0" borderId="111" xfId="62" applyNumberFormat="1" applyFont="1" applyBorder="1" applyAlignment="1">
      <alignment/>
      <protection/>
    </xf>
    <xf numFmtId="3" fontId="24" fillId="0" borderId="112" xfId="62" applyNumberFormat="1" applyFont="1" applyBorder="1" applyAlignment="1">
      <alignment/>
      <protection/>
    </xf>
    <xf numFmtId="3" fontId="24" fillId="0" borderId="133" xfId="62" applyNumberFormat="1" applyFont="1" applyBorder="1" applyAlignment="1">
      <alignment/>
      <protection/>
    </xf>
    <xf numFmtId="0" fontId="23" fillId="0" borderId="157" xfId="62" applyFont="1" applyBorder="1" applyAlignment="1">
      <alignment horizontal="center" vertical="center"/>
      <protection/>
    </xf>
    <xf numFmtId="0" fontId="0" fillId="0" borderId="147" xfId="62" applyBorder="1" applyAlignment="1">
      <alignment horizontal="left" wrapText="1"/>
      <protection/>
    </xf>
    <xf numFmtId="3" fontId="23" fillId="0" borderId="92" xfId="62" applyNumberFormat="1" applyFont="1" applyBorder="1" applyAlignment="1">
      <alignment/>
      <protection/>
    </xf>
    <xf numFmtId="0" fontId="23" fillId="0" borderId="92" xfId="62" applyFont="1" applyBorder="1" applyAlignment="1">
      <alignment/>
      <protection/>
    </xf>
    <xf numFmtId="9" fontId="23" fillId="0" borderId="90" xfId="62" applyNumberFormat="1" applyFont="1" applyBorder="1" applyAlignment="1">
      <alignment/>
      <protection/>
    </xf>
    <xf numFmtId="3" fontId="23" fillId="0" borderId="89" xfId="62" applyNumberFormat="1" applyFont="1" applyBorder="1" applyAlignment="1">
      <alignment/>
      <protection/>
    </xf>
    <xf numFmtId="0" fontId="23" fillId="0" borderId="158" xfId="62" applyFont="1" applyBorder="1" applyAlignment="1">
      <alignment/>
      <protection/>
    </xf>
    <xf numFmtId="3" fontId="23" fillId="0" borderId="90" xfId="62" applyNumberFormat="1" applyFont="1" applyBorder="1" applyAlignment="1">
      <alignment/>
      <protection/>
    </xf>
    <xf numFmtId="3" fontId="23" fillId="0" borderId="91" xfId="62" applyNumberFormat="1" applyFont="1" applyBorder="1" applyAlignment="1">
      <alignment/>
      <protection/>
    </xf>
    <xf numFmtId="3" fontId="23" fillId="0" borderId="80" xfId="62" applyNumberFormat="1" applyFont="1" applyBorder="1" applyAlignment="1">
      <alignment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/>
      <protection/>
    </xf>
    <xf numFmtId="9" fontId="23" fillId="0" borderId="52" xfId="62" applyNumberFormat="1" applyFont="1" applyBorder="1" applyAlignment="1">
      <alignment/>
      <protection/>
    </xf>
    <xf numFmtId="3" fontId="23" fillId="0" borderId="66" xfId="62" applyNumberFormat="1" applyFont="1" applyBorder="1" applyAlignment="1">
      <alignment/>
      <protection/>
    </xf>
    <xf numFmtId="3" fontId="23" fillId="0" borderId="52" xfId="62" applyNumberFormat="1" applyFont="1" applyBorder="1" applyAlignment="1">
      <alignment/>
      <protection/>
    </xf>
    <xf numFmtId="0" fontId="13" fillId="0" borderId="16" xfId="62" applyFont="1" applyBorder="1" applyAlignment="1">
      <alignment/>
      <protection/>
    </xf>
    <xf numFmtId="0" fontId="23" fillId="0" borderId="159" xfId="62" applyFont="1" applyBorder="1" applyAlignment="1">
      <alignment horizontal="left"/>
      <protection/>
    </xf>
    <xf numFmtId="9" fontId="23" fillId="0" borderId="56" xfId="62" applyNumberFormat="1" applyFont="1" applyBorder="1" applyAlignment="1">
      <alignment/>
      <protection/>
    </xf>
    <xf numFmtId="3" fontId="23" fillId="0" borderId="37" xfId="62" applyNumberFormat="1" applyFont="1" applyBorder="1" applyAlignment="1">
      <alignment/>
      <protection/>
    </xf>
    <xf numFmtId="3" fontId="23" fillId="0" borderId="56" xfId="62" applyNumberFormat="1" applyFont="1" applyBorder="1" applyAlignment="1">
      <alignment/>
      <protection/>
    </xf>
    <xf numFmtId="0" fontId="23" fillId="0" borderId="51" xfId="62" applyFont="1" applyBorder="1" applyAlignment="1">
      <alignment horizontal="left"/>
      <protection/>
    </xf>
    <xf numFmtId="3" fontId="24" fillId="0" borderId="35" xfId="62" applyNumberFormat="1" applyFont="1" applyBorder="1" applyAlignment="1">
      <alignment/>
      <protection/>
    </xf>
    <xf numFmtId="3" fontId="24" fillId="0" borderId="16" xfId="62" applyNumberFormat="1" applyFont="1" applyBorder="1" applyAlignment="1">
      <alignment/>
      <protection/>
    </xf>
    <xf numFmtId="0" fontId="24" fillId="0" borderId="16" xfId="62" applyFont="1" applyBorder="1" applyAlignment="1">
      <alignment/>
      <protection/>
    </xf>
    <xf numFmtId="9" fontId="23" fillId="0" borderId="33" xfId="62" applyNumberFormat="1" applyFont="1" applyBorder="1" applyAlignment="1">
      <alignment/>
      <protection/>
    </xf>
    <xf numFmtId="3" fontId="23" fillId="0" borderId="33" xfId="62" applyNumberFormat="1" applyFont="1" applyBorder="1" applyAlignment="1">
      <alignment/>
      <protection/>
    </xf>
    <xf numFmtId="0" fontId="24" fillId="0" borderId="51" xfId="62" applyFont="1" applyBorder="1" applyAlignment="1">
      <alignment horizontal="left"/>
      <protection/>
    </xf>
    <xf numFmtId="9" fontId="23" fillId="0" borderId="109" xfId="62" applyNumberFormat="1" applyFont="1" applyBorder="1" applyAlignment="1">
      <alignment/>
      <protection/>
    </xf>
    <xf numFmtId="3" fontId="24" fillId="0" borderId="66" xfId="62" applyNumberFormat="1" applyFont="1" applyBorder="1" applyAlignment="1">
      <alignment/>
      <protection/>
    </xf>
    <xf numFmtId="0" fontId="24" fillId="0" borderId="160" xfId="62" applyFont="1" applyBorder="1" applyAlignment="1">
      <alignment horizontal="left"/>
      <protection/>
    </xf>
    <xf numFmtId="9" fontId="24" fillId="0" borderId="132" xfId="62" applyNumberFormat="1" applyFont="1" applyBorder="1" applyAlignment="1">
      <alignment/>
      <protection/>
    </xf>
    <xf numFmtId="3" fontId="23" fillId="0" borderId="112" xfId="62" applyNumberFormat="1" applyFont="1" applyBorder="1" applyAlignment="1">
      <alignment/>
      <protection/>
    </xf>
    <xf numFmtId="0" fontId="23" fillId="0" borderId="51" xfId="62" applyFont="1" applyBorder="1" applyAlignment="1">
      <alignment horizontal="left"/>
      <protection/>
    </xf>
    <xf numFmtId="3" fontId="23" fillId="0" borderId="35" xfId="62" applyNumberFormat="1" applyFont="1" applyBorder="1" applyAlignment="1">
      <alignment/>
      <protection/>
    </xf>
    <xf numFmtId="3" fontId="23" fillId="0" borderId="16" xfId="62" applyNumberFormat="1" applyFont="1" applyBorder="1" applyAlignment="1">
      <alignment/>
      <protection/>
    </xf>
    <xf numFmtId="9" fontId="23" fillId="0" borderId="53" xfId="62" applyNumberFormat="1" applyFont="1" applyBorder="1" applyAlignment="1">
      <alignment/>
      <protection/>
    </xf>
    <xf numFmtId="3" fontId="23" fillId="0" borderId="101" xfId="62" applyNumberFormat="1" applyFont="1" applyBorder="1" applyAlignment="1">
      <alignment/>
      <protection/>
    </xf>
    <xf numFmtId="3" fontId="23" fillId="0" borderId="109" xfId="62" applyNumberFormat="1" applyFont="1" applyBorder="1" applyAlignment="1">
      <alignment/>
      <protection/>
    </xf>
    <xf numFmtId="3" fontId="13" fillId="0" borderId="11" xfId="62" applyNumberFormat="1" applyFont="1" applyBorder="1" applyAlignment="1">
      <alignment/>
      <protection/>
    </xf>
    <xf numFmtId="0" fontId="13" fillId="0" borderId="48" xfId="62" applyFont="1" applyBorder="1">
      <alignment/>
      <protection/>
    </xf>
    <xf numFmtId="9" fontId="23" fillId="0" borderId="154" xfId="62" applyNumberFormat="1" applyFont="1" applyBorder="1" applyAlignment="1">
      <alignment/>
      <protection/>
    </xf>
    <xf numFmtId="3" fontId="23" fillId="0" borderId="95" xfId="62" applyNumberFormat="1" applyFont="1" applyBorder="1" applyAlignment="1">
      <alignment/>
      <protection/>
    </xf>
    <xf numFmtId="3" fontId="4" fillId="0" borderId="58" xfId="62" applyNumberFormat="1" applyFont="1" applyBorder="1" applyAlignment="1">
      <alignment horizontal="right"/>
      <protection/>
    </xf>
    <xf numFmtId="3" fontId="4" fillId="0" borderId="30" xfId="62" applyNumberFormat="1" applyFont="1" applyBorder="1" applyAlignment="1">
      <alignment horizontal="right"/>
      <protection/>
    </xf>
    <xf numFmtId="3" fontId="4" fillId="0" borderId="67" xfId="62" applyNumberFormat="1" applyFont="1" applyBorder="1" applyAlignment="1">
      <alignment horizontal="right"/>
      <protection/>
    </xf>
    <xf numFmtId="0" fontId="13" fillId="0" borderId="146" xfId="62" applyFont="1" applyBorder="1" applyAlignment="1">
      <alignment horizontal="center"/>
      <protection/>
    </xf>
    <xf numFmtId="0" fontId="5" fillId="0" borderId="32" xfId="62" applyFont="1" applyBorder="1" applyAlignment="1">
      <alignment horizontal="center"/>
      <protection/>
    </xf>
    <xf numFmtId="0" fontId="5" fillId="0" borderId="26" xfId="62" applyFont="1" applyBorder="1" applyAlignment="1">
      <alignment horizontal="center"/>
      <protection/>
    </xf>
    <xf numFmtId="0" fontId="5" fillId="0" borderId="14" xfId="62" applyFont="1" applyBorder="1" applyAlignment="1">
      <alignment horizontal="center"/>
      <protection/>
    </xf>
    <xf numFmtId="0" fontId="5" fillId="0" borderId="75" xfId="62" applyFont="1" applyBorder="1" applyAlignment="1">
      <alignment horizontal="center"/>
      <protection/>
    </xf>
    <xf numFmtId="0" fontId="24" fillId="0" borderId="49" xfId="62" applyFont="1" applyBorder="1" applyAlignment="1">
      <alignment/>
      <protection/>
    </xf>
    <xf numFmtId="3" fontId="24" fillId="0" borderId="50" xfId="62" applyNumberFormat="1" applyFont="1" applyBorder="1" applyAlignment="1">
      <alignment/>
      <protection/>
    </xf>
    <xf numFmtId="9" fontId="23" fillId="0" borderId="80" xfId="62" applyNumberFormat="1" applyFont="1" applyBorder="1" applyAlignment="1">
      <alignment/>
      <protection/>
    </xf>
    <xf numFmtId="9" fontId="23" fillId="0" borderId="17" xfId="62" applyNumberFormat="1" applyFont="1" applyBorder="1" applyAlignment="1">
      <alignment/>
      <protection/>
    </xf>
    <xf numFmtId="9" fontId="13" fillId="0" borderId="17" xfId="62" applyNumberFormat="1" applyFont="1" applyBorder="1" applyAlignment="1">
      <alignment/>
      <protection/>
    </xf>
    <xf numFmtId="3" fontId="13" fillId="0" borderId="52" xfId="62" applyNumberFormat="1" applyFont="1" applyBorder="1" applyAlignment="1">
      <alignment/>
      <protection/>
    </xf>
    <xf numFmtId="0" fontId="10" fillId="0" borderId="16" xfId="62" applyFont="1" applyBorder="1" applyAlignment="1">
      <alignment/>
      <protection/>
    </xf>
    <xf numFmtId="9" fontId="13" fillId="0" borderId="17" xfId="62" applyNumberFormat="1" applyFont="1" applyBorder="1" applyAlignment="1">
      <alignment/>
      <protection/>
    </xf>
    <xf numFmtId="9" fontId="69" fillId="0" borderId="17" xfId="62" applyNumberFormat="1" applyFont="1" applyBorder="1" applyAlignment="1">
      <alignment/>
      <protection/>
    </xf>
    <xf numFmtId="9" fontId="10" fillId="0" borderId="17" xfId="62" applyNumberFormat="1" applyFont="1" applyBorder="1" applyAlignment="1">
      <alignment/>
      <protection/>
    </xf>
    <xf numFmtId="3" fontId="23" fillId="0" borderId="55" xfId="62" applyNumberFormat="1" applyFont="1" applyBorder="1" applyAlignment="1">
      <alignment/>
      <protection/>
    </xf>
    <xf numFmtId="0" fontId="23" fillId="0" borderId="12" xfId="62" applyFont="1" applyBorder="1" applyAlignment="1">
      <alignment/>
      <protection/>
    </xf>
    <xf numFmtId="3" fontId="24" fillId="0" borderId="66" xfId="62" applyNumberFormat="1" applyFont="1" applyBorder="1" applyAlignment="1">
      <alignment/>
      <protection/>
    </xf>
    <xf numFmtId="9" fontId="24" fillId="0" borderId="52" xfId="62" applyNumberFormat="1" applyFont="1" applyBorder="1" applyAlignment="1">
      <alignment/>
      <protection/>
    </xf>
    <xf numFmtId="0" fontId="24" fillId="0" borderId="16" xfId="62" applyFont="1" applyBorder="1" applyAlignment="1">
      <alignment/>
      <protection/>
    </xf>
    <xf numFmtId="9" fontId="24" fillId="0" borderId="17" xfId="62" applyNumberFormat="1" applyFont="1" applyBorder="1" applyAlignment="1">
      <alignment/>
      <protection/>
    </xf>
    <xf numFmtId="3" fontId="13" fillId="0" borderId="109" xfId="62" applyNumberFormat="1" applyFont="1" applyBorder="1" applyAlignment="1">
      <alignment/>
      <protection/>
    </xf>
    <xf numFmtId="3" fontId="24" fillId="0" borderId="110" xfId="62" applyNumberFormat="1" applyFont="1" applyBorder="1" applyAlignment="1">
      <alignment/>
      <protection/>
    </xf>
    <xf numFmtId="3" fontId="24" fillId="0" borderId="49" xfId="62" applyNumberFormat="1" applyFont="1" applyBorder="1" applyAlignment="1">
      <alignment/>
      <protection/>
    </xf>
    <xf numFmtId="3" fontId="23" fillId="0" borderId="132" xfId="62" applyNumberFormat="1" applyFont="1" applyBorder="1" applyAlignment="1">
      <alignment/>
      <protection/>
    </xf>
    <xf numFmtId="3" fontId="23" fillId="0" borderId="66" xfId="62" applyNumberFormat="1" applyFont="1" applyBorder="1" applyAlignment="1">
      <alignment/>
      <protection/>
    </xf>
    <xf numFmtId="9" fontId="13" fillId="0" borderId="52" xfId="62" applyNumberFormat="1" applyFont="1" applyBorder="1" applyAlignment="1">
      <alignment/>
      <protection/>
    </xf>
    <xf numFmtId="3" fontId="13" fillId="0" borderId="54" xfId="62" applyNumberFormat="1" applyFont="1" applyBorder="1" applyAlignment="1">
      <alignment/>
      <protection/>
    </xf>
    <xf numFmtId="9" fontId="13" fillId="0" borderId="154" xfId="62" applyNumberFormat="1" applyFont="1" applyBorder="1" applyAlignment="1">
      <alignment/>
      <protection/>
    </xf>
    <xf numFmtId="3" fontId="23" fillId="0" borderId="154" xfId="62" applyNumberFormat="1" applyFont="1" applyBorder="1" applyAlignment="1">
      <alignment/>
      <protection/>
    </xf>
    <xf numFmtId="3" fontId="4" fillId="0" borderId="41" xfId="62" applyNumberFormat="1" applyFont="1" applyBorder="1" applyAlignment="1">
      <alignment horizontal="right"/>
      <protection/>
    </xf>
    <xf numFmtId="0" fontId="4" fillId="0" borderId="58" xfId="62" applyFont="1" applyBorder="1" applyAlignment="1">
      <alignment horizontal="right"/>
      <protection/>
    </xf>
    <xf numFmtId="3" fontId="12" fillId="0" borderId="65" xfId="62" applyNumberFormat="1" applyFont="1" applyBorder="1" applyAlignment="1">
      <alignment/>
      <protection/>
    </xf>
    <xf numFmtId="0" fontId="4" fillId="0" borderId="30" xfId="62" applyFont="1" applyFill="1" applyBorder="1" applyAlignment="1">
      <alignment horizontal="right"/>
      <protection/>
    </xf>
    <xf numFmtId="9" fontId="4" fillId="0" borderId="151" xfId="62" applyNumberFormat="1" applyFont="1" applyFill="1" applyBorder="1" applyAlignment="1">
      <alignment horizontal="right"/>
      <protection/>
    </xf>
    <xf numFmtId="9" fontId="8" fillId="0" borderId="13" xfId="65" applyNumberFormat="1" applyFont="1" applyBorder="1" applyAlignment="1">
      <alignment/>
      <protection/>
    </xf>
    <xf numFmtId="9" fontId="5" fillId="0" borderId="13" xfId="65" applyNumberFormat="1" applyFont="1" applyBorder="1" applyAlignment="1">
      <alignment/>
      <protection/>
    </xf>
    <xf numFmtId="9" fontId="9" fillId="0" borderId="13" xfId="65" applyNumberFormat="1" applyFont="1" applyBorder="1" applyAlignment="1">
      <alignment/>
      <protection/>
    </xf>
    <xf numFmtId="0" fontId="5" fillId="0" borderId="23" xfId="65" applyFont="1" applyBorder="1" applyAlignment="1">
      <alignment horizontal="left"/>
      <protection/>
    </xf>
    <xf numFmtId="3" fontId="5" fillId="0" borderId="148" xfId="65" applyNumberFormat="1" applyFont="1" applyBorder="1" applyAlignment="1">
      <alignment/>
      <protection/>
    </xf>
    <xf numFmtId="9" fontId="5" fillId="0" borderId="15" xfId="65" applyNumberFormat="1" applyFont="1" applyBorder="1" applyAlignment="1">
      <alignment/>
      <protection/>
    </xf>
    <xf numFmtId="3" fontId="9" fillId="0" borderId="57" xfId="65" applyNumberFormat="1" applyFont="1" applyBorder="1" applyAlignment="1">
      <alignment/>
      <protection/>
    </xf>
    <xf numFmtId="3" fontId="9" fillId="0" borderId="30" xfId="65" applyNumberFormat="1" applyFont="1" applyBorder="1" applyAlignment="1">
      <alignment/>
      <protection/>
    </xf>
    <xf numFmtId="9" fontId="5" fillId="0" borderId="47" xfId="65" applyNumberFormat="1" applyFont="1" applyBorder="1" applyAlignment="1">
      <alignment/>
      <protection/>
    </xf>
    <xf numFmtId="3" fontId="9" fillId="0" borderId="41" xfId="65" applyNumberFormat="1" applyFont="1" applyBorder="1" applyAlignment="1">
      <alignment/>
      <protection/>
    </xf>
    <xf numFmtId="9" fontId="9" fillId="0" borderId="47" xfId="65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5" fillId="0" borderId="140" xfId="65" applyFont="1" applyBorder="1" applyAlignment="1">
      <alignment horizontal="left"/>
      <protection/>
    </xf>
    <xf numFmtId="3" fontId="9" fillId="0" borderId="81" xfId="65" applyNumberFormat="1" applyFont="1" applyBorder="1" applyAlignment="1">
      <alignment horizontal="right"/>
      <protection/>
    </xf>
    <xf numFmtId="3" fontId="9" fillId="0" borderId="11" xfId="65" applyNumberFormat="1" applyFont="1" applyBorder="1" applyAlignment="1">
      <alignment horizontal="right"/>
      <protection/>
    </xf>
    <xf numFmtId="9" fontId="9" fillId="0" borderId="82" xfId="65" applyNumberFormat="1" applyFont="1" applyBorder="1" applyAlignment="1">
      <alignment horizontal="right"/>
      <protection/>
    </xf>
    <xf numFmtId="3" fontId="9" fillId="0" borderId="24" xfId="65" applyNumberFormat="1" applyFont="1" applyBorder="1" applyAlignment="1">
      <alignment horizontal="right"/>
      <protection/>
    </xf>
    <xf numFmtId="9" fontId="9" fillId="0" borderId="13" xfId="65" applyNumberFormat="1" applyFont="1" applyBorder="1" applyAlignment="1">
      <alignment horizontal="right"/>
      <protection/>
    </xf>
    <xf numFmtId="3" fontId="5" fillId="0" borderId="24" xfId="65" applyNumberFormat="1" applyFont="1" applyBorder="1" applyAlignment="1">
      <alignment horizontal="right"/>
      <protection/>
    </xf>
    <xf numFmtId="3" fontId="5" fillId="0" borderId="48" xfId="65" applyNumberFormat="1" applyFont="1" applyBorder="1" applyAlignment="1">
      <alignment horizontal="right"/>
      <protection/>
    </xf>
    <xf numFmtId="3" fontId="5" fillId="0" borderId="12" xfId="65" applyNumberFormat="1" applyFont="1" applyBorder="1" applyAlignment="1">
      <alignment horizontal="right"/>
      <protection/>
    </xf>
    <xf numFmtId="9" fontId="5" fillId="0" borderId="13" xfId="65" applyNumberFormat="1" applyFont="1" applyBorder="1" applyAlignment="1">
      <alignment horizontal="right"/>
      <protection/>
    </xf>
    <xf numFmtId="3" fontId="5" fillId="0" borderId="36" xfId="65" applyNumberFormat="1" applyFont="1" applyBorder="1" applyAlignment="1">
      <alignment horizontal="right"/>
      <protection/>
    </xf>
    <xf numFmtId="3" fontId="5" fillId="0" borderId="37" xfId="65" applyNumberFormat="1" applyFont="1" applyBorder="1" applyAlignment="1">
      <alignment horizontal="right"/>
      <protection/>
    </xf>
    <xf numFmtId="3" fontId="5" fillId="0" borderId="19" xfId="65" applyNumberFormat="1" applyFont="1" applyBorder="1" applyAlignment="1">
      <alignment horizontal="right"/>
      <protection/>
    </xf>
    <xf numFmtId="3" fontId="5" fillId="0" borderId="40" xfId="65" applyNumberFormat="1" applyFont="1" applyBorder="1" applyAlignment="1">
      <alignment horizontal="right"/>
      <protection/>
    </xf>
    <xf numFmtId="3" fontId="5" fillId="0" borderId="14" xfId="65" applyNumberFormat="1" applyFont="1" applyBorder="1" applyAlignment="1">
      <alignment horizontal="right"/>
      <protection/>
    </xf>
    <xf numFmtId="3" fontId="8" fillId="0" borderId="14" xfId="65" applyNumberFormat="1" applyFont="1" applyBorder="1" applyAlignment="1">
      <alignment horizontal="right"/>
      <protection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26" xfId="65" applyNumberFormat="1" applyFont="1" applyBorder="1" applyAlignment="1">
      <alignment horizontal="right"/>
      <protection/>
    </xf>
    <xf numFmtId="0" fontId="5" fillId="0" borderId="0" xfId="65" applyFont="1" applyBorder="1" applyAlignment="1">
      <alignment horizontal="center"/>
      <protection/>
    </xf>
    <xf numFmtId="0" fontId="5" fillId="0" borderId="23" xfId="65" applyFont="1" applyBorder="1" applyAlignment="1">
      <alignment horizontal="left"/>
      <protection/>
    </xf>
    <xf numFmtId="0" fontId="5" fillId="0" borderId="161" xfId="65" applyFont="1" applyBorder="1" applyAlignment="1">
      <alignment horizontal="left"/>
      <protection/>
    </xf>
    <xf numFmtId="3" fontId="6" fillId="0" borderId="24" xfId="65" applyNumberFormat="1" applyFont="1" applyBorder="1" applyAlignment="1">
      <alignment horizontal="right"/>
      <protection/>
    </xf>
    <xf numFmtId="3" fontId="5" fillId="0" borderId="35" xfId="65" applyNumberFormat="1" applyFont="1" applyBorder="1" applyAlignment="1">
      <alignment horizontal="right"/>
      <protection/>
    </xf>
    <xf numFmtId="3" fontId="5" fillId="0" borderId="53" xfId="65" applyNumberFormat="1" applyFont="1" applyBorder="1" applyAlignment="1">
      <alignment horizontal="right"/>
      <protection/>
    </xf>
    <xf numFmtId="3" fontId="5" fillId="0" borderId="0" xfId="65" applyNumberFormat="1" applyFont="1" applyBorder="1" applyAlignment="1">
      <alignment horizontal="right"/>
      <protection/>
    </xf>
    <xf numFmtId="0" fontId="0" fillId="0" borderId="36" xfId="0" applyBorder="1" applyAlignment="1">
      <alignment/>
    </xf>
    <xf numFmtId="0" fontId="9" fillId="0" borderId="38" xfId="65" applyFont="1" applyBorder="1" applyAlignment="1">
      <alignment horizontal="left"/>
      <protection/>
    </xf>
    <xf numFmtId="0" fontId="9" fillId="0" borderId="96" xfId="65" applyFont="1" applyBorder="1" applyAlignment="1">
      <alignment horizontal="left"/>
      <protection/>
    </xf>
    <xf numFmtId="3" fontId="9" fillId="0" borderId="40" xfId="65" applyNumberFormat="1" applyFont="1" applyBorder="1" applyAlignment="1">
      <alignment horizontal="right"/>
      <protection/>
    </xf>
    <xf numFmtId="0" fontId="8" fillId="0" borderId="161" xfId="65" applyFont="1" applyBorder="1" applyAlignment="1">
      <alignment horizontal="left"/>
      <protection/>
    </xf>
    <xf numFmtId="0" fontId="8" fillId="0" borderId="140" xfId="65" applyFont="1" applyBorder="1" applyAlignment="1">
      <alignment horizontal="left"/>
      <protection/>
    </xf>
    <xf numFmtId="0" fontId="8" fillId="0" borderId="38" xfId="65" applyFont="1" applyBorder="1" applyAlignment="1">
      <alignment horizontal="left"/>
      <protection/>
    </xf>
    <xf numFmtId="3" fontId="6" fillId="0" borderId="48" xfId="65" applyNumberFormat="1" applyFont="1" applyBorder="1" applyAlignment="1">
      <alignment horizontal="right"/>
      <protection/>
    </xf>
    <xf numFmtId="3" fontId="6" fillId="0" borderId="36" xfId="65" applyNumberFormat="1" applyFont="1" applyBorder="1" applyAlignment="1">
      <alignment horizontal="right"/>
      <protection/>
    </xf>
    <xf numFmtId="9" fontId="6" fillId="0" borderId="13" xfId="65" applyNumberFormat="1" applyFont="1" applyBorder="1" applyAlignment="1">
      <alignment horizontal="right"/>
      <protection/>
    </xf>
    <xf numFmtId="9" fontId="8" fillId="0" borderId="37" xfId="65" applyNumberFormat="1" applyFont="1" applyBorder="1" applyAlignment="1">
      <alignment horizontal="right"/>
      <protection/>
    </xf>
    <xf numFmtId="3" fontId="8" fillId="0" borderId="48" xfId="65" applyNumberFormat="1" applyFont="1" applyBorder="1" applyAlignment="1">
      <alignment horizontal="right"/>
      <protection/>
    </xf>
    <xf numFmtId="9" fontId="8" fillId="0" borderId="13" xfId="65" applyNumberFormat="1" applyFont="1" applyBorder="1" applyAlignment="1">
      <alignment horizontal="right"/>
      <protection/>
    </xf>
    <xf numFmtId="3" fontId="9" fillId="0" borderId="36" xfId="65" applyNumberFormat="1" applyFont="1" applyBorder="1" applyAlignment="1">
      <alignment horizontal="right"/>
      <protection/>
    </xf>
    <xf numFmtId="9" fontId="9" fillId="0" borderId="37" xfId="65" applyNumberFormat="1" applyFont="1" applyBorder="1" applyAlignment="1">
      <alignment horizontal="right"/>
      <protection/>
    </xf>
    <xf numFmtId="3" fontId="9" fillId="0" borderId="10" xfId="65" applyNumberFormat="1" applyFont="1" applyBorder="1" applyAlignment="1">
      <alignment horizontal="right"/>
      <protection/>
    </xf>
    <xf numFmtId="9" fontId="5" fillId="0" borderId="37" xfId="65" applyNumberFormat="1" applyFont="1" applyBorder="1" applyAlignment="1">
      <alignment horizontal="right"/>
      <protection/>
    </xf>
    <xf numFmtId="3" fontId="5" fillId="0" borderId="10" xfId="65" applyNumberFormat="1" applyFont="1" applyBorder="1" applyAlignment="1">
      <alignment horizontal="right"/>
      <protection/>
    </xf>
    <xf numFmtId="3" fontId="5" fillId="0" borderId="20" xfId="65" applyNumberFormat="1" applyFont="1" applyBorder="1" applyAlignment="1">
      <alignment horizontal="right"/>
      <protection/>
    </xf>
    <xf numFmtId="9" fontId="5" fillId="0" borderId="15" xfId="65" applyNumberFormat="1" applyFont="1" applyBorder="1" applyAlignment="1">
      <alignment horizontal="right"/>
      <protection/>
    </xf>
    <xf numFmtId="9" fontId="5" fillId="0" borderId="31" xfId="65" applyNumberFormat="1" applyFont="1" applyBorder="1" applyAlignment="1">
      <alignment horizontal="right"/>
      <protection/>
    </xf>
    <xf numFmtId="3" fontId="6" fillId="0" borderId="57" xfId="65" applyNumberFormat="1" applyFont="1" applyBorder="1" applyAlignment="1">
      <alignment horizontal="right"/>
      <protection/>
    </xf>
    <xf numFmtId="3" fontId="6" fillId="0" borderId="57" xfId="65" applyNumberFormat="1" applyFont="1" applyBorder="1" applyAlignment="1">
      <alignment horizontal="right"/>
      <protection/>
    </xf>
    <xf numFmtId="3" fontId="6" fillId="0" borderId="41" xfId="65" applyNumberFormat="1" applyFont="1" applyBorder="1" applyAlignment="1">
      <alignment horizontal="right"/>
      <protection/>
    </xf>
    <xf numFmtId="3" fontId="8" fillId="0" borderId="13" xfId="65" applyNumberFormat="1" applyFont="1" applyBorder="1" applyAlignment="1">
      <alignment/>
      <protection/>
    </xf>
    <xf numFmtId="3" fontId="9" fillId="0" borderId="13" xfId="65" applyNumberFormat="1" applyFont="1" applyBorder="1" applyAlignment="1">
      <alignment/>
      <protection/>
    </xf>
    <xf numFmtId="9" fontId="9" fillId="0" borderId="37" xfId="65" applyNumberFormat="1" applyFont="1" applyBorder="1" applyAlignment="1">
      <alignment horizontal="right"/>
      <protection/>
    </xf>
    <xf numFmtId="3" fontId="5" fillId="0" borderId="19" xfId="65" applyNumberFormat="1" applyFont="1" applyBorder="1" applyAlignment="1">
      <alignment/>
      <protection/>
    </xf>
    <xf numFmtId="3" fontId="5" fillId="34" borderId="37" xfId="65" applyNumberFormat="1" applyFont="1" applyFill="1" applyBorder="1" applyAlignment="1">
      <alignment/>
      <protection/>
    </xf>
    <xf numFmtId="9" fontId="9" fillId="0" borderId="13" xfId="65" applyNumberFormat="1" applyFont="1" applyBorder="1" applyAlignment="1">
      <alignment horizontal="right"/>
      <protection/>
    </xf>
    <xf numFmtId="3" fontId="5" fillId="0" borderId="37" xfId="65" applyNumberFormat="1" applyFont="1" applyBorder="1" applyAlignment="1">
      <alignment/>
      <protection/>
    </xf>
    <xf numFmtId="3" fontId="5" fillId="0" borderId="45" xfId="65" applyNumberFormat="1" applyFont="1" applyBorder="1" applyAlignment="1">
      <alignment/>
      <protection/>
    </xf>
    <xf numFmtId="0" fontId="1" fillId="0" borderId="76" xfId="65" applyFont="1" applyBorder="1">
      <alignment/>
      <protection/>
    </xf>
    <xf numFmtId="9" fontId="9" fillId="0" borderId="126" xfId="65" applyNumberFormat="1" applyFont="1" applyBorder="1" applyAlignment="1">
      <alignment horizontal="right"/>
      <protection/>
    </xf>
    <xf numFmtId="3" fontId="5" fillId="0" borderId="39" xfId="65" applyNumberFormat="1" applyFont="1" applyBorder="1" applyAlignment="1">
      <alignment/>
      <protection/>
    </xf>
    <xf numFmtId="9" fontId="6" fillId="0" borderId="15" xfId="65" applyNumberFormat="1" applyFont="1" applyBorder="1" applyAlignment="1">
      <alignment/>
      <protection/>
    </xf>
    <xf numFmtId="9" fontId="21" fillId="0" borderId="47" xfId="65" applyNumberFormat="1" applyFont="1" applyBorder="1">
      <alignment/>
      <protection/>
    </xf>
    <xf numFmtId="9" fontId="9" fillId="0" borderId="13" xfId="65" applyNumberFormat="1" applyFont="1" applyBorder="1" applyAlignment="1">
      <alignment/>
      <protection/>
    </xf>
    <xf numFmtId="3" fontId="5" fillId="0" borderId="22" xfId="65" applyNumberFormat="1" applyFont="1" applyBorder="1" applyAlignment="1">
      <alignment/>
      <protection/>
    </xf>
    <xf numFmtId="3" fontId="5" fillId="0" borderId="24" xfId="65" applyNumberFormat="1" applyFont="1" applyBorder="1" applyAlignment="1">
      <alignment/>
      <protection/>
    </xf>
    <xf numFmtId="3" fontId="5" fillId="0" borderId="23" xfId="65" applyNumberFormat="1" applyFont="1" applyBorder="1" applyAlignment="1">
      <alignment/>
      <protection/>
    </xf>
    <xf numFmtId="9" fontId="9" fillId="0" borderId="82" xfId="65" applyNumberFormat="1" applyFont="1" applyBorder="1" applyAlignment="1">
      <alignment/>
      <protection/>
    </xf>
    <xf numFmtId="3" fontId="6" fillId="0" borderId="48" xfId="65" applyNumberFormat="1" applyFont="1" applyBorder="1" applyAlignment="1">
      <alignment/>
      <protection/>
    </xf>
    <xf numFmtId="9" fontId="6" fillId="0" borderId="13" xfId="65" applyNumberFormat="1" applyFont="1" applyBorder="1" applyAlignment="1">
      <alignment/>
      <protection/>
    </xf>
    <xf numFmtId="3" fontId="5" fillId="0" borderId="39" xfId="65" applyNumberFormat="1" applyFont="1" applyBorder="1" applyAlignment="1">
      <alignment horizontal="right"/>
      <protection/>
    </xf>
    <xf numFmtId="3" fontId="5" fillId="0" borderId="53" xfId="65" applyNumberFormat="1" applyFont="1" applyBorder="1" applyAlignment="1">
      <alignment/>
      <protection/>
    </xf>
    <xf numFmtId="9" fontId="9" fillId="0" borderId="15" xfId="65" applyNumberFormat="1" applyFont="1" applyBorder="1" applyAlignment="1">
      <alignment/>
      <protection/>
    </xf>
    <xf numFmtId="3" fontId="9" fillId="0" borderId="148" xfId="65" applyNumberFormat="1" applyFont="1" applyBorder="1" applyAlignment="1">
      <alignment/>
      <protection/>
    </xf>
    <xf numFmtId="9" fontId="9" fillId="0" borderId="126" xfId="65" applyNumberFormat="1" applyFont="1" applyBorder="1" applyAlignment="1">
      <alignment/>
      <protection/>
    </xf>
    <xf numFmtId="3" fontId="8" fillId="0" borderId="64" xfId="65" applyNumberFormat="1" applyFont="1" applyBorder="1" applyAlignment="1">
      <alignment/>
      <protection/>
    </xf>
    <xf numFmtId="9" fontId="8" fillId="0" borderId="47" xfId="65" applyNumberFormat="1" applyFont="1" applyBorder="1" applyAlignment="1">
      <alignment/>
      <protection/>
    </xf>
    <xf numFmtId="0" fontId="19" fillId="0" borderId="45" xfId="65" applyFont="1" applyBorder="1">
      <alignment/>
      <protection/>
    </xf>
    <xf numFmtId="3" fontId="19" fillId="0" borderId="44" xfId="65" applyNumberFormat="1" applyFont="1" applyBorder="1">
      <alignment/>
      <protection/>
    </xf>
    <xf numFmtId="9" fontId="5" fillId="0" borderId="126" xfId="65" applyNumberFormat="1" applyFont="1" applyBorder="1" applyAlignment="1">
      <alignment/>
      <protection/>
    </xf>
    <xf numFmtId="9" fontId="9" fillId="0" borderId="15" xfId="65" applyNumberFormat="1" applyFont="1" applyBorder="1" applyAlignment="1">
      <alignment/>
      <protection/>
    </xf>
    <xf numFmtId="3" fontId="19" fillId="0" borderId="57" xfId="65" applyNumberFormat="1" applyFont="1" applyBorder="1">
      <alignment/>
      <protection/>
    </xf>
    <xf numFmtId="3" fontId="19" fillId="0" borderId="30" xfId="65" applyNumberFormat="1" applyFont="1" applyBorder="1">
      <alignment/>
      <protection/>
    </xf>
    <xf numFmtId="9" fontId="19" fillId="0" borderId="47" xfId="65" applyNumberFormat="1" applyFont="1" applyBorder="1">
      <alignment/>
      <protection/>
    </xf>
    <xf numFmtId="3" fontId="19" fillId="0" borderId="42" xfId="65" applyNumberFormat="1" applyFont="1" applyBorder="1">
      <alignment/>
      <protection/>
    </xf>
    <xf numFmtId="3" fontId="9" fillId="0" borderId="22" xfId="65" applyNumberFormat="1" applyFont="1" applyBorder="1" applyAlignment="1">
      <alignment/>
      <protection/>
    </xf>
    <xf numFmtId="3" fontId="9" fillId="0" borderId="15" xfId="65" applyNumberFormat="1" applyFont="1" applyBorder="1" applyAlignment="1">
      <alignment/>
      <protection/>
    </xf>
    <xf numFmtId="3" fontId="5" fillId="0" borderId="46" xfId="65" applyNumberFormat="1" applyFont="1" applyBorder="1" applyAlignment="1">
      <alignment/>
      <protection/>
    </xf>
    <xf numFmtId="3" fontId="5" fillId="0" borderId="44" xfId="65" applyNumberFormat="1" applyFont="1" applyBorder="1" applyAlignment="1">
      <alignment/>
      <protection/>
    </xf>
    <xf numFmtId="3" fontId="5" fillId="0" borderId="126" xfId="65" applyNumberFormat="1" applyFont="1" applyBorder="1" applyAlignment="1">
      <alignment/>
      <protection/>
    </xf>
    <xf numFmtId="3" fontId="8" fillId="0" borderId="47" xfId="65" applyNumberFormat="1" applyFont="1" applyBorder="1" applyAlignment="1">
      <alignment/>
      <protection/>
    </xf>
    <xf numFmtId="3" fontId="5" fillId="0" borderId="13" xfId="65" applyNumberFormat="1" applyFont="1" applyBorder="1" applyAlignment="1">
      <alignment/>
      <protection/>
    </xf>
    <xf numFmtId="3" fontId="5" fillId="0" borderId="15" xfId="65" applyNumberFormat="1" applyFont="1" applyBorder="1" applyAlignment="1">
      <alignment/>
      <protection/>
    </xf>
    <xf numFmtId="3" fontId="21" fillId="0" borderId="47" xfId="65" applyNumberFormat="1" applyFont="1" applyBorder="1">
      <alignment/>
      <protection/>
    </xf>
    <xf numFmtId="3" fontId="16" fillId="0" borderId="0" xfId="65" applyNumberFormat="1" applyFont="1" applyBorder="1">
      <alignment/>
      <protection/>
    </xf>
    <xf numFmtId="9" fontId="6" fillId="0" borderId="13" xfId="65" applyNumberFormat="1" applyFont="1" applyBorder="1" applyAlignment="1">
      <alignment/>
      <protection/>
    </xf>
    <xf numFmtId="3" fontId="6" fillId="0" borderId="13" xfId="65" applyNumberFormat="1" applyFont="1" applyBorder="1" applyAlignment="1">
      <alignment/>
      <protection/>
    </xf>
    <xf numFmtId="3" fontId="5" fillId="0" borderId="22" xfId="65" applyNumberFormat="1" applyFont="1" applyBorder="1" applyAlignment="1">
      <alignment horizontal="right"/>
      <protection/>
    </xf>
    <xf numFmtId="3" fontId="5" fillId="0" borderId="82" xfId="65" applyNumberFormat="1" applyFont="1" applyBorder="1" applyAlignment="1">
      <alignment/>
      <protection/>
    </xf>
    <xf numFmtId="3" fontId="5" fillId="0" borderId="25" xfId="65" applyNumberFormat="1" applyFont="1" applyBorder="1" applyAlignment="1">
      <alignment horizontal="right"/>
      <protection/>
    </xf>
    <xf numFmtId="3" fontId="5" fillId="0" borderId="84" xfId="65" applyNumberFormat="1" applyFont="1" applyBorder="1" applyAlignment="1">
      <alignment/>
      <protection/>
    </xf>
    <xf numFmtId="0" fontId="9" fillId="0" borderId="39" xfId="65" applyFont="1" applyBorder="1" applyAlignment="1">
      <alignment horizontal="center"/>
      <protection/>
    </xf>
    <xf numFmtId="16" fontId="9" fillId="0" borderId="31" xfId="65" applyNumberFormat="1" applyFont="1" applyBorder="1" applyAlignment="1">
      <alignment horizontal="center"/>
      <protection/>
    </xf>
    <xf numFmtId="0" fontId="9" fillId="0" borderId="26" xfId="65" applyFont="1" applyBorder="1" applyAlignment="1">
      <alignment horizontal="left"/>
      <protection/>
    </xf>
    <xf numFmtId="3" fontId="9" fillId="0" borderId="14" xfId="65" applyNumberFormat="1" applyFont="1" applyBorder="1" applyAlignment="1">
      <alignment/>
      <protection/>
    </xf>
    <xf numFmtId="3" fontId="8" fillId="0" borderId="47" xfId="65" applyNumberFormat="1" applyFont="1" applyBorder="1" applyAlignment="1">
      <alignment/>
      <protection/>
    </xf>
    <xf numFmtId="0" fontId="1" fillId="0" borderId="78" xfId="65" applyBorder="1">
      <alignment/>
      <protection/>
    </xf>
    <xf numFmtId="0" fontId="1" fillId="0" borderId="126" xfId="65" applyBorder="1">
      <alignment/>
      <protection/>
    </xf>
    <xf numFmtId="3" fontId="21" fillId="0" borderId="58" xfId="65" applyNumberFormat="1" applyFont="1" applyBorder="1">
      <alignment/>
      <protection/>
    </xf>
    <xf numFmtId="9" fontId="9" fillId="0" borderId="162" xfId="65" applyNumberFormat="1" applyFont="1" applyBorder="1" applyAlignment="1">
      <alignment/>
      <protection/>
    </xf>
    <xf numFmtId="0" fontId="1" fillId="0" borderId="42" xfId="65" applyFont="1" applyBorder="1">
      <alignment/>
      <protection/>
    </xf>
    <xf numFmtId="0" fontId="1" fillId="0" borderId="30" xfId="65" applyFont="1" applyBorder="1">
      <alignment/>
      <protection/>
    </xf>
    <xf numFmtId="0" fontId="1" fillId="0" borderId="58" xfId="65" applyFont="1" applyBorder="1">
      <alignment/>
      <protection/>
    </xf>
    <xf numFmtId="0" fontId="1" fillId="0" borderId="47" xfId="65" applyFont="1" applyBorder="1">
      <alignment/>
      <protection/>
    </xf>
    <xf numFmtId="3" fontId="6" fillId="0" borderId="77" xfId="65" applyNumberFormat="1" applyFont="1" applyBorder="1" applyAlignment="1">
      <alignment/>
      <protection/>
    </xf>
    <xf numFmtId="0" fontId="15" fillId="0" borderId="0" xfId="65" applyFont="1" applyBorder="1">
      <alignment/>
      <protection/>
    </xf>
    <xf numFmtId="3" fontId="6" fillId="0" borderId="0" xfId="65" applyNumberFormat="1" applyFont="1" applyBorder="1" applyAlignment="1">
      <alignment/>
      <protection/>
    </xf>
    <xf numFmtId="3" fontId="5" fillId="0" borderId="17" xfId="65" applyNumberFormat="1" applyFont="1" applyBorder="1" applyAlignment="1">
      <alignment/>
      <protection/>
    </xf>
    <xf numFmtId="3" fontId="6" fillId="0" borderId="15" xfId="65" applyNumberFormat="1" applyFont="1" applyBorder="1" applyAlignment="1">
      <alignment/>
      <protection/>
    </xf>
    <xf numFmtId="3" fontId="6" fillId="0" borderId="48" xfId="65" applyNumberFormat="1" applyFont="1" applyBorder="1" applyAlignment="1">
      <alignment/>
      <protection/>
    </xf>
    <xf numFmtId="3" fontId="5" fillId="0" borderId="48" xfId="65" applyNumberFormat="1" applyFont="1" applyBorder="1" applyAlignment="1">
      <alignment/>
      <protection/>
    </xf>
    <xf numFmtId="3" fontId="5" fillId="0" borderId="13" xfId="65" applyNumberFormat="1" applyFont="1" applyBorder="1" applyAlignment="1">
      <alignment/>
      <protection/>
    </xf>
    <xf numFmtId="3" fontId="5" fillId="0" borderId="81" xfId="65" applyNumberFormat="1" applyFont="1" applyBorder="1" applyAlignment="1">
      <alignment/>
      <protection/>
    </xf>
    <xf numFmtId="3" fontId="8" fillId="0" borderId="24" xfId="65" applyNumberFormat="1" applyFont="1" applyBorder="1" applyAlignment="1">
      <alignment/>
      <protection/>
    </xf>
    <xf numFmtId="3" fontId="8" fillId="0" borderId="45" xfId="65" applyNumberFormat="1" applyFont="1" applyBorder="1" applyAlignment="1">
      <alignment/>
      <protection/>
    </xf>
    <xf numFmtId="3" fontId="8" fillId="0" borderId="46" xfId="65" applyNumberFormat="1" applyFont="1" applyBorder="1" applyAlignment="1">
      <alignment/>
      <protection/>
    </xf>
    <xf numFmtId="3" fontId="8" fillId="0" borderId="126" xfId="65" applyNumberFormat="1" applyFont="1" applyBorder="1" applyAlignment="1">
      <alignment/>
      <protection/>
    </xf>
    <xf numFmtId="0" fontId="19" fillId="0" borderId="39" xfId="66" applyFont="1" applyBorder="1" applyAlignment="1">
      <alignment horizontal="center" vertical="center"/>
      <protection/>
    </xf>
    <xf numFmtId="0" fontId="19" fillId="0" borderId="85" xfId="66" applyFont="1" applyBorder="1" applyAlignment="1">
      <alignment horizontal="center" vertical="center" wrapText="1"/>
      <protection/>
    </xf>
    <xf numFmtId="0" fontId="19" fillId="0" borderId="29" xfId="66" applyFont="1" applyBorder="1" applyAlignment="1">
      <alignment horizontal="center" vertical="center" wrapText="1"/>
      <protection/>
    </xf>
    <xf numFmtId="0" fontId="19" fillId="0" borderId="86" xfId="66" applyFont="1" applyBorder="1" applyAlignment="1">
      <alignment horizontal="center" vertical="center" wrapText="1"/>
      <protection/>
    </xf>
    <xf numFmtId="165" fontId="18" fillId="0" borderId="50" xfId="66" applyNumberFormat="1" applyFont="1" applyBorder="1" applyAlignment="1">
      <alignment horizontal="right" vertical="center" wrapText="1"/>
      <protection/>
    </xf>
    <xf numFmtId="9" fontId="18" fillId="0" borderId="163" xfId="66" applyNumberFormat="1" applyFont="1" applyBorder="1" applyAlignment="1">
      <alignment horizontal="right" vertical="center" wrapText="1"/>
      <protection/>
    </xf>
    <xf numFmtId="3" fontId="18" fillId="0" borderId="141" xfId="66" applyNumberFormat="1" applyFont="1" applyBorder="1" applyAlignment="1">
      <alignment horizontal="right" vertical="center" wrapText="1"/>
      <protection/>
    </xf>
    <xf numFmtId="9" fontId="18" fillId="0" borderId="34" xfId="66" applyNumberFormat="1" applyFont="1" applyBorder="1" applyAlignment="1">
      <alignment horizontal="right" vertical="center" wrapText="1"/>
      <protection/>
    </xf>
    <xf numFmtId="9" fontId="18" fillId="0" borderId="164" xfId="66" applyNumberFormat="1" applyFont="1" applyBorder="1" applyAlignment="1">
      <alignment horizontal="right" vertical="center" wrapText="1"/>
      <protection/>
    </xf>
    <xf numFmtId="0" fontId="21" fillId="0" borderId="25" xfId="66" applyFont="1" applyBorder="1" applyAlignment="1">
      <alignment horizontal="center" vertical="center"/>
      <protection/>
    </xf>
    <xf numFmtId="9" fontId="19" fillId="0" borderId="52" xfId="66" applyNumberFormat="1" applyFont="1" applyBorder="1" applyAlignment="1">
      <alignment horizontal="right" vertical="center" wrapText="1"/>
      <protection/>
    </xf>
    <xf numFmtId="9" fontId="21" fillId="0" borderId="52" xfId="66" applyNumberFormat="1" applyFont="1" applyBorder="1" applyAlignment="1">
      <alignment horizontal="right" vertical="center" wrapText="1"/>
      <protection/>
    </xf>
    <xf numFmtId="3" fontId="19" fillId="0" borderId="54" xfId="66" applyNumberFormat="1" applyFont="1" applyBorder="1" applyAlignment="1">
      <alignment horizontal="right" vertical="center" wrapText="1"/>
      <protection/>
    </xf>
    <xf numFmtId="3" fontId="19" fillId="0" borderId="16" xfId="66" applyNumberFormat="1" applyFont="1" applyBorder="1" applyAlignment="1">
      <alignment horizontal="right" vertical="center" wrapText="1"/>
      <protection/>
    </xf>
    <xf numFmtId="9" fontId="19" fillId="0" borderId="84" xfId="66" applyNumberFormat="1" applyFont="1" applyBorder="1" applyAlignment="1">
      <alignment horizontal="right" vertical="center" wrapText="1"/>
      <protection/>
    </xf>
    <xf numFmtId="165" fontId="21" fillId="0" borderId="52" xfId="66" applyNumberFormat="1" applyFont="1" applyBorder="1" applyAlignment="1">
      <alignment horizontal="right" vertical="center" wrapText="1"/>
      <protection/>
    </xf>
    <xf numFmtId="3" fontId="19" fillId="0" borderId="53" xfId="66" applyNumberFormat="1" applyFont="1" applyBorder="1" applyAlignment="1">
      <alignment horizontal="right" vertical="center" wrapText="1"/>
      <protection/>
    </xf>
    <xf numFmtId="0" fontId="21" fillId="0" borderId="48" xfId="66" applyFont="1" applyBorder="1" applyAlignment="1">
      <alignment horizontal="center"/>
      <protection/>
    </xf>
    <xf numFmtId="9" fontId="21" fillId="0" borderId="56" xfId="66" applyNumberFormat="1" applyFont="1" applyBorder="1" applyAlignment="1">
      <alignment wrapText="1"/>
      <protection/>
    </xf>
    <xf numFmtId="9" fontId="21" fillId="0" borderId="19" xfId="66" applyNumberFormat="1" applyFont="1" applyBorder="1" applyAlignment="1">
      <alignment wrapText="1"/>
      <protection/>
    </xf>
    <xf numFmtId="3" fontId="21" fillId="0" borderId="95" xfId="66" applyNumberFormat="1" applyFont="1" applyBorder="1" applyAlignment="1">
      <alignment horizontal="right" vertical="center" wrapText="1"/>
      <protection/>
    </xf>
    <xf numFmtId="3" fontId="21" fillId="0" borderId="12" xfId="66" applyNumberFormat="1" applyFont="1" applyBorder="1" applyAlignment="1">
      <alignment horizontal="right" vertical="center" wrapText="1"/>
      <protection/>
    </xf>
    <xf numFmtId="9" fontId="21" fillId="0" borderId="38" xfId="66" applyNumberFormat="1" applyFont="1" applyBorder="1" applyAlignment="1">
      <alignment horizontal="right" vertical="center" wrapText="1"/>
      <protection/>
    </xf>
    <xf numFmtId="16" fontId="21" fillId="0" borderId="21" xfId="66" applyNumberFormat="1" applyFont="1" applyBorder="1" applyAlignment="1">
      <alignment horizontal="center"/>
      <protection/>
    </xf>
    <xf numFmtId="9" fontId="19" fillId="0" borderId="33" xfId="66" applyNumberFormat="1" applyFont="1" applyBorder="1" applyAlignment="1">
      <alignment horizontal="right" vertical="center" wrapText="1"/>
      <protection/>
    </xf>
    <xf numFmtId="9" fontId="21" fillId="0" borderId="33" xfId="66" applyNumberFormat="1" applyFont="1" applyBorder="1" applyAlignment="1">
      <alignment horizontal="right" vertical="center" wrapText="1"/>
      <protection/>
    </xf>
    <xf numFmtId="3" fontId="19" fillId="0" borderId="165" xfId="66" applyNumberFormat="1" applyFont="1" applyBorder="1" applyAlignment="1">
      <alignment horizontal="right" vertical="center" wrapText="1"/>
      <protection/>
    </xf>
    <xf numFmtId="3" fontId="19" fillId="0" borderId="14" xfId="66" applyNumberFormat="1" applyFont="1" applyBorder="1" applyAlignment="1">
      <alignment horizontal="right" vertical="center" wrapText="1"/>
      <protection/>
    </xf>
    <xf numFmtId="9" fontId="19" fillId="0" borderId="75" xfId="66" applyNumberFormat="1" applyFont="1" applyBorder="1" applyAlignment="1">
      <alignment horizontal="right" vertical="center" wrapText="1"/>
      <protection/>
    </xf>
    <xf numFmtId="3" fontId="19" fillId="0" borderId="11" xfId="66" applyNumberFormat="1" applyFont="1" applyBorder="1" applyAlignment="1">
      <alignment horizontal="right" vertical="center" wrapText="1"/>
      <protection/>
    </xf>
    <xf numFmtId="49" fontId="21" fillId="0" borderId="48" xfId="66" applyNumberFormat="1" applyFont="1" applyBorder="1" applyAlignment="1">
      <alignment horizontal="center"/>
      <protection/>
    </xf>
    <xf numFmtId="166" fontId="21" fillId="0" borderId="62" xfId="66" applyNumberFormat="1" applyFont="1" applyBorder="1">
      <alignment/>
      <protection/>
    </xf>
    <xf numFmtId="9" fontId="21" fillId="0" borderId="36" xfId="66" applyNumberFormat="1" applyFont="1" applyBorder="1" applyAlignment="1">
      <alignment wrapText="1"/>
      <protection/>
    </xf>
    <xf numFmtId="3" fontId="21" fillId="0" borderId="55" xfId="66" applyNumberFormat="1" applyFont="1" applyBorder="1" applyAlignment="1">
      <alignment horizontal="right" vertical="center" wrapText="1"/>
      <protection/>
    </xf>
    <xf numFmtId="0" fontId="21" fillId="0" borderId="20" xfId="66" applyFont="1" applyBorder="1" applyAlignment="1">
      <alignment horizontal="left"/>
      <protection/>
    </xf>
    <xf numFmtId="3" fontId="21" fillId="0" borderId="14" xfId="66" applyNumberFormat="1" applyFont="1" applyBorder="1" applyAlignment="1">
      <alignment horizontal="right" vertical="center" wrapText="1"/>
      <protection/>
    </xf>
    <xf numFmtId="9" fontId="18" fillId="0" borderId="52" xfId="66" applyNumberFormat="1" applyFont="1" applyBorder="1" applyAlignment="1">
      <alignment wrapText="1"/>
      <protection/>
    </xf>
    <xf numFmtId="9" fontId="18" fillId="0" borderId="35" xfId="66" applyNumberFormat="1" applyFont="1" applyBorder="1" applyAlignment="1">
      <alignment wrapText="1"/>
      <protection/>
    </xf>
    <xf numFmtId="3" fontId="18" fillId="0" borderId="54" xfId="66" applyNumberFormat="1" applyFont="1" applyBorder="1" applyAlignment="1">
      <alignment horizontal="right" vertical="center" wrapText="1"/>
      <protection/>
    </xf>
    <xf numFmtId="3" fontId="18" fillId="0" borderId="16" xfId="66" applyNumberFormat="1" applyFont="1" applyBorder="1" applyAlignment="1">
      <alignment horizontal="right" vertical="center" wrapText="1"/>
      <protection/>
    </xf>
    <xf numFmtId="9" fontId="18" fillId="0" borderId="84" xfId="66" applyNumberFormat="1" applyFont="1" applyBorder="1" applyAlignment="1">
      <alignment horizontal="right" vertical="center" wrapText="1"/>
      <protection/>
    </xf>
    <xf numFmtId="0" fontId="21" fillId="0" borderId="25" xfId="66" applyFont="1" applyBorder="1" applyAlignment="1">
      <alignment horizontal="center"/>
      <protection/>
    </xf>
    <xf numFmtId="0" fontId="19" fillId="0" borderId="81" xfId="66" applyFont="1" applyBorder="1" applyAlignment="1">
      <alignment horizontal="left"/>
      <protection/>
    </xf>
    <xf numFmtId="49" fontId="21" fillId="0" borderId="10" xfId="66" applyNumberFormat="1" applyFont="1" applyBorder="1" applyAlignment="1">
      <alignment horizontal="center"/>
      <protection/>
    </xf>
    <xf numFmtId="9" fontId="21" fillId="0" borderId="154" xfId="66" applyNumberFormat="1" applyFont="1" applyBorder="1" applyAlignment="1">
      <alignment wrapText="1"/>
      <protection/>
    </xf>
    <xf numFmtId="3" fontId="21" fillId="0" borderId="78" xfId="66" applyNumberFormat="1" applyFont="1" applyBorder="1" applyAlignment="1">
      <alignment horizontal="right" vertical="center" wrapText="1"/>
      <protection/>
    </xf>
    <xf numFmtId="3" fontId="21" fillId="0" borderId="46" xfId="66" applyNumberFormat="1" applyFont="1" applyBorder="1" applyAlignment="1">
      <alignment horizontal="right" vertical="center" wrapText="1"/>
      <protection/>
    </xf>
    <xf numFmtId="9" fontId="21" fillId="0" borderId="126" xfId="66" applyNumberFormat="1" applyFont="1" applyBorder="1" applyAlignment="1">
      <alignment horizontal="right" vertical="center" wrapText="1"/>
      <protection/>
    </xf>
    <xf numFmtId="165" fontId="18" fillId="0" borderId="155" xfId="66" applyNumberFormat="1" applyFont="1" applyBorder="1">
      <alignment/>
      <protection/>
    </xf>
    <xf numFmtId="165" fontId="18" fillId="0" borderId="166" xfId="66" applyNumberFormat="1" applyFont="1" applyBorder="1">
      <alignment/>
      <protection/>
    </xf>
    <xf numFmtId="3" fontId="18" fillId="0" borderId="59" xfId="66" applyNumberFormat="1" applyFont="1" applyBorder="1" applyAlignment="1">
      <alignment wrapText="1"/>
      <protection/>
    </xf>
    <xf numFmtId="3" fontId="18" fillId="0" borderId="30" xfId="66" applyNumberFormat="1" applyFont="1" applyBorder="1" applyAlignment="1">
      <alignment wrapText="1"/>
      <protection/>
    </xf>
    <xf numFmtId="9" fontId="18" fillId="0" borderId="60" xfId="66" applyNumberFormat="1" applyFont="1" applyBorder="1" applyAlignment="1">
      <alignment wrapText="1"/>
      <protection/>
    </xf>
    <xf numFmtId="3" fontId="18" fillId="0" borderId="41" xfId="66" applyNumberFormat="1" applyFont="1" applyBorder="1" applyAlignment="1">
      <alignment wrapText="1"/>
      <protection/>
    </xf>
    <xf numFmtId="3" fontId="18" fillId="0" borderId="59" xfId="66" applyNumberFormat="1" applyFont="1" applyBorder="1" applyAlignment="1">
      <alignment horizontal="right" vertical="center" wrapText="1"/>
      <protection/>
    </xf>
    <xf numFmtId="3" fontId="18" fillId="0" borderId="30" xfId="66" applyNumberFormat="1" applyFont="1" applyBorder="1" applyAlignment="1">
      <alignment horizontal="right" vertical="center" wrapText="1"/>
      <protection/>
    </xf>
    <xf numFmtId="0" fontId="1" fillId="0" borderId="77" xfId="66" applyBorder="1">
      <alignment/>
      <protection/>
    </xf>
    <xf numFmtId="9" fontId="32" fillId="0" borderId="13" xfId="67" applyNumberFormat="1" applyFont="1" applyBorder="1">
      <alignment/>
      <protection/>
    </xf>
    <xf numFmtId="9" fontId="34" fillId="0" borderId="15" xfId="67" applyNumberFormat="1" applyFont="1" applyBorder="1">
      <alignment/>
      <protection/>
    </xf>
    <xf numFmtId="49" fontId="19" fillId="0" borderId="39" xfId="67" applyNumberFormat="1" applyFont="1" applyBorder="1">
      <alignment/>
      <protection/>
    </xf>
    <xf numFmtId="49" fontId="33" fillId="0" borderId="26" xfId="67" applyNumberFormat="1" applyFont="1" applyFill="1" applyBorder="1" applyAlignment="1">
      <alignment wrapText="1"/>
      <protection/>
    </xf>
    <xf numFmtId="9" fontId="33" fillId="0" borderId="84" xfId="67" applyNumberFormat="1" applyFont="1" applyBorder="1">
      <alignment/>
      <protection/>
    </xf>
    <xf numFmtId="9" fontId="21" fillId="0" borderId="84" xfId="67" applyNumberFormat="1" applyFont="1" applyBorder="1">
      <alignment/>
      <protection/>
    </xf>
    <xf numFmtId="9" fontId="21" fillId="0" borderId="82" xfId="67" applyNumberFormat="1" applyFont="1" applyBorder="1">
      <alignment/>
      <protection/>
    </xf>
    <xf numFmtId="174" fontId="19" fillId="0" borderId="16" xfId="67" applyNumberFormat="1" applyFont="1" applyBorder="1">
      <alignment/>
      <protection/>
    </xf>
    <xf numFmtId="9" fontId="19" fillId="0" borderId="84" xfId="67" applyNumberFormat="1" applyFont="1" applyBorder="1">
      <alignment/>
      <protection/>
    </xf>
    <xf numFmtId="174" fontId="19" fillId="0" borderId="11" xfId="67" applyNumberFormat="1" applyFont="1" applyBorder="1">
      <alignment/>
      <protection/>
    </xf>
    <xf numFmtId="3" fontId="19" fillId="0" borderId="142" xfId="67" applyNumberFormat="1" applyFont="1" applyBorder="1">
      <alignment/>
      <protection/>
    </xf>
    <xf numFmtId="9" fontId="19" fillId="0" borderId="104" xfId="67" applyNumberFormat="1" applyFont="1" applyBorder="1">
      <alignment/>
      <protection/>
    </xf>
    <xf numFmtId="9" fontId="19" fillId="0" borderId="167" xfId="67" applyNumberFormat="1" applyFont="1" applyBorder="1">
      <alignment/>
      <protection/>
    </xf>
    <xf numFmtId="9" fontId="40" fillId="0" borderId="133" xfId="67" applyNumberFormat="1" applyFont="1" applyBorder="1">
      <alignment/>
      <protection/>
    </xf>
    <xf numFmtId="49" fontId="70" fillId="0" borderId="0" xfId="67" applyNumberFormat="1" applyFont="1" applyBorder="1" applyAlignment="1">
      <alignment/>
      <protection/>
    </xf>
    <xf numFmtId="9" fontId="40" fillId="0" borderId="17" xfId="67" applyNumberFormat="1" applyFont="1" applyBorder="1">
      <alignment/>
      <protection/>
    </xf>
    <xf numFmtId="3" fontId="9" fillId="0" borderId="16" xfId="0" applyNumberFormat="1" applyFont="1" applyBorder="1" applyAlignment="1">
      <alignment/>
    </xf>
    <xf numFmtId="49" fontId="21" fillId="0" borderId="39" xfId="67" applyNumberFormat="1" applyFont="1" applyBorder="1" applyAlignment="1">
      <alignment horizontal="center"/>
      <protection/>
    </xf>
    <xf numFmtId="49" fontId="70" fillId="0" borderId="14" xfId="67" applyNumberFormat="1" applyFont="1" applyBorder="1">
      <alignment/>
      <protection/>
    </xf>
    <xf numFmtId="3" fontId="33" fillId="0" borderId="40" xfId="67" applyNumberFormat="1" applyFont="1" applyBorder="1">
      <alignment/>
      <protection/>
    </xf>
    <xf numFmtId="3" fontId="19" fillId="0" borderId="35" xfId="67" applyNumberFormat="1" applyFont="1" applyBorder="1">
      <alignment/>
      <protection/>
    </xf>
    <xf numFmtId="49" fontId="19" fillId="0" borderId="27" xfId="67" applyNumberFormat="1" applyFont="1" applyBorder="1">
      <alignment/>
      <protection/>
    </xf>
    <xf numFmtId="3" fontId="19" fillId="0" borderId="168" xfId="67" applyNumberFormat="1" applyFont="1" applyBorder="1">
      <alignment/>
      <protection/>
    </xf>
    <xf numFmtId="3" fontId="19" fillId="0" borderId="27" xfId="67" applyNumberFormat="1" applyFont="1" applyBorder="1">
      <alignment/>
      <protection/>
    </xf>
    <xf numFmtId="9" fontId="22" fillId="0" borderId="47" xfId="67" applyNumberFormat="1" applyFont="1" applyBorder="1">
      <alignment/>
      <protection/>
    </xf>
    <xf numFmtId="9" fontId="21" fillId="0" borderId="17" xfId="67" applyNumberFormat="1" applyFont="1" applyBorder="1">
      <alignment/>
      <protection/>
    </xf>
    <xf numFmtId="9" fontId="40" fillId="0" borderId="82" xfId="67" applyNumberFormat="1" applyFont="1" applyBorder="1">
      <alignment/>
      <protection/>
    </xf>
    <xf numFmtId="49" fontId="33" fillId="0" borderId="169" xfId="67" applyNumberFormat="1" applyFont="1" applyBorder="1">
      <alignment/>
      <protection/>
    </xf>
    <xf numFmtId="3" fontId="0" fillId="0" borderId="53" xfId="63" applyNumberFormat="1" applyFont="1" applyBorder="1" applyAlignment="1">
      <alignment horizontal="right" wrapText="1"/>
      <protection/>
    </xf>
    <xf numFmtId="9" fontId="0" fillId="0" borderId="84" xfId="63" applyNumberFormat="1" applyFont="1" applyBorder="1" applyAlignment="1">
      <alignment horizontal="right" wrapText="1"/>
      <protection/>
    </xf>
    <xf numFmtId="0" fontId="19" fillId="0" borderId="21" xfId="66" applyFont="1" applyBorder="1" applyAlignment="1">
      <alignment horizontal="left"/>
      <protection/>
    </xf>
    <xf numFmtId="49" fontId="9" fillId="0" borderId="45" xfId="63" applyNumberFormat="1" applyFont="1" applyBorder="1" applyAlignment="1">
      <alignment horizontal="center"/>
      <protection/>
    </xf>
    <xf numFmtId="3" fontId="3" fillId="0" borderId="46" xfId="63" applyNumberFormat="1" applyFont="1" applyBorder="1" applyAlignment="1">
      <alignment horizontal="right"/>
      <protection/>
    </xf>
    <xf numFmtId="3" fontId="7" fillId="0" borderId="12" xfId="63" applyNumberFormat="1" applyFont="1" applyBorder="1" applyAlignment="1">
      <alignment horizontal="right" wrapText="1"/>
      <protection/>
    </xf>
    <xf numFmtId="3" fontId="4" fillId="0" borderId="37" xfId="63" applyNumberFormat="1" applyFont="1" applyBorder="1" applyAlignment="1">
      <alignment horizontal="right" wrapText="1"/>
      <protection/>
    </xf>
    <xf numFmtId="0" fontId="5" fillId="0" borderId="26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9" fontId="3" fillId="0" borderId="15" xfId="63" applyNumberFormat="1" applyFont="1" applyBorder="1" applyAlignment="1">
      <alignment/>
      <protection/>
    </xf>
    <xf numFmtId="9" fontId="0" fillId="0" borderId="15" xfId="63" applyNumberFormat="1" applyFont="1" applyBorder="1" applyAlignment="1">
      <alignment/>
      <protection/>
    </xf>
    <xf numFmtId="9" fontId="23" fillId="0" borderId="86" xfId="62" applyNumberFormat="1" applyFont="1" applyBorder="1" applyAlignment="1">
      <alignment/>
      <protection/>
    </xf>
    <xf numFmtId="9" fontId="23" fillId="0" borderId="112" xfId="62" applyNumberFormat="1" applyFont="1" applyBorder="1" applyAlignment="1">
      <alignment/>
      <protection/>
    </xf>
    <xf numFmtId="9" fontId="23" fillId="0" borderId="84" xfId="62" applyNumberFormat="1" applyFont="1" applyBorder="1" applyAlignment="1">
      <alignment/>
      <protection/>
    </xf>
    <xf numFmtId="9" fontId="13" fillId="0" borderId="84" xfId="62" applyNumberFormat="1" applyFont="1" applyBorder="1" applyAlignment="1">
      <alignment/>
      <protection/>
    </xf>
    <xf numFmtId="9" fontId="23" fillId="0" borderId="161" xfId="62" applyNumberFormat="1" applyFont="1" applyBorder="1" applyAlignment="1">
      <alignment/>
      <protection/>
    </xf>
    <xf numFmtId="9" fontId="23" fillId="0" borderId="38" xfId="62" applyNumberFormat="1" applyFont="1" applyBorder="1" applyAlignment="1">
      <alignment/>
      <protection/>
    </xf>
    <xf numFmtId="9" fontId="23" fillId="0" borderId="170" xfId="62" applyNumberFormat="1" applyFont="1" applyBorder="1" applyAlignment="1">
      <alignment/>
      <protection/>
    </xf>
    <xf numFmtId="9" fontId="23" fillId="0" borderId="167" xfId="62" applyNumberFormat="1" applyFont="1" applyBorder="1" applyAlignment="1">
      <alignment/>
      <protection/>
    </xf>
    <xf numFmtId="9" fontId="4" fillId="0" borderId="47" xfId="62" applyNumberFormat="1" applyFont="1" applyBorder="1" applyAlignment="1">
      <alignment horizontal="right"/>
      <protection/>
    </xf>
    <xf numFmtId="0" fontId="24" fillId="0" borderId="35" xfId="62" applyFont="1" applyBorder="1" applyAlignment="1">
      <alignment/>
      <protection/>
    </xf>
    <xf numFmtId="0" fontId="19" fillId="0" borderId="0" xfId="66" applyFont="1" applyBorder="1" applyAlignment="1">
      <alignment horizontal="left"/>
      <protection/>
    </xf>
    <xf numFmtId="9" fontId="19" fillId="0" borderId="0" xfId="66" applyNumberFormat="1" applyFont="1" applyBorder="1" applyAlignment="1">
      <alignment horizontal="right" vertical="center" wrapText="1"/>
      <protection/>
    </xf>
    <xf numFmtId="3" fontId="63" fillId="32" borderId="31" xfId="54" applyFont="1" applyFill="1" applyBorder="1" applyAlignment="1">
      <alignment horizontal="center" vertical="center" textRotation="90" wrapText="1"/>
      <protection/>
    </xf>
    <xf numFmtId="3" fontId="63" fillId="32" borderId="43" xfId="54" applyFont="1" applyFill="1" applyBorder="1" applyAlignment="1">
      <alignment horizontal="center" vertical="center" textRotation="90" wrapText="1"/>
      <protection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5" fillId="0" borderId="31" xfId="65" applyFont="1" applyBorder="1" applyAlignment="1">
      <alignment horizontal="left"/>
      <protection/>
    </xf>
    <xf numFmtId="3" fontId="5" fillId="0" borderId="20" xfId="65" applyNumberFormat="1" applyFont="1" applyBorder="1" applyAlignment="1">
      <alignment/>
      <protection/>
    </xf>
    <xf numFmtId="0" fontId="5" fillId="0" borderId="36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6" xfId="0" applyFont="1" applyBorder="1" applyAlignment="1">
      <alignment/>
    </xf>
    <xf numFmtId="9" fontId="8" fillId="0" borderId="47" xfId="65" applyNumberFormat="1" applyFont="1" applyBorder="1" applyAlignment="1">
      <alignment horizontal="right"/>
      <protection/>
    </xf>
    <xf numFmtId="9" fontId="9" fillId="0" borderId="47" xfId="65" applyNumberFormat="1" applyFont="1" applyBorder="1" applyAlignment="1">
      <alignment horizontal="right"/>
      <protection/>
    </xf>
    <xf numFmtId="9" fontId="33" fillId="0" borderId="75" xfId="67" applyNumberFormat="1" applyFont="1" applyBorder="1">
      <alignment/>
      <protection/>
    </xf>
    <xf numFmtId="49" fontId="19" fillId="0" borderId="0" xfId="67" applyNumberFormat="1" applyFont="1" applyFill="1" applyBorder="1" applyAlignment="1">
      <alignment wrapText="1"/>
      <protection/>
    </xf>
    <xf numFmtId="3" fontId="33" fillId="0" borderId="26" xfId="67" applyNumberFormat="1" applyFont="1" applyBorder="1">
      <alignment/>
      <protection/>
    </xf>
    <xf numFmtId="49" fontId="19" fillId="0" borderId="0" xfId="67" applyNumberFormat="1" applyFont="1" applyBorder="1">
      <alignment/>
      <protection/>
    </xf>
    <xf numFmtId="9" fontId="19" fillId="0" borderId="0" xfId="67" applyNumberFormat="1" applyFont="1" applyBorder="1">
      <alignment/>
      <protection/>
    </xf>
    <xf numFmtId="49" fontId="19" fillId="0" borderId="42" xfId="67" applyNumberFormat="1" applyFont="1" applyBorder="1">
      <alignment/>
      <protection/>
    </xf>
    <xf numFmtId="49" fontId="18" fillId="0" borderId="58" xfId="67" applyNumberFormat="1" applyFont="1" applyFill="1" applyBorder="1" applyAlignment="1">
      <alignment wrapText="1"/>
      <protection/>
    </xf>
    <xf numFmtId="3" fontId="18" fillId="0" borderId="30" xfId="67" applyNumberFormat="1" applyFont="1" applyBorder="1">
      <alignment/>
      <protection/>
    </xf>
    <xf numFmtId="3" fontId="18" fillId="0" borderId="58" xfId="67" applyNumberFormat="1" applyFont="1" applyBorder="1">
      <alignment/>
      <protection/>
    </xf>
    <xf numFmtId="9" fontId="18" fillId="0" borderId="151" xfId="67" applyNumberFormat="1" applyFont="1" applyBorder="1">
      <alignment/>
      <protection/>
    </xf>
    <xf numFmtId="49" fontId="32" fillId="0" borderId="18" xfId="67" applyNumberFormat="1" applyFont="1" applyBorder="1">
      <alignment/>
      <protection/>
    </xf>
    <xf numFmtId="49" fontId="32" fillId="0" borderId="171" xfId="67" applyNumberFormat="1" applyFont="1" applyBorder="1">
      <alignment/>
      <protection/>
    </xf>
    <xf numFmtId="3" fontId="32" fillId="0" borderId="129" xfId="67" applyNumberFormat="1" applyFont="1" applyBorder="1">
      <alignment/>
      <protection/>
    </xf>
    <xf numFmtId="9" fontId="40" fillId="0" borderId="131" xfId="67" applyNumberFormat="1" applyFont="1" applyBorder="1">
      <alignment/>
      <protection/>
    </xf>
    <xf numFmtId="49" fontId="18" fillId="0" borderId="16" xfId="67" applyNumberFormat="1" applyFont="1" applyBorder="1">
      <alignment/>
      <protection/>
    </xf>
    <xf numFmtId="3" fontId="66" fillId="34" borderId="130" xfId="54" applyFont="1" applyFill="1" applyBorder="1">
      <alignment vertical="center"/>
      <protection/>
    </xf>
    <xf numFmtId="3" fontId="66" fillId="34" borderId="53" xfId="54" applyFont="1" applyFill="1" applyBorder="1">
      <alignment vertical="center"/>
      <protection/>
    </xf>
    <xf numFmtId="3" fontId="67" fillId="34" borderId="71" xfId="54" applyFont="1" applyFill="1" applyBorder="1">
      <alignment vertical="center"/>
      <protection/>
    </xf>
    <xf numFmtId="0" fontId="4" fillId="0" borderId="141" xfId="0" applyFont="1" applyBorder="1" applyAlignment="1">
      <alignment vertical="center"/>
    </xf>
    <xf numFmtId="0" fontId="4" fillId="0" borderId="11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172" xfId="0" applyFont="1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/>
    </xf>
    <xf numFmtId="3" fontId="4" fillId="0" borderId="103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/>
    </xf>
    <xf numFmtId="3" fontId="0" fillId="0" borderId="54" xfId="0" applyNumberFormat="1" applyBorder="1" applyAlignment="1">
      <alignment horizontal="center"/>
    </xf>
    <xf numFmtId="0" fontId="4" fillId="0" borderId="137" xfId="0" applyFont="1" applyBorder="1" applyAlignment="1">
      <alignment horizontal="center"/>
    </xf>
    <xf numFmtId="3" fontId="19" fillId="0" borderId="54" xfId="0" applyNumberFormat="1" applyFont="1" applyBorder="1" applyAlignment="1">
      <alignment/>
    </xf>
    <xf numFmtId="3" fontId="18" fillId="0" borderId="135" xfId="0" applyNumberFormat="1" applyFont="1" applyBorder="1" applyAlignment="1">
      <alignment wrapText="1"/>
    </xf>
    <xf numFmtId="49" fontId="41" fillId="0" borderId="21" xfId="0" applyNumberFormat="1" applyFont="1" applyBorder="1" applyAlignment="1">
      <alignment wrapText="1"/>
    </xf>
    <xf numFmtId="3" fontId="18" fillId="0" borderId="127" xfId="0" applyNumberFormat="1" applyFont="1" applyBorder="1" applyAlignment="1">
      <alignment wrapText="1"/>
    </xf>
    <xf numFmtId="49" fontId="41" fillId="0" borderId="148" xfId="0" applyNumberFormat="1" applyFont="1" applyBorder="1" applyAlignment="1">
      <alignment wrapText="1"/>
    </xf>
    <xf numFmtId="3" fontId="19" fillId="0" borderId="173" xfId="0" applyNumberFormat="1" applyFont="1" applyBorder="1" applyAlignment="1">
      <alignment/>
    </xf>
    <xf numFmtId="3" fontId="19" fillId="0" borderId="154" xfId="0" applyNumberFormat="1" applyFont="1" applyBorder="1" applyAlignment="1">
      <alignment/>
    </xf>
    <xf numFmtId="3" fontId="19" fillId="0" borderId="12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8" fillId="0" borderId="174" xfId="0" applyNumberFormat="1" applyFont="1" applyBorder="1" applyAlignment="1">
      <alignment wrapText="1"/>
    </xf>
    <xf numFmtId="0" fontId="71" fillId="0" borderId="94" xfId="0" applyFont="1" applyBorder="1" applyAlignment="1">
      <alignment horizontal="center" wrapText="1"/>
    </xf>
    <xf numFmtId="3" fontId="16" fillId="0" borderId="95" xfId="0" applyNumberFormat="1" applyFont="1" applyBorder="1" applyAlignment="1">
      <alignment/>
    </xf>
    <xf numFmtId="3" fontId="16" fillId="0" borderId="56" xfId="0" applyNumberFormat="1" applyFont="1" applyBorder="1" applyAlignment="1">
      <alignment/>
    </xf>
    <xf numFmtId="3" fontId="16" fillId="0" borderId="159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3" fontId="16" fillId="0" borderId="96" xfId="0" applyNumberFormat="1" applyFont="1" applyBorder="1" applyAlignment="1">
      <alignment wrapText="1"/>
    </xf>
    <xf numFmtId="0" fontId="71" fillId="0" borderId="94" xfId="0" applyFont="1" applyBorder="1" applyAlignment="1">
      <alignment wrapText="1"/>
    </xf>
    <xf numFmtId="3" fontId="16" fillId="0" borderId="96" xfId="0" applyNumberFormat="1" applyFont="1" applyBorder="1" applyAlignment="1">
      <alignment/>
    </xf>
    <xf numFmtId="0" fontId="71" fillId="0" borderId="48" xfId="0" applyFont="1" applyBorder="1" applyAlignment="1">
      <alignment wrapText="1"/>
    </xf>
    <xf numFmtId="3" fontId="16" fillId="0" borderId="55" xfId="0" applyNumberFormat="1" applyFont="1" applyBorder="1" applyAlignment="1">
      <alignment/>
    </xf>
    <xf numFmtId="0" fontId="5" fillId="0" borderId="175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8" fillId="0" borderId="57" xfId="58" applyFont="1" applyBorder="1" applyAlignment="1">
      <alignment/>
      <protection/>
    </xf>
    <xf numFmtId="0" fontId="8" fillId="0" borderId="58" xfId="58" applyFont="1" applyBorder="1" applyAlignment="1">
      <alignment/>
      <protection/>
    </xf>
    <xf numFmtId="0" fontId="5" fillId="0" borderId="37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36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left"/>
      <protection/>
    </xf>
    <xf numFmtId="0" fontId="5" fillId="0" borderId="37" xfId="58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5" fillId="0" borderId="36" xfId="58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0" fontId="5" fillId="0" borderId="162" xfId="58" applyFont="1" applyBorder="1" applyAlignment="1">
      <alignment horizontal="center" vertical="center" wrapText="1"/>
      <protection/>
    </xf>
    <xf numFmtId="0" fontId="5" fillId="0" borderId="82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9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8" fillId="0" borderId="37" xfId="63" applyFont="1" applyBorder="1" applyAlignment="1">
      <alignment horizontal="left"/>
      <protection/>
    </xf>
    <xf numFmtId="0" fontId="1" fillId="0" borderId="19" xfId="63" applyBorder="1" applyAlignment="1">
      <alignment horizontal="left"/>
      <protection/>
    </xf>
    <xf numFmtId="0" fontId="1" fillId="0" borderId="36" xfId="63" applyBorder="1" applyAlignment="1">
      <alignment horizontal="left"/>
      <protection/>
    </xf>
    <xf numFmtId="0" fontId="4" fillId="0" borderId="57" xfId="63" applyFont="1" applyBorder="1" applyAlignment="1">
      <alignment/>
      <protection/>
    </xf>
    <xf numFmtId="0" fontId="4" fillId="0" borderId="58" xfId="63" applyFont="1" applyBorder="1" applyAlignment="1">
      <alignment/>
      <protection/>
    </xf>
    <xf numFmtId="0" fontId="1" fillId="0" borderId="0" xfId="63" applyAlignment="1">
      <alignment/>
      <protection/>
    </xf>
    <xf numFmtId="0" fontId="8" fillId="0" borderId="19" xfId="63" applyFont="1" applyBorder="1" applyAlignment="1">
      <alignment horizontal="center"/>
      <protection/>
    </xf>
    <xf numFmtId="0" fontId="1" fillId="0" borderId="19" xfId="63" applyBorder="1" applyAlignment="1">
      <alignment/>
      <protection/>
    </xf>
    <xf numFmtId="0" fontId="1" fillId="0" borderId="38" xfId="63" applyBorder="1" applyAlignment="1">
      <alignment/>
      <protection/>
    </xf>
    <xf numFmtId="0" fontId="3" fillId="0" borderId="19" xfId="63" applyFont="1" applyBorder="1" applyAlignment="1">
      <alignment horizontal="center"/>
      <protection/>
    </xf>
    <xf numFmtId="0" fontId="8" fillId="0" borderId="12" xfId="63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3" fillId="0" borderId="19" xfId="63" applyFont="1" applyBorder="1" applyAlignment="1">
      <alignment horizontal="left"/>
      <protection/>
    </xf>
    <xf numFmtId="0" fontId="3" fillId="0" borderId="36" xfId="63" applyFont="1" applyBorder="1" applyAlignment="1">
      <alignment horizontal="left"/>
      <protection/>
    </xf>
    <xf numFmtId="0" fontId="9" fillId="0" borderId="12" xfId="63" applyFont="1" applyBorder="1" applyAlignment="1">
      <alignment horizontal="left"/>
      <protection/>
    </xf>
    <xf numFmtId="0" fontId="8" fillId="0" borderId="19" xfId="63" applyFont="1" applyBorder="1" applyAlignment="1">
      <alignment horizontal="left"/>
      <protection/>
    </xf>
    <xf numFmtId="0" fontId="8" fillId="0" borderId="36" xfId="63" applyFont="1" applyBorder="1" applyAlignment="1">
      <alignment horizontal="left"/>
      <protection/>
    </xf>
    <xf numFmtId="0" fontId="9" fillId="0" borderId="16" xfId="63" applyFont="1" applyBorder="1" applyAlignment="1">
      <alignment horizontal="left"/>
      <protection/>
    </xf>
    <xf numFmtId="0" fontId="6" fillId="0" borderId="57" xfId="63" applyFont="1" applyBorder="1" applyAlignment="1">
      <alignment/>
      <protection/>
    </xf>
    <xf numFmtId="0" fontId="1" fillId="0" borderId="58" xfId="63" applyBorder="1" applyAlignment="1">
      <alignment/>
      <protection/>
    </xf>
    <xf numFmtId="0" fontId="5" fillId="0" borderId="48" xfId="63" applyFont="1" applyBorder="1" applyAlignment="1">
      <alignment horizontal="center"/>
      <protection/>
    </xf>
    <xf numFmtId="0" fontId="1" fillId="0" borderId="161" xfId="63" applyBorder="1" applyAlignment="1">
      <alignment/>
      <protection/>
    </xf>
    <xf numFmtId="0" fontId="1" fillId="0" borderId="19" xfId="63" applyBorder="1" applyAlignment="1">
      <alignment horizontal="center"/>
      <protection/>
    </xf>
    <xf numFmtId="0" fontId="1" fillId="0" borderId="38" xfId="63" applyBorder="1" applyAlignment="1">
      <alignment horizontal="center"/>
      <protection/>
    </xf>
    <xf numFmtId="0" fontId="9" fillId="0" borderId="19" xfId="63" applyFont="1" applyBorder="1" applyAlignment="1">
      <alignment horizontal="center"/>
      <protection/>
    </xf>
    <xf numFmtId="0" fontId="8" fillId="0" borderId="14" xfId="63" applyFont="1" applyBorder="1" applyAlignment="1">
      <alignment horizontal="left"/>
      <protection/>
    </xf>
    <xf numFmtId="0" fontId="9" fillId="0" borderId="19" xfId="63" applyFont="1" applyBorder="1" applyAlignment="1">
      <alignment horizontal="left"/>
      <protection/>
    </xf>
    <xf numFmtId="0" fontId="9" fillId="0" borderId="36" xfId="63" applyFont="1" applyBorder="1" applyAlignment="1">
      <alignment horizontal="left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 horizontal="center" wrapText="1"/>
      <protection/>
    </xf>
    <xf numFmtId="0" fontId="5" fillId="0" borderId="176" xfId="63" applyFont="1" applyBorder="1" applyAlignment="1">
      <alignment horizontal="right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9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7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" fontId="5" fillId="0" borderId="162" xfId="63" applyNumberFormat="1" applyFont="1" applyBorder="1" applyAlignment="1">
      <alignment horizontal="center" vertical="center" wrapText="1"/>
      <protection/>
    </xf>
    <xf numFmtId="1" fontId="5" fillId="0" borderId="82" xfId="63" applyNumberFormat="1" applyFont="1" applyBorder="1" applyAlignment="1">
      <alignment horizontal="center" vertical="center" wrapText="1"/>
      <protection/>
    </xf>
    <xf numFmtId="0" fontId="8" fillId="0" borderId="36" xfId="64" applyFont="1" applyBorder="1" applyAlignment="1">
      <alignment horizontal="left"/>
      <protection/>
    </xf>
    <xf numFmtId="0" fontId="8" fillId="0" borderId="12" xfId="64" applyFont="1" applyBorder="1" applyAlignment="1">
      <alignment horizontal="left"/>
      <protection/>
    </xf>
    <xf numFmtId="0" fontId="9" fillId="0" borderId="37" xfId="64" applyFont="1" applyBorder="1" applyAlignment="1">
      <alignment horizontal="left"/>
      <protection/>
    </xf>
    <xf numFmtId="0" fontId="3" fillId="0" borderId="19" xfId="64" applyFont="1" applyBorder="1" applyAlignment="1">
      <alignment horizontal="left"/>
      <protection/>
    </xf>
    <xf numFmtId="0" fontId="3" fillId="0" borderId="36" xfId="64" applyFont="1" applyBorder="1" applyAlignment="1">
      <alignment horizontal="left"/>
      <protection/>
    </xf>
    <xf numFmtId="0" fontId="8" fillId="0" borderId="37" xfId="64" applyFont="1" applyBorder="1" applyAlignment="1">
      <alignment horizontal="left"/>
      <protection/>
    </xf>
    <xf numFmtId="0" fontId="4" fillId="0" borderId="19" xfId="64" applyFont="1" applyBorder="1" applyAlignment="1">
      <alignment horizontal="left"/>
      <protection/>
    </xf>
    <xf numFmtId="0" fontId="4" fillId="0" borderId="36" xfId="64" applyFont="1" applyBorder="1" applyAlignment="1">
      <alignment horizontal="left"/>
      <protection/>
    </xf>
    <xf numFmtId="0" fontId="14" fillId="0" borderId="57" xfId="64" applyFont="1" applyBorder="1" applyAlignment="1">
      <alignment/>
      <protection/>
    </xf>
    <xf numFmtId="0" fontId="14" fillId="0" borderId="58" xfId="64" applyFont="1" applyBorder="1" applyAlignment="1">
      <alignment/>
      <protection/>
    </xf>
    <xf numFmtId="0" fontId="8" fillId="0" borderId="48" xfId="64" applyFont="1" applyBorder="1" applyAlignment="1">
      <alignment horizontal="center"/>
      <protection/>
    </xf>
    <xf numFmtId="0" fontId="0" fillId="0" borderId="19" xfId="64" applyBorder="1" applyAlignment="1">
      <alignment horizontal="center"/>
      <protection/>
    </xf>
    <xf numFmtId="0" fontId="0" fillId="0" borderId="36" xfId="64" applyBorder="1" applyAlignment="1">
      <alignment horizontal="center"/>
      <protection/>
    </xf>
    <xf numFmtId="0" fontId="3" fillId="0" borderId="19" xfId="64" applyFont="1" applyBorder="1" applyAlignment="1">
      <alignment horizontal="center"/>
      <protection/>
    </xf>
    <xf numFmtId="0" fontId="3" fillId="0" borderId="36" xfId="64" applyFont="1" applyBorder="1" applyAlignment="1">
      <alignment horizontal="center"/>
      <protection/>
    </xf>
    <xf numFmtId="0" fontId="8" fillId="0" borderId="19" xfId="64" applyFont="1" applyBorder="1" applyAlignment="1">
      <alignment horizontal="left"/>
      <protection/>
    </xf>
    <xf numFmtId="0" fontId="8" fillId="0" borderId="36" xfId="64" applyFont="1" applyBorder="1" applyAlignment="1">
      <alignment horizontal="left"/>
      <protection/>
    </xf>
    <xf numFmtId="0" fontId="5" fillId="0" borderId="18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29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left"/>
      <protection/>
    </xf>
    <xf numFmtId="0" fontId="4" fillId="0" borderId="36" xfId="63" applyFont="1" applyBorder="1" applyAlignment="1">
      <alignment horizontal="left"/>
      <protection/>
    </xf>
    <xf numFmtId="0" fontId="8" fillId="0" borderId="23" xfId="63" applyFont="1" applyBorder="1" applyAlignment="1">
      <alignment horizontal="left"/>
      <protection/>
    </xf>
    <xf numFmtId="0" fontId="8" fillId="0" borderId="24" xfId="63" applyFont="1" applyBorder="1" applyAlignment="1">
      <alignment horizontal="left"/>
      <protection/>
    </xf>
    <xf numFmtId="0" fontId="8" fillId="0" borderId="0" xfId="63" applyFont="1" applyBorder="1" applyAlignment="1">
      <alignment horizontal="left"/>
      <protection/>
    </xf>
    <xf numFmtId="0" fontId="4" fillId="0" borderId="0" xfId="63" applyFont="1" applyBorder="1" applyAlignment="1">
      <alignment horizontal="left"/>
      <protection/>
    </xf>
    <xf numFmtId="0" fontId="4" fillId="0" borderId="35" xfId="63" applyFont="1" applyBorder="1" applyAlignment="1">
      <alignment horizontal="left"/>
      <protection/>
    </xf>
    <xf numFmtId="49" fontId="11" fillId="0" borderId="57" xfId="63" applyNumberFormat="1" applyFont="1" applyBorder="1" applyAlignment="1">
      <alignment horizontal="left"/>
      <protection/>
    </xf>
    <xf numFmtId="0" fontId="11" fillId="0" borderId="58" xfId="63" applyFont="1" applyBorder="1" applyAlignment="1">
      <alignment horizontal="left"/>
      <protection/>
    </xf>
    <xf numFmtId="0" fontId="11" fillId="0" borderId="41" xfId="63" applyFont="1" applyBorder="1" applyAlignment="1">
      <alignment horizontal="left"/>
      <protection/>
    </xf>
    <xf numFmtId="0" fontId="9" fillId="0" borderId="76" xfId="63" applyFont="1" applyBorder="1" applyAlignment="1">
      <alignment horizontal="left"/>
      <protection/>
    </xf>
    <xf numFmtId="0" fontId="0" fillId="0" borderId="44" xfId="0" applyBorder="1" applyAlignment="1">
      <alignment horizontal="left"/>
    </xf>
    <xf numFmtId="0" fontId="0" fillId="0" borderId="78" xfId="0" applyBorder="1" applyAlignment="1">
      <alignment horizontal="left"/>
    </xf>
    <xf numFmtId="0" fontId="5" fillId="0" borderId="0" xfId="63" applyFont="1" applyBorder="1" applyAlignment="1">
      <alignment horizontal="left"/>
      <protection/>
    </xf>
    <xf numFmtId="0" fontId="1" fillId="0" borderId="0" xfId="63" applyBorder="1" applyAlignment="1">
      <alignment horizontal="left"/>
      <protection/>
    </xf>
    <xf numFmtId="0" fontId="1" fillId="0" borderId="35" xfId="63" applyBorder="1" applyAlignment="1">
      <alignment horizontal="left"/>
      <protection/>
    </xf>
    <xf numFmtId="0" fontId="8" fillId="0" borderId="19" xfId="63" applyFont="1" applyBorder="1" applyAlignment="1">
      <alignment horizontal="left"/>
      <protection/>
    </xf>
    <xf numFmtId="0" fontId="8" fillId="0" borderId="36" xfId="63" applyFont="1" applyBorder="1" applyAlignment="1">
      <alignment horizontal="left"/>
      <protection/>
    </xf>
    <xf numFmtId="0" fontId="5" fillId="0" borderId="12" xfId="63" applyFont="1" applyBorder="1" applyAlignment="1">
      <alignment horizontal="left"/>
      <protection/>
    </xf>
    <xf numFmtId="0" fontId="8" fillId="0" borderId="48" xfId="63" applyFont="1" applyBorder="1" applyAlignment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0" fontId="1" fillId="0" borderId="38" xfId="63" applyBorder="1" applyAlignment="1">
      <alignment horizontal="center" vertical="center"/>
      <protection/>
    </xf>
    <xf numFmtId="0" fontId="3" fillId="0" borderId="37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horizontal="left"/>
      <protection/>
    </xf>
    <xf numFmtId="0" fontId="12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right"/>
      <protection/>
    </xf>
    <xf numFmtId="0" fontId="5" fillId="0" borderId="171" xfId="63" applyFont="1" applyBorder="1" applyAlignment="1">
      <alignment horizontal="center" vertical="center"/>
      <protection/>
    </xf>
    <xf numFmtId="0" fontId="5" fillId="0" borderId="12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left"/>
      <protection/>
    </xf>
    <xf numFmtId="0" fontId="4" fillId="0" borderId="41" xfId="63" applyFont="1" applyBorder="1" applyAlignment="1">
      <alignment/>
      <protection/>
    </xf>
    <xf numFmtId="0" fontId="6" fillId="0" borderId="177" xfId="63" applyFont="1" applyBorder="1" applyAlignment="1">
      <alignment/>
      <protection/>
    </xf>
    <xf numFmtId="0" fontId="7" fillId="0" borderId="176" xfId="63" applyFont="1" applyBorder="1" applyAlignment="1">
      <alignment/>
      <protection/>
    </xf>
    <xf numFmtId="0" fontId="7" fillId="0" borderId="168" xfId="63" applyFont="1" applyBorder="1" applyAlignment="1">
      <alignment/>
      <protection/>
    </xf>
    <xf numFmtId="0" fontId="10" fillId="0" borderId="0" xfId="64" applyFont="1" applyAlignment="1">
      <alignment horizontal="right"/>
      <protection/>
    </xf>
    <xf numFmtId="0" fontId="8" fillId="0" borderId="37" xfId="63" applyFont="1" applyBorder="1" applyAlignment="1">
      <alignment horizontal="left"/>
      <protection/>
    </xf>
    <xf numFmtId="0" fontId="8" fillId="0" borderId="48" xfId="63" applyFont="1" applyBorder="1" applyAlignment="1">
      <alignment horizontal="center"/>
      <protection/>
    </xf>
    <xf numFmtId="0" fontId="8" fillId="0" borderId="12" xfId="63" applyFont="1" applyBorder="1" applyAlignment="1">
      <alignment horizontal="left"/>
      <protection/>
    </xf>
    <xf numFmtId="0" fontId="8" fillId="0" borderId="35" xfId="63" applyFont="1" applyBorder="1" applyAlignment="1">
      <alignment horizontal="left"/>
      <protection/>
    </xf>
    <xf numFmtId="0" fontId="8" fillId="0" borderId="16" xfId="63" applyFont="1" applyBorder="1" applyAlignment="1">
      <alignment horizontal="left"/>
      <protection/>
    </xf>
    <xf numFmtId="0" fontId="5" fillId="0" borderId="0" xfId="63" applyFont="1" applyBorder="1" applyAlignment="1">
      <alignment horizontal="right"/>
      <protection/>
    </xf>
    <xf numFmtId="0" fontId="31" fillId="0" borderId="0" xfId="62" applyFont="1" applyAlignment="1">
      <alignment horizontal="center"/>
      <protection/>
    </xf>
    <xf numFmtId="0" fontId="13" fillId="0" borderId="178" xfId="62" applyFont="1" applyBorder="1" applyAlignment="1">
      <alignment horizontal="center" vertical="center" wrapText="1"/>
      <protection/>
    </xf>
    <xf numFmtId="0" fontId="13" fillId="0" borderId="21" xfId="62" applyFont="1" applyBorder="1" applyAlignment="1">
      <alignment horizontal="center" vertical="center" wrapText="1"/>
      <protection/>
    </xf>
    <xf numFmtId="0" fontId="13" fillId="0" borderId="129" xfId="62" applyFont="1" applyBorder="1" applyAlignment="1">
      <alignment horizontal="center" vertical="center" wrapText="1"/>
      <protection/>
    </xf>
    <xf numFmtId="0" fontId="13" fillId="0" borderId="130" xfId="62" applyFont="1" applyBorder="1" applyAlignment="1">
      <alignment horizontal="center" vertical="center" wrapText="1"/>
      <protection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179" xfId="62" applyFont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3" fillId="0" borderId="180" xfId="62" applyFont="1" applyBorder="1" applyAlignment="1">
      <alignment horizontal="center" vertical="center"/>
      <protection/>
    </xf>
    <xf numFmtId="0" fontId="13" fillId="0" borderId="129" xfId="62" applyFont="1" applyBorder="1" applyAlignment="1">
      <alignment horizontal="center" vertical="center"/>
      <protection/>
    </xf>
    <xf numFmtId="0" fontId="13" fillId="0" borderId="181" xfId="62" applyFont="1" applyBorder="1" applyAlignment="1">
      <alignment horizontal="center" vertical="center"/>
      <protection/>
    </xf>
    <xf numFmtId="0" fontId="13" fillId="0" borderId="95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56" xfId="62" applyFont="1" applyBorder="1" applyAlignment="1">
      <alignment horizontal="center" vertical="center"/>
      <protection/>
    </xf>
    <xf numFmtId="0" fontId="13" fillId="0" borderId="182" xfId="62" applyFont="1" applyBorder="1" applyAlignment="1">
      <alignment horizontal="center"/>
      <protection/>
    </xf>
    <xf numFmtId="0" fontId="13" fillId="0" borderId="175" xfId="62" applyFont="1" applyBorder="1" applyAlignment="1">
      <alignment horizontal="center"/>
      <protection/>
    </xf>
    <xf numFmtId="0" fontId="13" fillId="0" borderId="162" xfId="62" applyFont="1" applyBorder="1" applyAlignment="1">
      <alignment horizontal="center"/>
      <protection/>
    </xf>
    <xf numFmtId="0" fontId="13" fillId="0" borderId="89" xfId="62" applyFont="1" applyBorder="1" applyAlignment="1">
      <alignment horizontal="center"/>
      <protection/>
    </xf>
    <xf numFmtId="0" fontId="13" fillId="0" borderId="92" xfId="62" applyFont="1" applyBorder="1" applyAlignment="1">
      <alignment horizontal="center"/>
      <protection/>
    </xf>
    <xf numFmtId="0" fontId="13" fillId="0" borderId="90" xfId="62" applyFont="1" applyBorder="1" applyAlignment="1">
      <alignment horizontal="center"/>
      <protection/>
    </xf>
    <xf numFmtId="0" fontId="13" fillId="0" borderId="56" xfId="62" applyFont="1" applyBorder="1" applyAlignment="1">
      <alignment horizontal="center" vertical="center" wrapText="1"/>
      <protection/>
    </xf>
    <xf numFmtId="0" fontId="13" fillId="0" borderId="55" xfId="62" applyFont="1" applyBorder="1" applyAlignment="1">
      <alignment horizontal="center" vertical="center" wrapText="1"/>
      <protection/>
    </xf>
    <xf numFmtId="0" fontId="13" fillId="0" borderId="80" xfId="62" applyFont="1" applyBorder="1" applyAlignment="1">
      <alignment horizontal="center"/>
      <protection/>
    </xf>
    <xf numFmtId="0" fontId="13" fillId="0" borderId="14" xfId="62" applyFont="1" applyBorder="1" applyAlignment="1">
      <alignment horizontal="center"/>
      <protection/>
    </xf>
    <xf numFmtId="0" fontId="13" fillId="0" borderId="31" xfId="62" applyFont="1" applyBorder="1" applyAlignment="1">
      <alignment horizontal="center"/>
      <protection/>
    </xf>
    <xf numFmtId="0" fontId="24" fillId="0" borderId="152" xfId="62" applyFont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23" fillId="0" borderId="43" xfId="62" applyFont="1" applyBorder="1" applyAlignment="1">
      <alignment horizontal="left" wrapText="1"/>
      <protection/>
    </xf>
    <xf numFmtId="0" fontId="0" fillId="0" borderId="23" xfId="62" applyBorder="1" applyAlignment="1">
      <alignment horizontal="left" wrapText="1"/>
      <protection/>
    </xf>
    <xf numFmtId="0" fontId="5" fillId="0" borderId="5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53" xfId="62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51" xfId="0" applyBorder="1" applyAlignment="1">
      <alignment horizontal="left" wrapText="1"/>
    </xf>
    <xf numFmtId="0" fontId="13" fillId="0" borderId="16" xfId="62" applyFont="1" applyBorder="1" applyAlignment="1">
      <alignment horizontal="left"/>
      <protection/>
    </xf>
    <xf numFmtId="0" fontId="13" fillId="0" borderId="53" xfId="62" applyFont="1" applyBorder="1" applyAlignment="1">
      <alignment horizontal="left"/>
      <protection/>
    </xf>
    <xf numFmtId="0" fontId="23" fillId="0" borderId="37" xfId="62" applyFont="1" applyBorder="1" applyAlignment="1">
      <alignment horizontal="left"/>
      <protection/>
    </xf>
    <xf numFmtId="0" fontId="23" fillId="0" borderId="19" xfId="62" applyFont="1" applyBorder="1" applyAlignment="1">
      <alignment horizontal="left"/>
      <protection/>
    </xf>
    <xf numFmtId="0" fontId="13" fillId="0" borderId="183" xfId="62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3" fillId="0" borderId="171" xfId="62" applyFont="1" applyBorder="1" applyAlignment="1">
      <alignment horizontal="center"/>
      <protection/>
    </xf>
    <xf numFmtId="0" fontId="0" fillId="0" borderId="171" xfId="62" applyBorder="1" applyAlignment="1">
      <alignment horizontal="center"/>
      <protection/>
    </xf>
    <xf numFmtId="0" fontId="0" fillId="0" borderId="184" xfId="62" applyBorder="1" applyAlignment="1">
      <alignment horizontal="center"/>
      <protection/>
    </xf>
    <xf numFmtId="0" fontId="13" fillId="0" borderId="36" xfId="62" applyFont="1" applyBorder="1" applyAlignment="1">
      <alignment horizontal="center"/>
      <protection/>
    </xf>
    <xf numFmtId="0" fontId="13" fillId="0" borderId="12" xfId="62" applyFont="1" applyBorder="1" applyAlignment="1">
      <alignment horizontal="center"/>
      <protection/>
    </xf>
    <xf numFmtId="0" fontId="13" fillId="0" borderId="56" xfId="62" applyFont="1" applyBorder="1" applyAlignment="1">
      <alignment horizontal="center"/>
      <protection/>
    </xf>
    <xf numFmtId="0" fontId="4" fillId="0" borderId="57" xfId="62" applyFont="1" applyBorder="1" applyAlignment="1">
      <alignment horizontal="center"/>
      <protection/>
    </xf>
    <xf numFmtId="0" fontId="4" fillId="0" borderId="58" xfId="62" applyFont="1" applyBorder="1" applyAlignment="1">
      <alignment horizontal="center"/>
      <protection/>
    </xf>
    <xf numFmtId="0" fontId="10" fillId="0" borderId="0" xfId="62" applyFont="1" applyAlignment="1">
      <alignment horizontal="right"/>
      <protection/>
    </xf>
    <xf numFmtId="0" fontId="1" fillId="0" borderId="0" xfId="60" applyAlignment="1">
      <alignment horizontal="right"/>
      <protection/>
    </xf>
    <xf numFmtId="0" fontId="13" fillId="0" borderId="95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/>
      <protection/>
    </xf>
    <xf numFmtId="0" fontId="0" fillId="0" borderId="160" xfId="0" applyBorder="1" applyAlignment="1">
      <alignment/>
    </xf>
    <xf numFmtId="0" fontId="23" fillId="0" borderId="158" xfId="62" applyFont="1" applyBorder="1" applyAlignment="1">
      <alignment horizontal="left" wrapText="1"/>
      <protection/>
    </xf>
    <xf numFmtId="0" fontId="0" fillId="0" borderId="113" xfId="62" applyBorder="1" applyAlignment="1">
      <alignment horizontal="left" wrapText="1"/>
      <protection/>
    </xf>
    <xf numFmtId="0" fontId="0" fillId="0" borderId="185" xfId="62" applyBorder="1" applyAlignment="1">
      <alignment horizontal="left" wrapText="1"/>
      <protection/>
    </xf>
    <xf numFmtId="0" fontId="13" fillId="0" borderId="37" xfId="62" applyFont="1" applyBorder="1" applyAlignment="1">
      <alignment horizontal="center"/>
      <protection/>
    </xf>
    <xf numFmtId="0" fontId="13" fillId="0" borderId="0" xfId="62" applyFont="1" applyBorder="1" applyAlignment="1">
      <alignment horizontal="left" wrapText="1"/>
      <protection/>
    </xf>
    <xf numFmtId="0" fontId="13" fillId="0" borderId="51" xfId="62" applyFont="1" applyBorder="1" applyAlignment="1">
      <alignment horizontal="left" wrapText="1"/>
      <protection/>
    </xf>
    <xf numFmtId="0" fontId="13" fillId="0" borderId="52" xfId="62" applyFont="1" applyBorder="1" applyAlignment="1">
      <alignment horizontal="left"/>
      <protection/>
    </xf>
    <xf numFmtId="0" fontId="23" fillId="0" borderId="159" xfId="62" applyFont="1" applyBorder="1" applyAlignment="1">
      <alignment horizontal="left"/>
      <protection/>
    </xf>
    <xf numFmtId="0" fontId="13" fillId="0" borderId="171" xfId="62" applyFont="1" applyBorder="1" applyAlignment="1">
      <alignment horizontal="center" vertical="center"/>
      <protection/>
    </xf>
    <xf numFmtId="0" fontId="0" fillId="0" borderId="171" xfId="0" applyBorder="1" applyAlignment="1">
      <alignment/>
    </xf>
    <xf numFmtId="0" fontId="0" fillId="0" borderId="184" xfId="0" applyBorder="1" applyAlignment="1">
      <alignment/>
    </xf>
    <xf numFmtId="0" fontId="5" fillId="0" borderId="55" xfId="62" applyFont="1" applyBorder="1" applyAlignment="1">
      <alignment horizontal="center"/>
      <protection/>
    </xf>
    <xf numFmtId="0" fontId="19" fillId="0" borderId="19" xfId="60" applyFont="1" applyBorder="1" applyAlignment="1">
      <alignment horizontal="center"/>
      <protection/>
    </xf>
    <xf numFmtId="0" fontId="19" fillId="0" borderId="38" xfId="60" applyFont="1" applyBorder="1" applyAlignment="1">
      <alignment horizontal="center"/>
      <protection/>
    </xf>
    <xf numFmtId="0" fontId="13" fillId="0" borderId="165" xfId="62" applyFont="1" applyBorder="1" applyAlignment="1">
      <alignment horizontal="center" vertical="center" wrapText="1"/>
      <protection/>
    </xf>
    <xf numFmtId="0" fontId="13" fillId="0" borderId="108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31" xfId="62" applyFont="1" applyBorder="1" applyAlignment="1">
      <alignment horizontal="center" vertical="center" wrapText="1"/>
      <protection/>
    </xf>
    <xf numFmtId="0" fontId="13" fillId="0" borderId="43" xfId="62" applyFont="1" applyBorder="1" applyAlignment="1">
      <alignment horizontal="center" vertical="center" wrapText="1"/>
      <protection/>
    </xf>
    <xf numFmtId="0" fontId="13" fillId="0" borderId="33" xfId="62" applyFont="1" applyBorder="1" applyAlignment="1">
      <alignment horizontal="center" vertical="center" wrapText="1"/>
      <protection/>
    </xf>
    <xf numFmtId="0" fontId="13" fillId="0" borderId="109" xfId="62" applyFont="1" applyBorder="1" applyAlignment="1">
      <alignment horizontal="center" vertical="center" wrapText="1"/>
      <protection/>
    </xf>
    <xf numFmtId="0" fontId="13" fillId="0" borderId="15" xfId="62" applyFont="1" applyBorder="1" applyAlignment="1">
      <alignment horizontal="center" vertical="center" wrapText="1"/>
      <protection/>
    </xf>
    <xf numFmtId="0" fontId="13" fillId="0" borderId="82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left"/>
      <protection/>
    </xf>
    <xf numFmtId="0" fontId="13" fillId="0" borderId="51" xfId="62" applyFont="1" applyBorder="1" applyAlignment="1">
      <alignment horizontal="left"/>
      <protection/>
    </xf>
    <xf numFmtId="0" fontId="1" fillId="0" borderId="0" xfId="65" applyBorder="1" applyAlignment="1">
      <alignment horizontal="right"/>
      <protection/>
    </xf>
    <xf numFmtId="0" fontId="8" fillId="0" borderId="0" xfId="65" applyFont="1" applyBorder="1" applyAlignment="1">
      <alignment horizontal="center"/>
      <protection/>
    </xf>
    <xf numFmtId="0" fontId="8" fillId="0" borderId="0" xfId="65" applyFont="1" applyBorder="1" applyAlignment="1">
      <alignment horizontal="center" wrapText="1"/>
      <protection/>
    </xf>
    <xf numFmtId="0" fontId="0" fillId="0" borderId="176" xfId="65" applyFont="1" applyBorder="1" applyAlignment="1">
      <alignment horizontal="right"/>
      <protection/>
    </xf>
    <xf numFmtId="0" fontId="4" fillId="0" borderId="176" xfId="65" applyFont="1" applyBorder="1" applyAlignment="1">
      <alignment horizontal="right"/>
      <protection/>
    </xf>
    <xf numFmtId="0" fontId="5" fillId="0" borderId="18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39" xfId="65" applyFont="1" applyBorder="1" applyAlignment="1">
      <alignment horizontal="center" vertical="center" wrapText="1"/>
      <protection/>
    </xf>
    <xf numFmtId="0" fontId="5" fillId="0" borderId="77" xfId="65" applyFont="1" applyBorder="1" applyAlignment="1">
      <alignment horizontal="center" vertical="center" wrapText="1"/>
      <protection/>
    </xf>
    <xf numFmtId="0" fontId="5" fillId="0" borderId="186" xfId="65" applyFont="1" applyBorder="1" applyAlignment="1">
      <alignment horizontal="center" vertical="center" wrapText="1"/>
      <protection/>
    </xf>
    <xf numFmtId="0" fontId="5" fillId="0" borderId="53" xfId="65" applyFont="1" applyBorder="1" applyAlignment="1">
      <alignment horizontal="center" vertical="center" wrapText="1"/>
      <protection/>
    </xf>
    <xf numFmtId="0" fontId="5" fillId="0" borderId="0" xfId="65" applyFont="1" applyBorder="1" applyAlignment="1">
      <alignment horizontal="center" vertical="center" wrapText="1"/>
      <protection/>
    </xf>
    <xf numFmtId="0" fontId="5" fillId="0" borderId="84" xfId="65" applyFont="1" applyBorder="1" applyAlignment="1">
      <alignment horizontal="center" vertical="center" wrapText="1"/>
      <protection/>
    </xf>
    <xf numFmtId="0" fontId="5" fillId="0" borderId="187" xfId="65" applyFont="1" applyBorder="1" applyAlignment="1">
      <alignment horizontal="center" vertical="center" wrapText="1"/>
      <protection/>
    </xf>
    <xf numFmtId="0" fontId="0" fillId="0" borderId="135" xfId="0" applyBorder="1" applyAlignment="1">
      <alignment horizontal="center"/>
    </xf>
    <xf numFmtId="0" fontId="0" fillId="0" borderId="140" xfId="0" applyBorder="1" applyAlignment="1">
      <alignment horizontal="center"/>
    </xf>
    <xf numFmtId="0" fontId="8" fillId="0" borderId="18" xfId="65" applyFont="1" applyBorder="1" applyAlignment="1">
      <alignment horizontal="center" vertical="center"/>
      <protection/>
    </xf>
    <xf numFmtId="0" fontId="8" fillId="0" borderId="129" xfId="65" applyFont="1" applyBorder="1" applyAlignment="1">
      <alignment horizontal="center" vertical="center"/>
      <protection/>
    </xf>
    <xf numFmtId="0" fontId="8" fillId="0" borderId="130" xfId="65" applyFont="1" applyBorder="1" applyAlignment="1">
      <alignment horizontal="center" vertical="center"/>
      <protection/>
    </xf>
    <xf numFmtId="0" fontId="8" fillId="0" borderId="131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37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center" vertical="center"/>
      <protection/>
    </xf>
    <xf numFmtId="0" fontId="5" fillId="0" borderId="128" xfId="65" applyFont="1" applyBorder="1" applyAlignment="1">
      <alignment horizontal="center"/>
      <protection/>
    </xf>
    <xf numFmtId="0" fontId="5" fillId="0" borderId="129" xfId="65" applyFont="1" applyBorder="1" applyAlignment="1">
      <alignment horizontal="center"/>
      <protection/>
    </xf>
    <xf numFmtId="0" fontId="5" fillId="0" borderId="130" xfId="65" applyFont="1" applyBorder="1" applyAlignment="1">
      <alignment horizontal="center"/>
      <protection/>
    </xf>
    <xf numFmtId="0" fontId="5" fillId="0" borderId="131" xfId="65" applyFont="1" applyBorder="1" applyAlignment="1">
      <alignment horizontal="center"/>
      <protection/>
    </xf>
    <xf numFmtId="0" fontId="5" fillId="0" borderId="10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5" fillId="0" borderId="37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19" xfId="65" applyFont="1" applyBorder="1" applyAlignment="1">
      <alignment horizontal="left"/>
      <protection/>
    </xf>
    <xf numFmtId="0" fontId="5" fillId="0" borderId="38" xfId="65" applyFont="1" applyBorder="1" applyAlignment="1">
      <alignment horizontal="left"/>
      <protection/>
    </xf>
    <xf numFmtId="0" fontId="5" fillId="0" borderId="36" xfId="65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13" fillId="0" borderId="19" xfId="62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/>
      <protection/>
    </xf>
    <xf numFmtId="0" fontId="5" fillId="0" borderId="43" xfId="65" applyFont="1" applyBorder="1" applyAlignment="1">
      <alignment horizontal="center"/>
      <protection/>
    </xf>
    <xf numFmtId="0" fontId="5" fillId="0" borderId="82" xfId="65" applyFont="1" applyBorder="1" applyAlignment="1">
      <alignment horizontal="center"/>
      <protection/>
    </xf>
    <xf numFmtId="0" fontId="8" fillId="0" borderId="48" xfId="65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5" fillId="0" borderId="19" xfId="65" applyFont="1" applyBorder="1" applyAlignment="1">
      <alignment horizontal="left"/>
      <protection/>
    </xf>
    <xf numFmtId="0" fontId="5" fillId="0" borderId="38" xfId="65" applyFont="1" applyBorder="1" applyAlignment="1">
      <alignment horizontal="left"/>
      <protection/>
    </xf>
    <xf numFmtId="0" fontId="5" fillId="0" borderId="23" xfId="65" applyFont="1" applyBorder="1" applyAlignment="1">
      <alignment horizontal="left"/>
      <protection/>
    </xf>
    <xf numFmtId="0" fontId="5" fillId="0" borderId="161" xfId="65" applyFont="1" applyBorder="1" applyAlignment="1">
      <alignment horizontal="left"/>
      <protection/>
    </xf>
    <xf numFmtId="0" fontId="5" fillId="0" borderId="44" xfId="65" applyFont="1" applyBorder="1" applyAlignment="1">
      <alignment horizontal="left"/>
      <protection/>
    </xf>
    <xf numFmtId="0" fontId="5" fillId="0" borderId="188" xfId="65" applyFont="1" applyBorder="1" applyAlignment="1">
      <alignment horizontal="left"/>
      <protection/>
    </xf>
    <xf numFmtId="0" fontId="9" fillId="0" borderId="57" xfId="65" applyFont="1" applyBorder="1" applyAlignment="1">
      <alignment horizontal="left"/>
      <protection/>
    </xf>
    <xf numFmtId="0" fontId="9" fillId="0" borderId="58" xfId="65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9" fillId="0" borderId="37" xfId="65" applyFont="1" applyBorder="1" applyAlignment="1">
      <alignment horizontal="left"/>
      <protection/>
    </xf>
    <xf numFmtId="0" fontId="3" fillId="0" borderId="1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" fillId="0" borderId="26" xfId="65" applyFont="1" applyBorder="1" applyAlignment="1">
      <alignment horizontal="left"/>
      <protection/>
    </xf>
    <xf numFmtId="0" fontId="5" fillId="0" borderId="75" xfId="65" applyFont="1" applyBorder="1" applyAlignment="1">
      <alignment horizontal="left"/>
      <protection/>
    </xf>
    <xf numFmtId="0" fontId="5" fillId="0" borderId="26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9" fillId="0" borderId="37" xfId="65" applyFont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0" fillId="0" borderId="38" xfId="0" applyBorder="1" applyAlignment="1">
      <alignment horizontal="left"/>
    </xf>
    <xf numFmtId="0" fontId="30" fillId="0" borderId="57" xfId="65" applyFont="1" applyBorder="1" applyAlignment="1">
      <alignment horizontal="center"/>
      <protection/>
    </xf>
    <xf numFmtId="0" fontId="30" fillId="0" borderId="58" xfId="65" applyFont="1" applyBorder="1" applyAlignment="1">
      <alignment horizontal="center"/>
      <protection/>
    </xf>
    <xf numFmtId="0" fontId="30" fillId="0" borderId="151" xfId="65" applyFont="1" applyBorder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0" fontId="5" fillId="0" borderId="189" xfId="65" applyFont="1" applyBorder="1" applyAlignment="1">
      <alignment horizontal="center"/>
      <protection/>
    </xf>
    <xf numFmtId="0" fontId="1" fillId="0" borderId="171" xfId="65" applyBorder="1" applyAlignment="1">
      <alignment horizontal="center"/>
      <protection/>
    </xf>
    <xf numFmtId="0" fontId="1" fillId="0" borderId="184" xfId="65" applyBorder="1" applyAlignment="1">
      <alignment horizontal="center"/>
      <protection/>
    </xf>
    <xf numFmtId="0" fontId="5" fillId="0" borderId="19" xfId="65" applyFont="1" applyBorder="1" applyAlignment="1">
      <alignment horizontal="center" vertical="center"/>
      <protection/>
    </xf>
    <xf numFmtId="0" fontId="5" fillId="0" borderId="38" xfId="65" applyFont="1" applyBorder="1" applyAlignment="1">
      <alignment horizontal="center" vertical="center"/>
      <protection/>
    </xf>
    <xf numFmtId="0" fontId="1" fillId="0" borderId="0" xfId="65" applyAlignment="1">
      <alignment horizontal="right"/>
      <protection/>
    </xf>
    <xf numFmtId="0" fontId="0" fillId="0" borderId="0" xfId="65" applyFont="1" applyAlignment="1">
      <alignment horizontal="right"/>
      <protection/>
    </xf>
    <xf numFmtId="0" fontId="4" fillId="0" borderId="0" xfId="65" applyFont="1" applyAlignment="1">
      <alignment horizontal="right"/>
      <protection/>
    </xf>
    <xf numFmtId="0" fontId="5" fillId="0" borderId="171" xfId="65" applyFont="1" applyBorder="1" applyAlignment="1">
      <alignment horizontal="center"/>
      <protection/>
    </xf>
    <xf numFmtId="0" fontId="5" fillId="0" borderId="190" xfId="65" applyFont="1" applyBorder="1" applyAlignment="1">
      <alignment horizontal="center" vertical="center" wrapText="1"/>
      <protection/>
    </xf>
    <xf numFmtId="0" fontId="5" fillId="0" borderId="25" xfId="65" applyFont="1" applyBorder="1" applyAlignment="1">
      <alignment horizontal="center" vertical="center" wrapText="1"/>
      <protection/>
    </xf>
    <xf numFmtId="0" fontId="5" fillId="0" borderId="22" xfId="65" applyFont="1" applyBorder="1" applyAlignment="1">
      <alignment horizontal="center" vertical="center" wrapText="1"/>
      <protection/>
    </xf>
    <xf numFmtId="0" fontId="5" fillId="0" borderId="184" xfId="65" applyFont="1" applyBorder="1" applyAlignment="1">
      <alignment horizontal="center"/>
      <protection/>
    </xf>
    <xf numFmtId="0" fontId="5" fillId="0" borderId="19" xfId="65" applyFont="1" applyBorder="1" applyAlignment="1">
      <alignment horizontal="center" vertical="center"/>
      <protection/>
    </xf>
    <xf numFmtId="0" fontId="5" fillId="0" borderId="48" xfId="65" applyFont="1" applyBorder="1" applyAlignment="1">
      <alignment horizontal="center"/>
      <protection/>
    </xf>
    <xf numFmtId="0" fontId="5" fillId="0" borderId="19" xfId="65" applyFont="1" applyBorder="1" applyAlignment="1">
      <alignment horizontal="center"/>
      <protection/>
    </xf>
    <xf numFmtId="0" fontId="5" fillId="0" borderId="38" xfId="65" applyFont="1" applyBorder="1" applyAlignment="1">
      <alignment horizontal="center"/>
      <protection/>
    </xf>
    <xf numFmtId="0" fontId="13" fillId="0" borderId="48" xfId="62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/>
      <protection/>
    </xf>
    <xf numFmtId="0" fontId="5" fillId="0" borderId="161" xfId="65" applyFont="1" applyBorder="1" applyAlignment="1">
      <alignment horizontal="center"/>
      <protection/>
    </xf>
    <xf numFmtId="0" fontId="5" fillId="0" borderId="40" xfId="65" applyFont="1" applyBorder="1" applyAlignment="1">
      <alignment horizontal="center" vertical="center" wrapText="1"/>
      <protection/>
    </xf>
    <xf numFmtId="0" fontId="5" fillId="0" borderId="24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1" fillId="0" borderId="82" xfId="65" applyBorder="1" applyAlignment="1">
      <alignment horizontal="center" vertical="center" wrapText="1"/>
      <protection/>
    </xf>
    <xf numFmtId="0" fontId="5" fillId="0" borderId="39" xfId="65" applyFont="1" applyBorder="1" applyAlignment="1">
      <alignment horizontal="center" vertical="center" wrapText="1"/>
      <protection/>
    </xf>
    <xf numFmtId="0" fontId="5" fillId="0" borderId="36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5" fillId="0" borderId="37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43" xfId="65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 vertical="center" wrapText="1"/>
      <protection/>
    </xf>
    <xf numFmtId="0" fontId="5" fillId="0" borderId="161" xfId="65" applyFont="1" applyBorder="1" applyAlignment="1">
      <alignment horizontal="center" vertical="center" wrapText="1"/>
      <protection/>
    </xf>
    <xf numFmtId="0" fontId="5" fillId="0" borderId="135" xfId="65" applyFont="1" applyBorder="1" applyAlignment="1">
      <alignment horizontal="center" vertical="center" wrapText="1"/>
      <protection/>
    </xf>
    <xf numFmtId="0" fontId="5" fillId="0" borderId="140" xfId="65" applyFont="1" applyBorder="1" applyAlignment="1">
      <alignment horizontal="center" vertical="center" wrapText="1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8" xfId="65" applyFont="1" applyBorder="1" applyAlignment="1">
      <alignment horizontal="center"/>
      <protection/>
    </xf>
    <xf numFmtId="0" fontId="5" fillId="0" borderId="19" xfId="65" applyFont="1" applyBorder="1" applyAlignment="1">
      <alignment horizontal="center"/>
      <protection/>
    </xf>
    <xf numFmtId="0" fontId="5" fillId="0" borderId="38" xfId="65" applyFont="1" applyBorder="1" applyAlignment="1">
      <alignment horizontal="center"/>
      <protection/>
    </xf>
    <xf numFmtId="0" fontId="13" fillId="0" borderId="39" xfId="62" applyFont="1" applyBorder="1" applyAlignment="1">
      <alignment horizontal="center" vertical="center" wrapText="1"/>
      <protection/>
    </xf>
    <xf numFmtId="0" fontId="13" fillId="0" borderId="22" xfId="62" applyFont="1" applyBorder="1" applyAlignment="1">
      <alignment horizontal="center" vertical="center" wrapText="1"/>
      <protection/>
    </xf>
    <xf numFmtId="0" fontId="8" fillId="0" borderId="19" xfId="65" applyFont="1" applyBorder="1" applyAlignment="1">
      <alignment horizontal="left"/>
      <protection/>
    </xf>
    <xf numFmtId="0" fontId="8" fillId="0" borderId="38" xfId="65" applyFont="1" applyBorder="1" applyAlignment="1">
      <alignment horizontal="left"/>
      <protection/>
    </xf>
    <xf numFmtId="0" fontId="9" fillId="0" borderId="58" xfId="65" applyFont="1" applyBorder="1" applyAlignment="1">
      <alignment horizontal="left"/>
      <protection/>
    </xf>
    <xf numFmtId="0" fontId="9" fillId="0" borderId="19" xfId="65" applyFont="1" applyBorder="1" applyAlignment="1">
      <alignment horizontal="left"/>
      <protection/>
    </xf>
    <xf numFmtId="0" fontId="9" fillId="0" borderId="38" xfId="65" applyFont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9" fillId="0" borderId="19" xfId="65" applyFont="1" applyBorder="1" applyAlignment="1">
      <alignment horizontal="left"/>
      <protection/>
    </xf>
    <xf numFmtId="0" fontId="9" fillId="0" borderId="38" xfId="65" applyFont="1" applyBorder="1" applyAlignment="1">
      <alignment horizontal="left"/>
      <protection/>
    </xf>
    <xf numFmtId="0" fontId="1" fillId="0" borderId="0" xfId="66" applyAlignment="1">
      <alignment wrapText="1"/>
      <protection/>
    </xf>
    <xf numFmtId="0" fontId="0" fillId="0" borderId="0" xfId="0" applyAlignment="1">
      <alignment/>
    </xf>
    <xf numFmtId="0" fontId="15" fillId="0" borderId="0" xfId="66" applyFont="1" applyAlignment="1">
      <alignment horizontal="center"/>
      <protection/>
    </xf>
    <xf numFmtId="0" fontId="28" fillId="0" borderId="0" xfId="66" applyFont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19" fillId="0" borderId="176" xfId="66" applyFont="1" applyBorder="1" applyAlignment="1">
      <alignment wrapText="1"/>
      <protection/>
    </xf>
    <xf numFmtId="0" fontId="18" fillId="0" borderId="189" xfId="66" applyFont="1" applyBorder="1" applyAlignment="1">
      <alignment horizontal="center" vertical="center"/>
      <protection/>
    </xf>
    <xf numFmtId="0" fontId="15" fillId="0" borderId="171" xfId="66" applyFont="1" applyBorder="1" applyAlignment="1">
      <alignment horizontal="center" vertical="center"/>
      <protection/>
    </xf>
    <xf numFmtId="0" fontId="18" fillId="0" borderId="191" xfId="66" applyFont="1" applyBorder="1" applyAlignment="1">
      <alignment horizontal="center" vertical="center"/>
      <protection/>
    </xf>
    <xf numFmtId="0" fontId="18" fillId="0" borderId="171" xfId="66" applyFont="1" applyBorder="1" applyAlignment="1">
      <alignment horizontal="center" vertical="center"/>
      <protection/>
    </xf>
    <xf numFmtId="0" fontId="15" fillId="0" borderId="192" xfId="66" applyFont="1" applyBorder="1" applyAlignment="1">
      <alignment horizontal="center" vertical="center"/>
      <protection/>
    </xf>
    <xf numFmtId="0" fontId="18" fillId="0" borderId="191" xfId="66" applyFont="1" applyBorder="1" applyAlignment="1">
      <alignment horizontal="center" vertical="center" wrapText="1"/>
      <protection/>
    </xf>
    <xf numFmtId="0" fontId="18" fillId="0" borderId="171" xfId="66" applyFont="1" applyBorder="1" applyAlignment="1">
      <alignment horizontal="center" vertical="center" wrapText="1"/>
      <protection/>
    </xf>
    <xf numFmtId="0" fontId="18" fillId="0" borderId="192" xfId="66" applyFont="1" applyBorder="1" applyAlignment="1">
      <alignment horizontal="center" vertical="center" wrapText="1"/>
      <protection/>
    </xf>
    <xf numFmtId="0" fontId="18" fillId="0" borderId="179" xfId="66" applyFont="1" applyBorder="1" applyAlignment="1">
      <alignment horizontal="center" vertical="center"/>
      <protection/>
    </xf>
    <xf numFmtId="0" fontId="18" fillId="0" borderId="77" xfId="66" applyFont="1" applyBorder="1" applyAlignment="1">
      <alignment horizontal="center" vertical="center"/>
      <protection/>
    </xf>
    <xf numFmtId="0" fontId="18" fillId="0" borderId="182" xfId="66" applyFont="1" applyBorder="1" applyAlignment="1">
      <alignment horizontal="center" vertical="center"/>
      <protection/>
    </xf>
    <xf numFmtId="0" fontId="15" fillId="0" borderId="184" xfId="66" applyFont="1" applyBorder="1" applyAlignment="1">
      <alignment horizontal="center" vertical="center"/>
      <protection/>
    </xf>
    <xf numFmtId="0" fontId="18" fillId="0" borderId="83" xfId="66" applyFont="1" applyBorder="1" applyAlignment="1">
      <alignment horizontal="center" vertical="center"/>
      <protection/>
    </xf>
    <xf numFmtId="0" fontId="15" fillId="0" borderId="102" xfId="66" applyFont="1" applyBorder="1" applyAlignment="1">
      <alignment horizontal="center" vertical="center"/>
      <protection/>
    </xf>
    <xf numFmtId="0" fontId="19" fillId="0" borderId="21" xfId="66" applyFont="1" applyBorder="1" applyAlignment="1">
      <alignment horizontal="left"/>
      <protection/>
    </xf>
    <xf numFmtId="0" fontId="19" fillId="0" borderId="51" xfId="66" applyFont="1" applyBorder="1" applyAlignment="1">
      <alignment horizontal="left"/>
      <protection/>
    </xf>
    <xf numFmtId="0" fontId="19" fillId="0" borderId="21" xfId="66" applyFont="1" applyBorder="1" applyAlignment="1">
      <alignment horizontal="left" wrapText="1"/>
      <protection/>
    </xf>
    <xf numFmtId="0" fontId="19" fillId="0" borderId="51" xfId="66" applyFont="1" applyBorder="1" applyAlignment="1">
      <alignment horizontal="left" wrapText="1"/>
      <protection/>
    </xf>
    <xf numFmtId="0" fontId="19" fillId="0" borderId="21" xfId="66" applyFont="1" applyBorder="1" applyAlignment="1">
      <alignment horizontal="left" wrapText="1"/>
      <protection/>
    </xf>
    <xf numFmtId="0" fontId="19" fillId="0" borderId="51" xfId="66" applyFont="1" applyBorder="1" applyAlignment="1">
      <alignment horizontal="left" wrapText="1"/>
      <protection/>
    </xf>
    <xf numFmtId="0" fontId="19" fillId="0" borderId="21" xfId="66" applyFont="1" applyBorder="1" applyAlignment="1">
      <alignment horizontal="left"/>
      <protection/>
    </xf>
    <xf numFmtId="0" fontId="19" fillId="0" borderId="51" xfId="66" applyFont="1" applyBorder="1" applyAlignment="1">
      <alignment horizontal="left"/>
      <protection/>
    </xf>
    <xf numFmtId="0" fontId="18" fillId="0" borderId="177" xfId="66" applyFont="1" applyBorder="1" applyAlignment="1">
      <alignment/>
      <protection/>
    </xf>
    <xf numFmtId="0" fontId="18" fillId="0" borderId="176" xfId="66" applyFont="1" applyBorder="1" applyAlignment="1">
      <alignment/>
      <protection/>
    </xf>
    <xf numFmtId="0" fontId="18" fillId="0" borderId="21" xfId="66" applyFont="1" applyBorder="1" applyAlignment="1">
      <alignment horizontal="center"/>
      <protection/>
    </xf>
    <xf numFmtId="0" fontId="15" fillId="0" borderId="0" xfId="66" applyFont="1" applyBorder="1" applyAlignment="1">
      <alignment horizontal="center"/>
      <protection/>
    </xf>
    <xf numFmtId="49" fontId="18" fillId="0" borderId="21" xfId="67" applyNumberFormat="1" applyFont="1" applyBorder="1" applyAlignment="1">
      <alignment/>
      <protection/>
    </xf>
    <xf numFmtId="49" fontId="18" fillId="0" borderId="35" xfId="67" applyNumberFormat="1" applyFont="1" applyBorder="1" applyAlignment="1">
      <alignment/>
      <protection/>
    </xf>
    <xf numFmtId="0" fontId="16" fillId="0" borderId="57" xfId="67" applyFont="1" applyBorder="1" applyAlignment="1">
      <alignment horizontal="center"/>
      <protection/>
    </xf>
    <xf numFmtId="0" fontId="16" fillId="0" borderId="58" xfId="67" applyFont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  <xf numFmtId="0" fontId="1" fillId="0" borderId="0" xfId="67" applyAlignment="1">
      <alignment horizontal="center"/>
      <protection/>
    </xf>
    <xf numFmtId="0" fontId="20" fillId="0" borderId="0" xfId="67" applyFont="1" applyAlignment="1">
      <alignment horizontal="center"/>
      <protection/>
    </xf>
    <xf numFmtId="0" fontId="19" fillId="0" borderId="178" xfId="67" applyFont="1" applyBorder="1" applyAlignment="1">
      <alignment horizontal="center"/>
      <protection/>
    </xf>
    <xf numFmtId="0" fontId="19" fillId="0" borderId="77" xfId="67" applyFont="1" applyBorder="1" applyAlignment="1">
      <alignment horizontal="center"/>
      <protection/>
    </xf>
    <xf numFmtId="0" fontId="19" fillId="0" borderId="175" xfId="67" applyFont="1" applyBorder="1" applyAlignment="1">
      <alignment horizontal="center" vertical="center" wrapText="1"/>
      <protection/>
    </xf>
    <xf numFmtId="0" fontId="19" fillId="0" borderId="142" xfId="67" applyFont="1" applyBorder="1" applyAlignment="1">
      <alignment horizontal="center" vertical="center" wrapText="1"/>
      <protection/>
    </xf>
    <xf numFmtId="0" fontId="19" fillId="0" borderId="162" xfId="67" applyFont="1" applyBorder="1" applyAlignment="1">
      <alignment horizontal="center" vertical="center" wrapText="1"/>
      <protection/>
    </xf>
    <xf numFmtId="0" fontId="19" fillId="0" borderId="167" xfId="67" applyFont="1" applyBorder="1" applyAlignment="1">
      <alignment horizontal="center" vertical="center" wrapText="1"/>
      <protection/>
    </xf>
    <xf numFmtId="3" fontId="63" fillId="32" borderId="14" xfId="54" applyFont="1" applyFill="1" applyBorder="1" applyAlignment="1">
      <alignment horizontal="center" vertical="center" textRotation="90" wrapText="1"/>
      <protection/>
    </xf>
    <xf numFmtId="3" fontId="63" fillId="32" borderId="11" xfId="54" applyFont="1" applyFill="1" applyBorder="1" applyAlignment="1">
      <alignment horizontal="center" vertical="center" textRotation="90" wrapText="1"/>
      <protection/>
    </xf>
    <xf numFmtId="3" fontId="63" fillId="32" borderId="31" xfId="54" applyFont="1" applyFill="1" applyBorder="1" applyAlignment="1">
      <alignment horizontal="center" vertical="center" textRotation="90" wrapText="1"/>
      <protection/>
    </xf>
    <xf numFmtId="0" fontId="61" fillId="0" borderId="53" xfId="0" applyFont="1" applyBorder="1" applyAlignment="1">
      <alignment horizontal="center" vertical="center" textRotation="90" wrapText="1"/>
    </xf>
    <xf numFmtId="3" fontId="63" fillId="32" borderId="40" xfId="54" applyFont="1" applyFill="1" applyBorder="1" applyAlignment="1">
      <alignment horizontal="center" vertical="center" textRotation="90" wrapText="1"/>
      <protection/>
    </xf>
    <xf numFmtId="3" fontId="63" fillId="32" borderId="24" xfId="54" applyFont="1" applyFill="1" applyBorder="1" applyAlignment="1">
      <alignment horizontal="center" vertical="center" textRotation="90" wrapText="1"/>
      <protection/>
    </xf>
    <xf numFmtId="3" fontId="63" fillId="32" borderId="53" xfId="54" applyFont="1" applyFill="1" applyBorder="1" applyAlignment="1">
      <alignment horizontal="center" vertical="center" textRotation="90" wrapText="1"/>
      <protection/>
    </xf>
    <xf numFmtId="3" fontId="63" fillId="32" borderId="43" xfId="54" applyFont="1" applyFill="1" applyBorder="1" applyAlignment="1">
      <alignment horizontal="center" vertical="center" textRotation="90" wrapText="1"/>
      <protection/>
    </xf>
    <xf numFmtId="0" fontId="61" fillId="0" borderId="11" xfId="0" applyFont="1" applyBorder="1" applyAlignment="1">
      <alignment horizontal="center" vertical="center" textRotation="90" wrapText="1"/>
    </xf>
    <xf numFmtId="0" fontId="63" fillId="0" borderId="0" xfId="57" applyFont="1" applyBorder="1" applyAlignment="1">
      <alignment horizontal="center" textRotation="90"/>
      <protection/>
    </xf>
    <xf numFmtId="0" fontId="0" fillId="0" borderId="11" xfId="0" applyBorder="1" applyAlignment="1">
      <alignment horizontal="center" vertical="center" textRotation="90" wrapText="1"/>
    </xf>
    <xf numFmtId="3" fontId="63" fillId="32" borderId="15" xfId="54" applyFont="1" applyFill="1" applyBorder="1" applyAlignment="1">
      <alignment horizontal="center" vertical="center" textRotation="90" wrapText="1"/>
      <protection/>
    </xf>
    <xf numFmtId="3" fontId="63" fillId="32" borderId="82" xfId="54" applyFont="1" applyFill="1" applyBorder="1" applyAlignment="1">
      <alignment horizontal="center" vertical="center" textRotation="90" wrapText="1"/>
      <protection/>
    </xf>
    <xf numFmtId="3" fontId="63" fillId="32" borderId="16" xfId="54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center"/>
    </xf>
    <xf numFmtId="3" fontId="45" fillId="32" borderId="179" xfId="54" applyFont="1" applyFill="1" applyBorder="1" applyAlignment="1">
      <alignment horizontal="center" vertical="center"/>
      <protection/>
    </xf>
    <xf numFmtId="3" fontId="45" fillId="32" borderId="54" xfId="54" applyFont="1" applyFill="1" applyBorder="1" applyAlignment="1">
      <alignment horizontal="center" vertical="center"/>
      <protection/>
    </xf>
    <xf numFmtId="3" fontId="45" fillId="32" borderId="193" xfId="54" applyFont="1" applyFill="1" applyBorder="1" applyAlignment="1">
      <alignment horizontal="center" vertical="center"/>
      <protection/>
    </xf>
    <xf numFmtId="3" fontId="62" fillId="32" borderId="191" xfId="54" applyFont="1" applyFill="1" applyBorder="1" applyAlignment="1">
      <alignment horizontal="center" vertical="center"/>
      <protection/>
    </xf>
    <xf numFmtId="3" fontId="62" fillId="32" borderId="171" xfId="54" applyFont="1" applyFill="1" applyBorder="1" applyAlignment="1">
      <alignment horizontal="center" vertical="center"/>
      <protection/>
    </xf>
    <xf numFmtId="3" fontId="63" fillId="32" borderId="189" xfId="54" applyFont="1" applyFill="1" applyBorder="1" applyAlignment="1">
      <alignment horizontal="center" vertical="center" wrapText="1"/>
      <protection/>
    </xf>
    <xf numFmtId="3" fontId="63" fillId="32" borderId="171" xfId="54" applyFont="1" applyFill="1" applyBorder="1" applyAlignment="1">
      <alignment horizontal="center" vertical="center" wrapText="1"/>
      <protection/>
    </xf>
    <xf numFmtId="3" fontId="63" fillId="32" borderId="187" xfId="54" applyFont="1" applyFill="1" applyBorder="1" applyAlignment="1">
      <alignment horizontal="center" vertical="center" textRotation="90" wrapText="1"/>
      <protection/>
    </xf>
    <xf numFmtId="3" fontId="63" fillId="32" borderId="135" xfId="54" applyFont="1" applyFill="1" applyBorder="1" applyAlignment="1">
      <alignment horizontal="center" vertical="center" textRotation="90" wrapText="1"/>
      <protection/>
    </xf>
    <xf numFmtId="3" fontId="63" fillId="32" borderId="140" xfId="54" applyFont="1" applyFill="1" applyBorder="1" applyAlignment="1">
      <alignment horizontal="center" vertical="center" textRotation="90" wrapText="1"/>
      <protection/>
    </xf>
    <xf numFmtId="3" fontId="63" fillId="32" borderId="184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45" fillId="0" borderId="0" xfId="69" applyFont="1" applyFill="1" applyBorder="1" applyAlignment="1" applyProtection="1">
      <alignment horizontal="center" vertical="center" wrapText="1"/>
      <protection/>
    </xf>
    <xf numFmtId="0" fontId="47" fillId="0" borderId="0" xfId="69" applyFont="1" applyFill="1" applyBorder="1" applyAlignment="1" applyProtection="1">
      <alignment horizontal="right"/>
      <protection/>
    </xf>
    <xf numFmtId="0" fontId="48" fillId="0" borderId="117" xfId="69" applyFont="1" applyFill="1" applyBorder="1" applyAlignment="1" applyProtection="1">
      <alignment horizontal="center" vertical="center" wrapText="1"/>
      <protection/>
    </xf>
    <xf numFmtId="0" fontId="50" fillId="0" borderId="194" xfId="68" applyFont="1" applyFill="1" applyBorder="1" applyAlignment="1" applyProtection="1">
      <alignment horizontal="center" vertical="center"/>
      <protection/>
    </xf>
    <xf numFmtId="0" fontId="50" fillId="0" borderId="195" xfId="68" applyFont="1" applyFill="1" applyBorder="1" applyAlignment="1" applyProtection="1">
      <alignment horizontal="center" vertical="center"/>
      <protection/>
    </xf>
    <xf numFmtId="0" fontId="50" fillId="0" borderId="123" xfId="68" applyFont="1" applyFill="1" applyBorder="1" applyAlignment="1" applyProtection="1">
      <alignment horizontal="center" vertical="center"/>
      <protection/>
    </xf>
    <xf numFmtId="0" fontId="47" fillId="0" borderId="118" xfId="69" applyFont="1" applyFill="1" applyBorder="1" applyAlignment="1" applyProtection="1">
      <alignment horizontal="center" vertical="center" wrapText="1"/>
      <protection/>
    </xf>
    <xf numFmtId="0" fontId="47" fillId="0" borderId="119" xfId="69" applyFont="1" applyFill="1" applyBorder="1" applyAlignment="1" applyProtection="1">
      <alignment horizontal="center" vertical="center" wrapText="1"/>
      <protection/>
    </xf>
    <xf numFmtId="0" fontId="47" fillId="0" borderId="122" xfId="69" applyFont="1" applyFill="1" applyBorder="1" applyAlignment="1" applyProtection="1">
      <alignment horizontal="center" wrapText="1"/>
      <protection/>
    </xf>
    <xf numFmtId="0" fontId="50" fillId="0" borderId="0" xfId="68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56" fillId="0" borderId="0" xfId="68" applyFont="1" applyFill="1" applyBorder="1" applyAlignment="1" applyProtection="1">
      <alignment horizontal="center" vertical="center" wrapText="1"/>
      <protection/>
    </xf>
    <xf numFmtId="0" fontId="57" fillId="0" borderId="0" xfId="68" applyFont="1" applyFill="1" applyBorder="1" applyAlignment="1" applyProtection="1">
      <alignment horizontal="center" vertical="center" wrapText="1"/>
      <protection/>
    </xf>
    <xf numFmtId="0" fontId="57" fillId="0" borderId="117" xfId="68" applyFont="1" applyFill="1" applyBorder="1" applyAlignment="1" applyProtection="1">
      <alignment horizontal="center" vertical="center" wrapText="1"/>
      <protection/>
    </xf>
    <xf numFmtId="0" fontId="59" fillId="0" borderId="119" xfId="68" applyFont="1" applyFill="1" applyBorder="1" applyAlignment="1" applyProtection="1">
      <alignment horizontal="center" vertical="center" wrapText="1"/>
      <protection/>
    </xf>
    <xf numFmtId="3" fontId="18" fillId="0" borderId="172" xfId="0" applyNumberFormat="1" applyFont="1" applyBorder="1" applyAlignment="1">
      <alignment horizontal="center"/>
    </xf>
    <xf numFmtId="0" fontId="0" fillId="0" borderId="185" xfId="0" applyBorder="1" applyAlignment="1">
      <alignment horizontal="center"/>
    </xf>
    <xf numFmtId="0" fontId="20" fillId="0" borderId="187" xfId="0" applyFont="1" applyBorder="1" applyAlignment="1">
      <alignment horizontal="center" wrapText="1"/>
    </xf>
    <xf numFmtId="0" fontId="41" fillId="0" borderId="135" xfId="0" applyFont="1" applyBorder="1" applyAlignment="1">
      <alignment horizontal="center" wrapText="1"/>
    </xf>
    <xf numFmtId="0" fontId="0" fillId="0" borderId="196" xfId="0" applyBorder="1" applyAlignment="1">
      <alignment wrapText="1"/>
    </xf>
    <xf numFmtId="0" fontId="18" fillId="0" borderId="9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197" xfId="0" applyFont="1" applyBorder="1" applyAlignment="1">
      <alignment/>
    </xf>
    <xf numFmtId="0" fontId="18" fillId="0" borderId="105" xfId="0" applyFont="1" applyBorder="1" applyAlignment="1">
      <alignment/>
    </xf>
    <xf numFmtId="0" fontId="18" fillId="0" borderId="198" xfId="0" applyFont="1" applyBorder="1" applyAlignment="1">
      <alignment/>
    </xf>
    <xf numFmtId="0" fontId="18" fillId="0" borderId="179" xfId="0" applyFont="1" applyBorder="1" applyAlignment="1">
      <alignment horizontal="center" vertical="center"/>
    </xf>
    <xf numFmtId="0" fontId="18" fillId="0" borderId="199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3" fontId="15" fillId="0" borderId="110" xfId="0" applyNumberFormat="1" applyFont="1" applyBorder="1" applyAlignment="1">
      <alignment/>
    </xf>
    <xf numFmtId="3" fontId="15" fillId="0" borderId="160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159" xfId="0" applyNumberFormat="1" applyFont="1" applyBorder="1" applyAlignment="1">
      <alignment/>
    </xf>
    <xf numFmtId="0" fontId="0" fillId="0" borderId="159" xfId="0" applyBorder="1" applyAlignment="1">
      <alignment/>
    </xf>
    <xf numFmtId="3" fontId="18" fillId="0" borderId="172" xfId="0" applyNumberFormat="1" applyFont="1" applyBorder="1" applyAlignment="1">
      <alignment/>
    </xf>
    <xf numFmtId="3" fontId="18" fillId="0" borderId="185" xfId="0" applyNumberFormat="1" applyFont="1" applyBorder="1" applyAlignment="1">
      <alignment/>
    </xf>
    <xf numFmtId="3" fontId="18" fillId="0" borderId="200" xfId="0" applyNumberFormat="1" applyFont="1" applyBorder="1" applyAlignment="1">
      <alignment horizontal="right"/>
    </xf>
    <xf numFmtId="3" fontId="18" fillId="0" borderId="201" xfId="0" applyNumberFormat="1" applyFont="1" applyBorder="1" applyAlignment="1">
      <alignment horizontal="right"/>
    </xf>
    <xf numFmtId="0" fontId="15" fillId="0" borderId="141" xfId="0" applyFont="1" applyBorder="1" applyAlignment="1">
      <alignment horizontal="center" wrapText="1"/>
    </xf>
    <xf numFmtId="0" fontId="15" fillId="0" borderId="143" xfId="0" applyFont="1" applyBorder="1" applyAlignment="1">
      <alignment horizontal="center" wrapText="1"/>
    </xf>
    <xf numFmtId="0" fontId="15" fillId="0" borderId="89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14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15" fillId="0" borderId="1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9" fillId="0" borderId="191" xfId="60" applyFont="1" applyBorder="1" applyAlignment="1">
      <alignment horizontal="center"/>
      <protection/>
    </xf>
    <xf numFmtId="0" fontId="19" fillId="0" borderId="192" xfId="60" applyFont="1" applyBorder="1" applyAlignment="1">
      <alignment horizontal="center"/>
      <protection/>
    </xf>
    <xf numFmtId="0" fontId="19" fillId="0" borderId="171" xfId="60" applyFont="1" applyBorder="1" applyAlignment="1">
      <alignment horizontal="center"/>
      <protection/>
    </xf>
    <xf numFmtId="0" fontId="13" fillId="0" borderId="191" xfId="61" applyFont="1" applyBorder="1" applyAlignment="1">
      <alignment horizontal="center"/>
      <protection/>
    </xf>
    <xf numFmtId="0" fontId="13" fillId="0" borderId="192" xfId="61" applyFont="1" applyBorder="1" applyAlignment="1">
      <alignment horizontal="center"/>
      <protection/>
    </xf>
    <xf numFmtId="0" fontId="13" fillId="0" borderId="171" xfId="61" applyFont="1" applyBorder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0" fillId="0" borderId="192" xfId="0" applyBorder="1" applyAlignment="1">
      <alignment horizontal="center"/>
    </xf>
    <xf numFmtId="0" fontId="13" fillId="0" borderId="191" xfId="61" applyFont="1" applyBorder="1" applyAlignment="1">
      <alignment horizontal="center" vertical="center"/>
      <protection/>
    </xf>
    <xf numFmtId="0" fontId="13" fillId="0" borderId="192" xfId="61" applyFont="1" applyBorder="1" applyAlignment="1">
      <alignment horizontal="center" vertical="center"/>
      <protection/>
    </xf>
    <xf numFmtId="0" fontId="13" fillId="0" borderId="178" xfId="61" applyFont="1" applyBorder="1" applyAlignment="1">
      <alignment horizontal="center" vertical="center"/>
      <protection/>
    </xf>
    <xf numFmtId="0" fontId="0" fillId="0" borderId="77" xfId="0" applyBorder="1" applyAlignment="1">
      <alignment horizontal="center"/>
    </xf>
    <xf numFmtId="0" fontId="0" fillId="0" borderId="19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84" xfId="0" applyBorder="1" applyAlignment="1">
      <alignment horizontal="center"/>
    </xf>
    <xf numFmtId="0" fontId="13" fillId="0" borderId="21" xfId="61" applyFont="1" applyBorder="1" applyAlignment="1">
      <alignment horizontal="left" wrapText="1"/>
      <protection/>
    </xf>
    <xf numFmtId="3" fontId="4" fillId="0" borderId="103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3" fontId="0" fillId="0" borderId="172" xfId="0" applyNumberForma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3" fontId="4" fillId="0" borderId="141" xfId="0" applyNumberFormat="1" applyFont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ktsgv" xfId="54"/>
    <cellStyle name="Followed Hyperlink" xfId="55"/>
    <cellStyle name="Magyarázó szöveg" xfId="56"/>
    <cellStyle name="Normál_bevételek" xfId="57"/>
    <cellStyle name="Normál_Munka1" xfId="58"/>
    <cellStyle name="Normál_Munka10" xfId="59"/>
    <cellStyle name="Normál_Munka11" xfId="60"/>
    <cellStyle name="Normál_Munka11_1" xfId="61"/>
    <cellStyle name="Normál_Munka11_1 2" xfId="62"/>
    <cellStyle name="Normál_Munka2" xfId="63"/>
    <cellStyle name="Normál_Munka2_1 2" xfId="64"/>
    <cellStyle name="Normál_Munka3" xfId="65"/>
    <cellStyle name="Normál_Munka4" xfId="66"/>
    <cellStyle name="Normál_Munka5" xfId="67"/>
    <cellStyle name="Normál_VAGYONK" xfId="68"/>
    <cellStyle name="Normál_VAGYONKIM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0" sqref="J20"/>
    </sheetView>
  </sheetViews>
  <sheetFormatPr defaultColWidth="9.140625" defaultRowHeight="12.75"/>
  <cols>
    <col min="9" max="9" width="36.421875" style="0" customWidth="1"/>
  </cols>
  <sheetData>
    <row r="1" spans="1:10" ht="16.5">
      <c r="A1" s="1"/>
      <c r="B1" s="1444"/>
      <c r="C1" s="1444"/>
      <c r="D1" s="1444"/>
      <c r="E1" s="1444"/>
      <c r="F1" s="1444"/>
      <c r="G1" s="1444"/>
      <c r="H1" s="1444"/>
      <c r="I1" s="1444"/>
      <c r="J1" s="1444"/>
    </row>
    <row r="2" spans="1:10" ht="12.7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2.75">
      <c r="A4" s="1"/>
      <c r="B4" s="1442" t="s">
        <v>628</v>
      </c>
      <c r="C4" s="1442"/>
      <c r="D4" s="1442"/>
      <c r="E4" s="1442"/>
      <c r="F4" s="1442"/>
      <c r="G4" s="1442"/>
      <c r="H4" s="1442"/>
      <c r="I4" s="1442"/>
      <c r="J4" s="1442"/>
    </row>
    <row r="5" spans="1:10" ht="12.75">
      <c r="A5" s="1"/>
      <c r="B5" s="1445" t="s">
        <v>514</v>
      </c>
      <c r="C5" s="1442"/>
      <c r="D5" s="1442"/>
      <c r="E5" s="1442"/>
      <c r="F5" s="1442"/>
      <c r="G5" s="1442"/>
      <c r="H5" s="1442"/>
      <c r="I5" s="1442"/>
      <c r="J5" s="1442"/>
    </row>
    <row r="6" spans="1:10" ht="12.75">
      <c r="A6" s="1"/>
      <c r="B6" s="1442"/>
      <c r="C6" s="1443"/>
      <c r="D6" s="1443"/>
      <c r="E6" s="1443"/>
      <c r="F6" s="1443"/>
      <c r="G6" s="1443"/>
      <c r="H6" s="1443"/>
      <c r="I6" s="1443"/>
      <c r="J6" s="1443"/>
    </row>
    <row r="7" spans="1:10" ht="12.75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12.75">
      <c r="A8" s="1"/>
      <c r="B8" s="1"/>
      <c r="C8" s="1"/>
      <c r="D8" s="4"/>
      <c r="E8" s="4"/>
      <c r="F8" s="4"/>
      <c r="G8" s="4"/>
      <c r="H8" s="4"/>
      <c r="I8" s="4"/>
      <c r="J8" s="4"/>
    </row>
    <row r="9" spans="1:10" ht="13.5" thickBot="1">
      <c r="A9" s="1"/>
      <c r="B9" s="1"/>
      <c r="C9" s="1"/>
      <c r="D9" s="1"/>
      <c r="E9" s="1"/>
      <c r="F9" s="1"/>
      <c r="G9" s="1"/>
      <c r="H9" s="1"/>
      <c r="I9" s="1446" t="s">
        <v>0</v>
      </c>
      <c r="J9" s="1446"/>
    </row>
    <row r="10" spans="1:10" ht="13.5" thickTop="1">
      <c r="A10" s="1"/>
      <c r="B10" s="1447" t="s">
        <v>1</v>
      </c>
      <c r="C10" s="1449" t="s">
        <v>2</v>
      </c>
      <c r="D10" s="1449"/>
      <c r="E10" s="1449"/>
      <c r="F10" s="1449"/>
      <c r="G10" s="1440" t="s">
        <v>3</v>
      </c>
      <c r="H10" s="1447" t="s">
        <v>1</v>
      </c>
      <c r="I10" s="1428" t="s">
        <v>2</v>
      </c>
      <c r="J10" s="1440" t="s">
        <v>3</v>
      </c>
    </row>
    <row r="11" spans="1:10" ht="12.75">
      <c r="A11" s="1"/>
      <c r="B11" s="1448"/>
      <c r="C11" s="1450"/>
      <c r="D11" s="1450"/>
      <c r="E11" s="1450"/>
      <c r="F11" s="1450"/>
      <c r="G11" s="1441"/>
      <c r="H11" s="1448"/>
      <c r="I11" s="1429"/>
      <c r="J11" s="1441"/>
    </row>
    <row r="12" spans="1:10" ht="12.75">
      <c r="A12" s="1"/>
      <c r="B12" s="5" t="s">
        <v>404</v>
      </c>
      <c r="C12" s="1432" t="s">
        <v>5</v>
      </c>
      <c r="D12" s="1433"/>
      <c r="E12" s="1433"/>
      <c r="F12" s="1434"/>
      <c r="G12" s="744"/>
      <c r="H12" s="5" t="s">
        <v>4</v>
      </c>
      <c r="I12" s="6" t="s">
        <v>6</v>
      </c>
      <c r="J12" s="745"/>
    </row>
    <row r="13" spans="1:10" ht="12.75">
      <c r="A13" s="1"/>
      <c r="B13" s="746" t="s">
        <v>7</v>
      </c>
      <c r="C13" s="1435" t="s">
        <v>519</v>
      </c>
      <c r="D13" s="1435"/>
      <c r="E13" s="1435"/>
      <c r="F13" s="1435"/>
      <c r="G13" s="7">
        <v>351297</v>
      </c>
      <c r="H13" s="746" t="s">
        <v>7</v>
      </c>
      <c r="I13" s="264" t="s">
        <v>34</v>
      </c>
      <c r="J13" s="8">
        <v>119748</v>
      </c>
    </row>
    <row r="14" spans="1:10" ht="12.75">
      <c r="A14" s="1"/>
      <c r="B14" s="747" t="s">
        <v>9</v>
      </c>
      <c r="C14" s="748" t="s">
        <v>137</v>
      </c>
      <c r="G14" s="268">
        <v>39099</v>
      </c>
      <c r="H14" s="747" t="s">
        <v>9</v>
      </c>
      <c r="I14" s="264" t="s">
        <v>520</v>
      </c>
      <c r="J14" s="8">
        <v>27806</v>
      </c>
    </row>
    <row r="15" spans="1:10" ht="12.75">
      <c r="A15" s="1"/>
      <c r="B15" s="424" t="s">
        <v>11</v>
      </c>
      <c r="C15" s="1436" t="s">
        <v>8</v>
      </c>
      <c r="D15" s="1437"/>
      <c r="E15" s="1437"/>
      <c r="F15" s="1438"/>
      <c r="G15" s="7">
        <v>31765</v>
      </c>
      <c r="H15" s="424" t="s">
        <v>11</v>
      </c>
      <c r="I15" s="264" t="s">
        <v>36</v>
      </c>
      <c r="J15" s="10">
        <v>87946</v>
      </c>
    </row>
    <row r="16" spans="1:10" ht="12.75">
      <c r="A16" s="1"/>
      <c r="B16" s="708" t="s">
        <v>12</v>
      </c>
      <c r="C16" s="300" t="s">
        <v>521</v>
      </c>
      <c r="D16" s="750"/>
      <c r="E16" s="750"/>
      <c r="F16" s="751"/>
      <c r="G16" s="9">
        <v>1625</v>
      </c>
      <c r="H16" s="708" t="s">
        <v>12</v>
      </c>
      <c r="I16" s="264" t="s">
        <v>138</v>
      </c>
      <c r="J16" s="8">
        <v>14855</v>
      </c>
    </row>
    <row r="17" spans="1:10" ht="12.75">
      <c r="A17" s="1"/>
      <c r="B17" s="752" t="s">
        <v>13</v>
      </c>
      <c r="C17" s="263" t="s">
        <v>216</v>
      </c>
      <c r="D17" s="749"/>
      <c r="E17" s="749"/>
      <c r="F17" s="732"/>
      <c r="G17" s="7">
        <v>2810</v>
      </c>
      <c r="H17" s="708" t="s">
        <v>13</v>
      </c>
      <c r="I17" s="264" t="s">
        <v>522</v>
      </c>
      <c r="J17" s="8">
        <v>7093</v>
      </c>
    </row>
    <row r="18" spans="1:10" ht="12.75">
      <c r="A18" s="1"/>
      <c r="B18" s="708" t="s">
        <v>15</v>
      </c>
      <c r="C18" s="263" t="s">
        <v>231</v>
      </c>
      <c r="D18" s="749"/>
      <c r="E18" s="749"/>
      <c r="F18" s="753"/>
      <c r="G18" s="11">
        <v>135793</v>
      </c>
      <c r="H18" s="752" t="s">
        <v>15</v>
      </c>
      <c r="I18" s="706" t="s">
        <v>40</v>
      </c>
      <c r="J18" s="12">
        <v>18803</v>
      </c>
    </row>
    <row r="19" spans="1:10" ht="12.75">
      <c r="A19" s="1"/>
      <c r="B19" s="708"/>
      <c r="C19" s="263"/>
      <c r="D19" s="749"/>
      <c r="E19" s="749"/>
      <c r="F19" s="732"/>
      <c r="G19" s="7"/>
      <c r="H19" s="708" t="s">
        <v>16</v>
      </c>
      <c r="I19" s="707" t="s">
        <v>39</v>
      </c>
      <c r="J19" s="8">
        <v>62536</v>
      </c>
    </row>
    <row r="20" spans="1:10" ht="12.75">
      <c r="A20" s="1"/>
      <c r="B20" s="424"/>
      <c r="C20" s="263"/>
      <c r="D20" s="749"/>
      <c r="E20" s="749"/>
      <c r="F20" s="732"/>
      <c r="G20" s="7"/>
      <c r="H20" s="424" t="s">
        <v>17</v>
      </c>
      <c r="I20" s="425" t="s">
        <v>523</v>
      </c>
      <c r="J20" s="10"/>
    </row>
    <row r="21" spans="1:10" ht="12.75">
      <c r="A21" s="1"/>
      <c r="B21" s="424"/>
      <c r="C21" s="300"/>
      <c r="D21" s="750"/>
      <c r="E21" s="750"/>
      <c r="F21" s="751"/>
      <c r="G21" s="9"/>
      <c r="H21" s="424" t="s">
        <v>225</v>
      </c>
      <c r="I21" s="425" t="s">
        <v>524</v>
      </c>
      <c r="J21" s="10">
        <v>5217</v>
      </c>
    </row>
    <row r="22" spans="1:10" ht="12.75">
      <c r="A22" s="1"/>
      <c r="B22" s="424"/>
      <c r="C22" s="300"/>
      <c r="D22" s="750"/>
      <c r="E22" s="750"/>
      <c r="F22" s="751"/>
      <c r="G22" s="9"/>
      <c r="H22" s="424"/>
      <c r="I22" s="425"/>
      <c r="J22" s="10"/>
    </row>
    <row r="23" spans="1:10" ht="12.75">
      <c r="A23" s="1"/>
      <c r="B23" s="424"/>
      <c r="C23" s="300"/>
      <c r="D23" s="750"/>
      <c r="E23" s="750"/>
      <c r="F23" s="751"/>
      <c r="G23" s="9"/>
      <c r="H23" s="424"/>
      <c r="I23" s="754"/>
      <c r="J23" s="10"/>
    </row>
    <row r="24" spans="1:10" ht="13.5" thickBot="1">
      <c r="A24" s="1"/>
      <c r="B24" s="424"/>
      <c r="C24" s="1439"/>
      <c r="D24" s="1439"/>
      <c r="E24" s="1439"/>
      <c r="F24" s="1439"/>
      <c r="G24" s="9"/>
      <c r="H24" s="424"/>
      <c r="I24" s="754"/>
      <c r="J24" s="755"/>
    </row>
    <row r="25" spans="1:10" ht="14.25" thickBot="1" thickTop="1">
      <c r="A25" s="1"/>
      <c r="B25" s="1430" t="s">
        <v>112</v>
      </c>
      <c r="C25" s="1431"/>
      <c r="D25" s="1431"/>
      <c r="E25" s="1431"/>
      <c r="F25" s="1431"/>
      <c r="G25" s="129">
        <f>SUM(G13:G20)</f>
        <v>562389</v>
      </c>
      <c r="H25" s="1430" t="s">
        <v>19</v>
      </c>
      <c r="I25" s="1431"/>
      <c r="J25" s="129">
        <f>SUM(J13:J24)</f>
        <v>344004</v>
      </c>
    </row>
    <row r="26" spans="1:10" ht="13.5" thickTop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17">
    <mergeCell ref="J10:J11"/>
    <mergeCell ref="B6:J6"/>
    <mergeCell ref="B1:J1"/>
    <mergeCell ref="B4:J4"/>
    <mergeCell ref="B5:J5"/>
    <mergeCell ref="I9:J9"/>
    <mergeCell ref="B10:B11"/>
    <mergeCell ref="C10:F11"/>
    <mergeCell ref="G10:G11"/>
    <mergeCell ref="H10:H11"/>
    <mergeCell ref="I10:I11"/>
    <mergeCell ref="B25:F25"/>
    <mergeCell ref="H25:I25"/>
    <mergeCell ref="C12:F12"/>
    <mergeCell ref="C13:F13"/>
    <mergeCell ref="C15:F15"/>
    <mergeCell ref="C24:F24"/>
  </mergeCells>
  <printOptions horizontalCentered="1"/>
  <pageMargins left="0.7480314960629921" right="0.7480314960629921" top="0.984251968503937" bottom="0.984251968503937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0.421875" style="0" customWidth="1"/>
    <col min="2" max="2" width="27.421875" style="0" customWidth="1"/>
    <col min="3" max="3" width="26.00390625" style="0" customWidth="1"/>
    <col min="4" max="4" width="25.140625" style="0" customWidth="1"/>
    <col min="5" max="5" width="0.2890625" style="0" customWidth="1"/>
  </cols>
  <sheetData>
    <row r="1" spans="1:5" ht="12.75">
      <c r="A1" s="1813" t="s">
        <v>720</v>
      </c>
      <c r="B1" s="1813"/>
      <c r="C1" s="1813"/>
      <c r="D1" s="1813"/>
      <c r="E1" s="1813"/>
    </row>
    <row r="2" spans="1:5" ht="15.75">
      <c r="A2" s="1826" t="s">
        <v>437</v>
      </c>
      <c r="B2" s="1826"/>
      <c r="C2" s="1826"/>
      <c r="D2" s="1826"/>
      <c r="E2" s="1826"/>
    </row>
    <row r="3" spans="1:5" ht="16.5" thickBot="1">
      <c r="A3" s="527"/>
      <c r="B3" s="528"/>
      <c r="C3" s="1827" t="s">
        <v>279</v>
      </c>
      <c r="D3" s="1827"/>
      <c r="E3" s="1827"/>
    </row>
    <row r="4" spans="1:5" ht="13.5" thickBot="1">
      <c r="A4" s="1828" t="s">
        <v>280</v>
      </c>
      <c r="B4" s="1829" t="s">
        <v>281</v>
      </c>
      <c r="C4" s="1832" t="s">
        <v>282</v>
      </c>
      <c r="D4" s="1832" t="s">
        <v>412</v>
      </c>
      <c r="E4" s="1833" t="s">
        <v>283</v>
      </c>
    </row>
    <row r="5" spans="1:5" ht="13.5" thickBot="1">
      <c r="A5" s="1828"/>
      <c r="B5" s="1830"/>
      <c r="C5" s="1832"/>
      <c r="D5" s="1832"/>
      <c r="E5" s="1833"/>
    </row>
    <row r="6" spans="1:5" ht="12.75">
      <c r="A6" s="1828"/>
      <c r="B6" s="1831"/>
      <c r="C6" s="1834" t="s">
        <v>284</v>
      </c>
      <c r="D6" s="1834"/>
      <c r="E6" s="1834"/>
    </row>
    <row r="7" spans="1:5" ht="13.5" thickBot="1">
      <c r="A7" s="529" t="s">
        <v>285</v>
      </c>
      <c r="B7" s="530" t="s">
        <v>286</v>
      </c>
      <c r="C7" s="530" t="s">
        <v>287</v>
      </c>
      <c r="D7" s="530" t="s">
        <v>288</v>
      </c>
      <c r="E7" s="531" t="s">
        <v>289</v>
      </c>
    </row>
    <row r="8" spans="1:5" ht="20.25" customHeight="1">
      <c r="A8" s="532" t="s">
        <v>290</v>
      </c>
      <c r="B8" s="533" t="s">
        <v>291</v>
      </c>
      <c r="C8" s="534"/>
      <c r="D8" s="534"/>
      <c r="E8" s="535"/>
    </row>
    <row r="9" spans="1:5" ht="16.5" customHeight="1">
      <c r="A9" s="536" t="s">
        <v>292</v>
      </c>
      <c r="B9" s="537" t="s">
        <v>293</v>
      </c>
      <c r="C9" s="538">
        <f>C10+C15+C20+C25+L29</f>
        <v>2044880</v>
      </c>
      <c r="D9" s="538">
        <v>1428477</v>
      </c>
      <c r="E9" s="539">
        <f>+E10+E15+E20+E25+E30</f>
        <v>0</v>
      </c>
    </row>
    <row r="10" spans="1:10" ht="12.75">
      <c r="A10" s="536" t="s">
        <v>294</v>
      </c>
      <c r="B10" s="537" t="s">
        <v>295</v>
      </c>
      <c r="C10" s="538">
        <f>C11+C13+C14</f>
        <v>1991716</v>
      </c>
      <c r="D10" s="538">
        <f>D11+D13+D14</f>
        <v>1389596</v>
      </c>
      <c r="E10" s="539">
        <f>+E11+E12+E13+E14</f>
        <v>0</v>
      </c>
      <c r="J10" t="s">
        <v>507</v>
      </c>
    </row>
    <row r="11" spans="1:5" ht="15.75" customHeight="1">
      <c r="A11" s="540" t="s">
        <v>296</v>
      </c>
      <c r="B11" s="537" t="s">
        <v>297</v>
      </c>
      <c r="C11" s="731">
        <v>582334</v>
      </c>
      <c r="D11" s="731">
        <v>399491</v>
      </c>
      <c r="E11" s="541"/>
    </row>
    <row r="12" spans="1:5" ht="30.75" customHeight="1">
      <c r="A12" s="540" t="s">
        <v>298</v>
      </c>
      <c r="B12" s="537" t="s">
        <v>299</v>
      </c>
      <c r="C12" s="542"/>
      <c r="D12" s="542"/>
      <c r="E12" s="543"/>
    </row>
    <row r="13" spans="1:5" ht="20.25" customHeight="1">
      <c r="A13" s="540" t="s">
        <v>300</v>
      </c>
      <c r="B13" s="537" t="s">
        <v>301</v>
      </c>
      <c r="C13" s="731">
        <v>246031</v>
      </c>
      <c r="D13" s="731">
        <v>156597</v>
      </c>
      <c r="E13" s="543"/>
    </row>
    <row r="14" spans="1:5" ht="24" customHeight="1">
      <c r="A14" s="540" t="s">
        <v>302</v>
      </c>
      <c r="B14" s="537" t="s">
        <v>303</v>
      </c>
      <c r="C14" s="731">
        <v>1163351</v>
      </c>
      <c r="D14" s="731">
        <v>833508</v>
      </c>
      <c r="E14" s="543"/>
    </row>
    <row r="15" spans="1:5" ht="22.5" customHeight="1">
      <c r="A15" s="536" t="s">
        <v>304</v>
      </c>
      <c r="B15" s="537" t="s">
        <v>305</v>
      </c>
      <c r="C15" s="538">
        <v>44131</v>
      </c>
      <c r="D15" s="538">
        <f>D16+D17+D18+D19</f>
        <v>29068</v>
      </c>
      <c r="E15" s="545">
        <f>+E16+E17+E18+E19</f>
        <v>0</v>
      </c>
    </row>
    <row r="16" spans="1:5" ht="23.25" customHeight="1">
      <c r="A16" s="540" t="s">
        <v>306</v>
      </c>
      <c r="B16" s="537" t="s">
        <v>307</v>
      </c>
      <c r="C16" s="542"/>
      <c r="D16" s="542"/>
      <c r="E16" s="543"/>
    </row>
    <row r="17" spans="1:5" ht="24" customHeight="1">
      <c r="A17" s="540" t="s">
        <v>308</v>
      </c>
      <c r="B17" s="537" t="s">
        <v>66</v>
      </c>
      <c r="C17" s="542"/>
      <c r="D17" s="542"/>
      <c r="E17" s="543"/>
    </row>
    <row r="18" spans="1:5" ht="18" customHeight="1">
      <c r="A18" s="540" t="s">
        <v>309</v>
      </c>
      <c r="B18" s="537" t="s">
        <v>67</v>
      </c>
      <c r="C18" s="731">
        <v>62863</v>
      </c>
      <c r="D18" s="731">
        <v>29068</v>
      </c>
      <c r="E18" s="543"/>
    </row>
    <row r="19" spans="1:5" ht="18.75" customHeight="1">
      <c r="A19" s="540" t="s">
        <v>310</v>
      </c>
      <c r="B19" s="537" t="s">
        <v>68</v>
      </c>
      <c r="C19" s="542"/>
      <c r="D19" s="542"/>
      <c r="E19" s="543"/>
    </row>
    <row r="20" spans="1:5" ht="21" customHeight="1">
      <c r="A20" s="536" t="s">
        <v>311</v>
      </c>
      <c r="B20" s="537" t="s">
        <v>69</v>
      </c>
      <c r="C20" s="538">
        <v>1580</v>
      </c>
      <c r="D20" s="538">
        <v>1264</v>
      </c>
      <c r="E20" s="545">
        <f>+E21+E22+E23+E24</f>
        <v>0</v>
      </c>
    </row>
    <row r="21" spans="1:5" ht="12.75">
      <c r="A21" s="540" t="s">
        <v>312</v>
      </c>
      <c r="B21" s="537" t="s">
        <v>72</v>
      </c>
      <c r="C21" s="731">
        <v>3200</v>
      </c>
      <c r="D21" s="731">
        <v>2360</v>
      </c>
      <c r="E21" s="543"/>
    </row>
    <row r="22" spans="1:5" ht="12.75">
      <c r="A22" s="540" t="s">
        <v>313</v>
      </c>
      <c r="B22" s="537" t="s">
        <v>73</v>
      </c>
      <c r="C22" s="542"/>
      <c r="D22" s="542"/>
      <c r="E22" s="543"/>
    </row>
    <row r="23" spans="1:5" ht="14.25" customHeight="1">
      <c r="A23" s="540" t="s">
        <v>314</v>
      </c>
      <c r="B23" s="537" t="s">
        <v>74</v>
      </c>
      <c r="C23" s="542">
        <v>3200</v>
      </c>
      <c r="D23" s="542">
        <v>2360</v>
      </c>
      <c r="E23" s="543"/>
    </row>
    <row r="24" spans="1:5" ht="12.75">
      <c r="A24" s="540" t="s">
        <v>315</v>
      </c>
      <c r="B24" s="537" t="s">
        <v>75</v>
      </c>
      <c r="C24" s="542"/>
      <c r="D24" s="542"/>
      <c r="E24" s="543"/>
    </row>
    <row r="25" spans="1:5" ht="12.75">
      <c r="A25" s="536" t="s">
        <v>316</v>
      </c>
      <c r="B25" s="537" t="s">
        <v>76</v>
      </c>
      <c r="C25" s="538">
        <f>+C26+C27+C28+C29</f>
        <v>7453</v>
      </c>
      <c r="D25" s="538">
        <f>+D26+D27+D28+D29</f>
        <v>7453</v>
      </c>
      <c r="E25" s="545">
        <f>+E26+E27+E28+E29</f>
        <v>0</v>
      </c>
    </row>
    <row r="26" spans="1:5" ht="21" customHeight="1">
      <c r="A26" s="540" t="s">
        <v>317</v>
      </c>
      <c r="B26" s="537" t="s">
        <v>77</v>
      </c>
      <c r="C26" s="731">
        <v>911</v>
      </c>
      <c r="D26" s="731">
        <v>911</v>
      </c>
      <c r="E26" s="543"/>
    </row>
    <row r="27" spans="1:5" ht="21.75" customHeight="1">
      <c r="A27" s="540" t="s">
        <v>318</v>
      </c>
      <c r="B27" s="537" t="s">
        <v>319</v>
      </c>
      <c r="C27" s="542"/>
      <c r="D27" s="542"/>
      <c r="E27" s="543"/>
    </row>
    <row r="28" spans="1:5" ht="21.75" customHeight="1">
      <c r="A28" s="540" t="s">
        <v>320</v>
      </c>
      <c r="B28" s="537" t="s">
        <v>321</v>
      </c>
      <c r="C28" s="542"/>
      <c r="D28" s="542"/>
      <c r="E28" s="543"/>
    </row>
    <row r="29" spans="1:5" ht="18.75" customHeight="1">
      <c r="A29" s="540" t="s">
        <v>322</v>
      </c>
      <c r="B29" s="537" t="s">
        <v>323</v>
      </c>
      <c r="C29" s="542">
        <v>6542</v>
      </c>
      <c r="D29" s="542">
        <v>6542</v>
      </c>
      <c r="E29" s="543"/>
    </row>
    <row r="30" spans="1:5" ht="17.25" customHeight="1">
      <c r="A30" s="536" t="s">
        <v>324</v>
      </c>
      <c r="B30" s="537" t="s">
        <v>325</v>
      </c>
      <c r="C30" s="544">
        <f>+C31+C32+C33+C34</f>
        <v>0</v>
      </c>
      <c r="D30" s="544">
        <f>+D31+D32+D33+D34</f>
        <v>0</v>
      </c>
      <c r="E30" s="545">
        <f>+E31+E32+E33+E34</f>
        <v>0</v>
      </c>
    </row>
    <row r="31" spans="1:5" ht="20.25" customHeight="1">
      <c r="A31" s="540" t="s">
        <v>326</v>
      </c>
      <c r="B31" s="537" t="s">
        <v>327</v>
      </c>
      <c r="C31" s="542"/>
      <c r="D31" s="542"/>
      <c r="E31" s="543"/>
    </row>
    <row r="32" spans="1:5" ht="23.25" customHeight="1">
      <c r="A32" s="540" t="s">
        <v>328</v>
      </c>
      <c r="B32" s="537" t="s">
        <v>329</v>
      </c>
      <c r="C32" s="542"/>
      <c r="D32" s="542"/>
      <c r="E32" s="543"/>
    </row>
    <row r="33" spans="1:5" ht="18" customHeight="1">
      <c r="A33" s="540" t="s">
        <v>330</v>
      </c>
      <c r="B33" s="537" t="s">
        <v>331</v>
      </c>
      <c r="C33" s="542"/>
      <c r="D33" s="542"/>
      <c r="E33" s="543"/>
    </row>
    <row r="34" spans="1:5" ht="19.5" customHeight="1">
      <c r="A34" s="540" t="s">
        <v>332</v>
      </c>
      <c r="B34" s="537" t="s">
        <v>333</v>
      </c>
      <c r="C34" s="542"/>
      <c r="D34" s="542"/>
      <c r="E34" s="543"/>
    </row>
    <row r="35" spans="1:5" ht="21" customHeight="1">
      <c r="A35" s="536" t="s">
        <v>510</v>
      </c>
      <c r="B35" s="537" t="s">
        <v>334</v>
      </c>
      <c r="C35" s="538">
        <f>C36+C41</f>
        <v>13253</v>
      </c>
      <c r="D35" s="538">
        <v>13253</v>
      </c>
      <c r="E35" s="545">
        <f>+E36+E41+E46</f>
        <v>0</v>
      </c>
    </row>
    <row r="36" spans="1:5" ht="21" customHeight="1">
      <c r="A36" s="536" t="s">
        <v>335</v>
      </c>
      <c r="B36" s="537" t="s">
        <v>336</v>
      </c>
      <c r="C36" s="538">
        <v>13253</v>
      </c>
      <c r="D36" s="538">
        <v>13253</v>
      </c>
      <c r="E36" s="545">
        <f>+E37+E38+E39+E40</f>
        <v>0</v>
      </c>
    </row>
    <row r="37" spans="1:5" ht="18.75" customHeight="1">
      <c r="A37" s="540" t="s">
        <v>337</v>
      </c>
      <c r="B37" s="537" t="s">
        <v>338</v>
      </c>
      <c r="C37" s="542"/>
      <c r="D37" s="542"/>
      <c r="E37" s="543"/>
    </row>
    <row r="38" spans="1:5" ht="21.75" customHeight="1">
      <c r="A38" s="540" t="s">
        <v>339</v>
      </c>
      <c r="B38" s="537" t="s">
        <v>340</v>
      </c>
      <c r="C38" s="542"/>
      <c r="D38" s="542"/>
      <c r="E38" s="543"/>
    </row>
    <row r="39" spans="1:5" ht="21" customHeight="1">
      <c r="A39" s="540" t="s">
        <v>341</v>
      </c>
      <c r="B39" s="537" t="s">
        <v>342</v>
      </c>
      <c r="C39" s="542"/>
      <c r="D39" s="542"/>
      <c r="E39" s="543"/>
    </row>
    <row r="40" spans="1:5" ht="20.25" customHeight="1">
      <c r="A40" s="540" t="s">
        <v>343</v>
      </c>
      <c r="B40" s="537" t="s">
        <v>344</v>
      </c>
      <c r="C40" s="731">
        <v>13253</v>
      </c>
      <c r="D40" s="731">
        <v>13253</v>
      </c>
      <c r="E40" s="543"/>
    </row>
    <row r="41" spans="1:12" ht="20.25" customHeight="1">
      <c r="A41" s="536" t="s">
        <v>345</v>
      </c>
      <c r="B41" s="537" t="s">
        <v>346</v>
      </c>
      <c r="C41" s="544"/>
      <c r="D41" s="544"/>
      <c r="E41" s="545">
        <f>+E42+E43+E44+E45</f>
        <v>0</v>
      </c>
      <c r="L41" t="s">
        <v>48</v>
      </c>
    </row>
    <row r="42" spans="1:5" ht="21.75" customHeight="1">
      <c r="A42" s="540" t="s">
        <v>347</v>
      </c>
      <c r="B42" s="537" t="s">
        <v>348</v>
      </c>
      <c r="C42" s="542"/>
      <c r="D42" s="542"/>
      <c r="E42" s="543"/>
    </row>
    <row r="43" spans="1:5" ht="22.5" customHeight="1">
      <c r="A43" s="540" t="s">
        <v>349</v>
      </c>
      <c r="B43" s="537" t="s">
        <v>350</v>
      </c>
      <c r="C43" s="542"/>
      <c r="D43" s="542"/>
      <c r="E43" s="543"/>
    </row>
    <row r="44" spans="1:5" ht="23.25" customHeight="1">
      <c r="A44" s="540" t="s">
        <v>351</v>
      </c>
      <c r="B44" s="537" t="s">
        <v>352</v>
      </c>
      <c r="C44" s="542"/>
      <c r="D44" s="542"/>
      <c r="E44" s="543"/>
    </row>
    <row r="45" spans="1:5" ht="20.25" customHeight="1">
      <c r="A45" s="540" t="s">
        <v>353</v>
      </c>
      <c r="B45" s="537" t="s">
        <v>354</v>
      </c>
      <c r="C45" s="542"/>
      <c r="D45" s="542"/>
      <c r="E45" s="543"/>
    </row>
    <row r="46" spans="1:5" ht="21" customHeight="1">
      <c r="A46" s="536" t="s">
        <v>355</v>
      </c>
      <c r="B46" s="537" t="s">
        <v>356</v>
      </c>
      <c r="C46" s="544">
        <f>+C47+C48+C49+C50</f>
        <v>0</v>
      </c>
      <c r="D46" s="544">
        <f>+D47+D48+D49+D50</f>
        <v>0</v>
      </c>
      <c r="E46" s="545">
        <f>+E47+E48+E49+E50</f>
        <v>0</v>
      </c>
    </row>
    <row r="47" spans="1:5" ht="18" customHeight="1">
      <c r="A47" s="540" t="s">
        <v>357</v>
      </c>
      <c r="B47" s="537" t="s">
        <v>358</v>
      </c>
      <c r="C47" s="542"/>
      <c r="D47" s="542"/>
      <c r="E47" s="543"/>
    </row>
    <row r="48" spans="1:5" ht="22.5">
      <c r="A48" s="540" t="s">
        <v>359</v>
      </c>
      <c r="B48" s="537" t="s">
        <v>360</v>
      </c>
      <c r="C48" s="542"/>
      <c r="D48" s="542"/>
      <c r="E48" s="543"/>
    </row>
    <row r="49" spans="1:5" ht="12.75">
      <c r="A49" s="540" t="s">
        <v>361</v>
      </c>
      <c r="B49" s="537" t="s">
        <v>362</v>
      </c>
      <c r="C49" s="542"/>
      <c r="D49" s="542"/>
      <c r="E49" s="543"/>
    </row>
    <row r="50" spans="1:5" ht="15.75" customHeight="1">
      <c r="A50" s="540" t="s">
        <v>363</v>
      </c>
      <c r="B50" s="537" t="s">
        <v>364</v>
      </c>
      <c r="C50" s="542"/>
      <c r="D50" s="542"/>
      <c r="E50" s="543"/>
    </row>
    <row r="51" spans="1:5" ht="21" customHeight="1">
      <c r="A51" s="536" t="s">
        <v>365</v>
      </c>
      <c r="B51" s="537" t="s">
        <v>366</v>
      </c>
      <c r="C51" s="542"/>
      <c r="D51" s="542"/>
      <c r="E51" s="543"/>
    </row>
    <row r="52" spans="1:5" ht="19.5" customHeight="1">
      <c r="A52" s="536" t="s">
        <v>367</v>
      </c>
      <c r="B52" s="537" t="s">
        <v>368</v>
      </c>
      <c r="C52" s="538">
        <f>C8+C9+C35+C51</f>
        <v>2058133</v>
      </c>
      <c r="D52" s="538">
        <f>D9+D35+D51</f>
        <v>1441730</v>
      </c>
      <c r="E52" s="545">
        <f>+E8+E9+E35+E51</f>
        <v>0</v>
      </c>
    </row>
    <row r="53" spans="1:5" ht="12.75">
      <c r="A53" s="536" t="s">
        <v>369</v>
      </c>
      <c r="B53" s="537" t="s">
        <v>370</v>
      </c>
      <c r="C53" s="542">
        <v>5399</v>
      </c>
      <c r="D53" s="542">
        <v>5399</v>
      </c>
      <c r="E53" s="543"/>
    </row>
    <row r="54" spans="1:5" ht="18" customHeight="1">
      <c r="A54" s="536" t="s">
        <v>371</v>
      </c>
      <c r="B54" s="537" t="s">
        <v>372</v>
      </c>
      <c r="C54" s="542"/>
      <c r="D54" s="542"/>
      <c r="E54" s="543"/>
    </row>
    <row r="55" spans="1:5" ht="21" customHeight="1">
      <c r="A55" s="536" t="s">
        <v>373</v>
      </c>
      <c r="B55" s="537" t="s">
        <v>374</v>
      </c>
      <c r="C55" s="538">
        <f>+C53+C54</f>
        <v>5399</v>
      </c>
      <c r="D55" s="538">
        <f>D53+D54</f>
        <v>5399</v>
      </c>
      <c r="E55" s="545">
        <f>+E53+E54</f>
        <v>0</v>
      </c>
    </row>
    <row r="56" spans="1:5" ht="16.5" customHeight="1">
      <c r="A56" s="536" t="s">
        <v>375</v>
      </c>
      <c r="B56" s="537" t="s">
        <v>376</v>
      </c>
      <c r="C56" s="542"/>
      <c r="D56" s="542"/>
      <c r="E56" s="543"/>
    </row>
    <row r="57" spans="1:5" ht="15" customHeight="1">
      <c r="A57" s="536" t="s">
        <v>377</v>
      </c>
      <c r="B57" s="537" t="s">
        <v>378</v>
      </c>
      <c r="C57" s="542">
        <v>294</v>
      </c>
      <c r="D57" s="542">
        <v>294</v>
      </c>
      <c r="E57" s="543"/>
    </row>
    <row r="58" spans="1:5" ht="19.5" customHeight="1">
      <c r="A58" s="536" t="s">
        <v>379</v>
      </c>
      <c r="B58" s="537" t="s">
        <v>380</v>
      </c>
      <c r="C58" s="542">
        <v>216087</v>
      </c>
      <c r="D58" s="542">
        <v>216087</v>
      </c>
      <c r="E58" s="543"/>
    </row>
    <row r="59" spans="1:5" ht="18" customHeight="1">
      <c r="A59" s="536" t="s">
        <v>413</v>
      </c>
      <c r="B59" s="537" t="s">
        <v>381</v>
      </c>
      <c r="C59" s="542"/>
      <c r="D59" s="542"/>
      <c r="E59" s="543"/>
    </row>
    <row r="60" spans="1:5" ht="16.5" customHeight="1">
      <c r="A60" s="536" t="s">
        <v>382</v>
      </c>
      <c r="B60" s="537" t="s">
        <v>383</v>
      </c>
      <c r="C60" s="538">
        <f>+C56+C57+C58+C59</f>
        <v>216381</v>
      </c>
      <c r="D60" s="538">
        <f>D57+D58+D59</f>
        <v>216381</v>
      </c>
      <c r="E60" s="545">
        <f>+E56+E57+E58+E59</f>
        <v>0</v>
      </c>
    </row>
    <row r="61" spans="1:5" ht="15.75" customHeight="1">
      <c r="A61" s="536" t="s">
        <v>384</v>
      </c>
      <c r="B61" s="537" t="s">
        <v>385</v>
      </c>
      <c r="C61" s="542">
        <v>12100</v>
      </c>
      <c r="D61" s="542">
        <v>12100</v>
      </c>
      <c r="E61" s="543"/>
    </row>
    <row r="62" spans="1:5" ht="18" customHeight="1">
      <c r="A62" s="536" t="s">
        <v>386</v>
      </c>
      <c r="B62" s="537" t="s">
        <v>387</v>
      </c>
      <c r="C62" s="542"/>
      <c r="D62" s="542"/>
      <c r="E62" s="543"/>
    </row>
    <row r="63" spans="1:5" ht="16.5" customHeight="1">
      <c r="A63" s="536" t="s">
        <v>388</v>
      </c>
      <c r="B63" s="537" t="s">
        <v>389</v>
      </c>
      <c r="C63" s="542">
        <v>1589</v>
      </c>
      <c r="D63" s="542">
        <v>1589</v>
      </c>
      <c r="E63" s="543"/>
    </row>
    <row r="64" spans="1:5" ht="20.25" customHeight="1">
      <c r="A64" s="536" t="s">
        <v>390</v>
      </c>
      <c r="B64" s="537" t="s">
        <v>391</v>
      </c>
      <c r="C64" s="538">
        <f>+C61+C62+C63</f>
        <v>13689</v>
      </c>
      <c r="D64" s="538">
        <f>D61+D63</f>
        <v>13689</v>
      </c>
      <c r="E64" s="545">
        <f>+E61+E62+E63</f>
        <v>0</v>
      </c>
    </row>
    <row r="65" spans="1:5" ht="18.75" customHeight="1">
      <c r="A65" s="536" t="s">
        <v>392</v>
      </c>
      <c r="B65" s="537" t="s">
        <v>393</v>
      </c>
      <c r="C65" s="542"/>
      <c r="D65" s="542"/>
      <c r="E65" s="543"/>
    </row>
    <row r="66" spans="1:5" ht="22.5" customHeight="1">
      <c r="A66" s="536" t="s">
        <v>394</v>
      </c>
      <c r="B66" s="537" t="s">
        <v>395</v>
      </c>
      <c r="C66" s="542"/>
      <c r="D66" s="542"/>
      <c r="E66" s="543"/>
    </row>
    <row r="67" spans="1:5" ht="21" customHeight="1">
      <c r="A67" s="536" t="s">
        <v>396</v>
      </c>
      <c r="B67" s="537" t="s">
        <v>397</v>
      </c>
      <c r="C67" s="538">
        <f>+C65+C66</f>
        <v>0</v>
      </c>
      <c r="D67" s="538">
        <f>D65+D66</f>
        <v>0</v>
      </c>
      <c r="E67" s="545">
        <f>+E65+E66</f>
        <v>0</v>
      </c>
    </row>
    <row r="68" spans="1:5" ht="18.75" customHeight="1">
      <c r="A68" s="536" t="s">
        <v>398</v>
      </c>
      <c r="B68" s="537" t="s">
        <v>399</v>
      </c>
      <c r="C68" s="542"/>
      <c r="D68" s="542"/>
      <c r="E68" s="543"/>
    </row>
    <row r="69" spans="1:5" ht="21.75" customHeight="1" thickBot="1">
      <c r="A69" s="546" t="s">
        <v>400</v>
      </c>
      <c r="B69" s="547" t="s">
        <v>401</v>
      </c>
      <c r="C69" s="548">
        <f>C52+C55+C60+C64+C67+C68</f>
        <v>2293602</v>
      </c>
      <c r="D69" s="548">
        <f>D52+D55+D60+D64+D67+D68</f>
        <v>1677199</v>
      </c>
      <c r="E69" s="549">
        <f>+E52+E55+E60+E64+E67+E68</f>
        <v>0</v>
      </c>
    </row>
  </sheetData>
  <sheetProtection/>
  <mergeCells count="9">
    <mergeCell ref="A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0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2.421875" style="0" customWidth="1"/>
    <col min="2" max="2" width="25.57421875" style="0" customWidth="1"/>
    <col min="3" max="3" width="15.00390625" style="0" customWidth="1"/>
  </cols>
  <sheetData>
    <row r="1" spans="1:3" ht="12.75">
      <c r="A1" s="1839" t="s">
        <v>402</v>
      </c>
      <c r="B1" s="1839"/>
      <c r="C1" s="1839"/>
    </row>
    <row r="2" spans="1:3" ht="15.75">
      <c r="A2" s="1840" t="s">
        <v>719</v>
      </c>
      <c r="B2" s="1840"/>
      <c r="C2" s="1840"/>
    </row>
    <row r="3" spans="1:3" ht="12.75">
      <c r="A3" s="550"/>
      <c r="B3" s="551"/>
      <c r="C3" s="552"/>
    </row>
    <row r="4" spans="1:3" ht="13.5" thickBot="1">
      <c r="A4" s="550"/>
      <c r="B4" s="1835" t="s">
        <v>279</v>
      </c>
      <c r="C4" s="1835"/>
    </row>
    <row r="5" spans="1:3" ht="13.5" thickBot="1">
      <c r="A5" s="1841" t="s">
        <v>403</v>
      </c>
      <c r="B5" s="1829" t="s">
        <v>281</v>
      </c>
      <c r="C5" s="1842" t="s">
        <v>414</v>
      </c>
    </row>
    <row r="6" spans="1:3" ht="12.75">
      <c r="A6" s="1841"/>
      <c r="B6" s="1831"/>
      <c r="C6" s="1842"/>
    </row>
    <row r="7" spans="1:3" ht="13.5" thickBot="1">
      <c r="A7" s="553" t="s">
        <v>404</v>
      </c>
      <c r="B7" s="554" t="s">
        <v>286</v>
      </c>
      <c r="C7" s="555" t="s">
        <v>287</v>
      </c>
    </row>
    <row r="8" spans="1:3" ht="22.5" customHeight="1">
      <c r="A8" s="536" t="s">
        <v>717</v>
      </c>
      <c r="B8" s="556" t="s">
        <v>291</v>
      </c>
      <c r="C8" s="557">
        <v>1990029</v>
      </c>
    </row>
    <row r="9" spans="1:3" ht="21" customHeight="1">
      <c r="A9" s="536" t="s">
        <v>405</v>
      </c>
      <c r="B9" s="537" t="s">
        <v>293</v>
      </c>
      <c r="C9" s="558">
        <v>-449606</v>
      </c>
    </row>
    <row r="10" spans="1:3" ht="18.75" customHeight="1">
      <c r="A10" s="536" t="s">
        <v>406</v>
      </c>
      <c r="B10" s="537" t="s">
        <v>295</v>
      </c>
      <c r="C10" s="558">
        <v>88448</v>
      </c>
    </row>
    <row r="11" spans="1:3" ht="20.25" customHeight="1">
      <c r="A11" s="536" t="s">
        <v>407</v>
      </c>
      <c r="B11" s="537" t="s">
        <v>297</v>
      </c>
      <c r="C11" s="559">
        <f>SUM(C8:C10)</f>
        <v>1628871</v>
      </c>
    </row>
    <row r="12" spans="1:3" ht="21" customHeight="1">
      <c r="A12" s="536" t="s">
        <v>408</v>
      </c>
      <c r="B12" s="537" t="s">
        <v>299</v>
      </c>
      <c r="C12" s="560">
        <v>640</v>
      </c>
    </row>
    <row r="13" spans="1:3" ht="21" customHeight="1">
      <c r="A13" s="536" t="s">
        <v>409</v>
      </c>
      <c r="B13" s="537" t="s">
        <v>301</v>
      </c>
      <c r="C13" s="558">
        <v>29632</v>
      </c>
    </row>
    <row r="14" spans="1:3" ht="18" customHeight="1">
      <c r="A14" s="536" t="s">
        <v>410</v>
      </c>
      <c r="B14" s="537" t="s">
        <v>303</v>
      </c>
      <c r="C14" s="558">
        <v>2341</v>
      </c>
    </row>
    <row r="15" spans="1:3" ht="16.5" customHeight="1">
      <c r="A15" s="536" t="s">
        <v>411</v>
      </c>
      <c r="B15" s="537" t="s">
        <v>305</v>
      </c>
      <c r="C15" s="559">
        <f>SUM(C12:C14)</f>
        <v>32613</v>
      </c>
    </row>
    <row r="16" spans="1:3" ht="18.75" customHeight="1">
      <c r="A16" s="536" t="s">
        <v>718</v>
      </c>
      <c r="B16" s="537" t="s">
        <v>307</v>
      </c>
      <c r="C16" s="563">
        <v>15715</v>
      </c>
    </row>
    <row r="17" spans="1:3" ht="26.25" customHeight="1" thickBot="1">
      <c r="A17" s="561" t="s">
        <v>415</v>
      </c>
      <c r="B17" s="537" t="s">
        <v>66</v>
      </c>
      <c r="C17" s="562">
        <f>C11+C15+C16</f>
        <v>1677199</v>
      </c>
    </row>
    <row r="20" spans="2:3" ht="13.5" thickBot="1">
      <c r="B20" s="1835" t="s">
        <v>279</v>
      </c>
      <c r="C20" s="1835"/>
    </row>
    <row r="21" spans="1:3" ht="12.75">
      <c r="A21" s="629" t="s">
        <v>280</v>
      </c>
      <c r="B21" s="631" t="s">
        <v>281</v>
      </c>
      <c r="C21" s="630" t="s">
        <v>440</v>
      </c>
    </row>
    <row r="22" spans="1:3" ht="17.25" customHeight="1">
      <c r="A22" s="635" t="s">
        <v>441</v>
      </c>
      <c r="B22" s="636">
        <v>1</v>
      </c>
      <c r="C22" s="637">
        <v>12086</v>
      </c>
    </row>
    <row r="23" spans="1:3" ht="18" customHeight="1">
      <c r="A23" s="635" t="s">
        <v>442</v>
      </c>
      <c r="B23" s="636">
        <v>3</v>
      </c>
      <c r="C23" s="637">
        <f>C24+C25</f>
        <v>18425</v>
      </c>
    </row>
    <row r="24" spans="1:9" ht="18" customHeight="1">
      <c r="A24" s="638" t="s">
        <v>443</v>
      </c>
      <c r="B24" s="636">
        <v>4</v>
      </c>
      <c r="C24" s="639"/>
      <c r="H24" s="1835"/>
      <c r="I24" s="1835"/>
    </row>
    <row r="25" spans="1:3" ht="17.25" customHeight="1">
      <c r="A25" s="638" t="s">
        <v>444</v>
      </c>
      <c r="B25" s="636">
        <v>6</v>
      </c>
      <c r="C25" s="639">
        <v>18425</v>
      </c>
    </row>
    <row r="26" spans="1:3" ht="18" customHeight="1">
      <c r="A26" s="638" t="s">
        <v>445</v>
      </c>
      <c r="B26" s="636">
        <v>8</v>
      </c>
      <c r="C26" s="639"/>
    </row>
    <row r="27" spans="1:3" ht="16.5" customHeight="1">
      <c r="A27" s="1836" t="s">
        <v>446</v>
      </c>
      <c r="B27" s="1838">
        <v>10</v>
      </c>
      <c r="C27" s="640"/>
    </row>
    <row r="28" spans="1:3" ht="12.75">
      <c r="A28" s="1836"/>
      <c r="B28" s="1838"/>
      <c r="C28" s="642"/>
    </row>
    <row r="29" spans="1:3" ht="12.75">
      <c r="A29" s="1837"/>
      <c r="B29" s="1838"/>
      <c r="C29" s="641"/>
    </row>
    <row r="30" spans="1:3" ht="20.25" customHeight="1" thickBot="1">
      <c r="A30" s="633" t="s">
        <v>447</v>
      </c>
      <c r="B30" s="632">
        <v>12</v>
      </c>
      <c r="C30" s="634">
        <f>C22+C23</f>
        <v>30511</v>
      </c>
    </row>
    <row r="31" ht="12.75">
      <c r="C31" s="301"/>
    </row>
    <row r="32" ht="12.75">
      <c r="C32" s="301"/>
    </row>
    <row r="33" ht="12.75">
      <c r="C33" s="301"/>
    </row>
    <row r="34" ht="12.75">
      <c r="C34" s="301"/>
    </row>
    <row r="35" ht="12.75">
      <c r="C35" s="301"/>
    </row>
  </sheetData>
  <sheetProtection/>
  <mergeCells count="10">
    <mergeCell ref="H24:I24"/>
    <mergeCell ref="A27:A29"/>
    <mergeCell ref="B27:B29"/>
    <mergeCell ref="B20:C20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3.00390625" style="0" customWidth="1"/>
    <col min="7" max="7" width="8.7109375" style="0" customWidth="1"/>
    <col min="8" max="8" width="10.57421875" style="0" hidden="1" customWidth="1"/>
    <col min="12" max="12" width="8.8515625" style="0" customWidth="1"/>
    <col min="13" max="13" width="9.140625" style="0" hidden="1" customWidth="1"/>
    <col min="14" max="14" width="6.7109375" style="0" hidden="1" customWidth="1"/>
    <col min="15" max="15" width="15.57421875" style="0" bestFit="1" customWidth="1"/>
  </cols>
  <sheetData>
    <row r="1" spans="13:14" ht="12.75">
      <c r="M1" s="1825" t="s">
        <v>233</v>
      </c>
      <c r="N1" s="1852"/>
    </row>
    <row r="2" spans="1:15" ht="12.75">
      <c r="A2" s="1863" t="s">
        <v>721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  <c r="O2" s="1862"/>
    </row>
    <row r="3" spans="1:15" ht="12.75">
      <c r="A3" s="1861" t="s">
        <v>234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862"/>
    </row>
    <row r="4" spans="13:14" ht="12.75">
      <c r="M4" s="1852"/>
      <c r="N4" s="1852"/>
    </row>
    <row r="5" ht="13.5" thickBot="1"/>
    <row r="6" spans="1:15" ht="13.5" thickTop="1">
      <c r="A6" s="1853" t="s">
        <v>235</v>
      </c>
      <c r="B6" s="1856" t="s">
        <v>236</v>
      </c>
      <c r="C6" s="1857"/>
      <c r="D6" s="1860" t="s">
        <v>60</v>
      </c>
      <c r="E6" s="1620"/>
      <c r="F6" s="1620"/>
      <c r="G6" s="1620"/>
      <c r="H6" s="1620"/>
      <c r="I6" s="1620"/>
      <c r="J6" s="1620"/>
      <c r="K6" s="1620"/>
      <c r="L6" s="1620"/>
      <c r="M6" s="1620"/>
      <c r="N6" s="1620"/>
      <c r="O6" s="1845" t="s">
        <v>237</v>
      </c>
    </row>
    <row r="7" spans="1:15" ht="12.75">
      <c r="A7" s="1854"/>
      <c r="B7" s="1858"/>
      <c r="C7" s="1859"/>
      <c r="D7" s="1848" t="s">
        <v>724</v>
      </c>
      <c r="E7" s="1849"/>
      <c r="F7" s="1848">
        <v>2016</v>
      </c>
      <c r="G7" s="1850"/>
      <c r="H7" s="1849"/>
      <c r="I7" s="1848">
        <v>2017</v>
      </c>
      <c r="J7" s="1850"/>
      <c r="K7" s="1848"/>
      <c r="L7" s="1849"/>
      <c r="M7" s="1851" t="s">
        <v>238</v>
      </c>
      <c r="N7" s="1850"/>
      <c r="O7" s="1846"/>
    </row>
    <row r="8" spans="1:15" ht="13.5" thickBot="1">
      <c r="A8" s="1855"/>
      <c r="B8" s="429" t="s">
        <v>239</v>
      </c>
      <c r="C8" s="430" t="s">
        <v>240</v>
      </c>
      <c r="D8" s="431" t="s">
        <v>239</v>
      </c>
      <c r="E8" s="432" t="s">
        <v>240</v>
      </c>
      <c r="F8" s="431" t="s">
        <v>241</v>
      </c>
      <c r="G8" s="432" t="s">
        <v>240</v>
      </c>
      <c r="H8" s="432" t="s">
        <v>276</v>
      </c>
      <c r="I8" s="431" t="s">
        <v>242</v>
      </c>
      <c r="J8" s="432" t="s">
        <v>240</v>
      </c>
      <c r="K8" s="431" t="s">
        <v>275</v>
      </c>
      <c r="L8" s="432" t="s">
        <v>240</v>
      </c>
      <c r="M8" s="433" t="s">
        <v>239</v>
      </c>
      <c r="N8" s="432" t="s">
        <v>240</v>
      </c>
      <c r="O8" s="1847"/>
    </row>
    <row r="9" spans="1:15" ht="18.75">
      <c r="A9" s="434" t="s">
        <v>243</v>
      </c>
      <c r="B9" s="435"/>
      <c r="C9" s="436"/>
      <c r="D9" s="437"/>
      <c r="E9" s="438"/>
      <c r="F9" s="437"/>
      <c r="G9" s="520"/>
      <c r="H9" s="438"/>
      <c r="I9" s="437"/>
      <c r="J9" s="520"/>
      <c r="K9" s="437"/>
      <c r="L9" s="438"/>
      <c r="M9" s="439"/>
      <c r="N9" s="440"/>
      <c r="O9" s="441"/>
    </row>
    <row r="10" spans="1:15" ht="18.75">
      <c r="A10" s="1424" t="s">
        <v>244</v>
      </c>
      <c r="B10" s="1417">
        <v>29022</v>
      </c>
      <c r="C10" s="1418">
        <f>C11+C12</f>
        <v>28014</v>
      </c>
      <c r="D10" s="1417">
        <v>26554</v>
      </c>
      <c r="E10" s="1418">
        <f>E11+E12</f>
        <v>26554</v>
      </c>
      <c r="F10" s="1417">
        <f>F11+F12</f>
        <v>1460</v>
      </c>
      <c r="G10" s="1418">
        <f>G11+G12</f>
        <v>1460</v>
      </c>
      <c r="H10" s="1418"/>
      <c r="I10" s="1417"/>
      <c r="J10" s="1421"/>
      <c r="K10" s="1417"/>
      <c r="L10" s="1418"/>
      <c r="M10" s="1422"/>
      <c r="N10" s="1420"/>
      <c r="O10" s="1425">
        <f>O12</f>
        <v>1008</v>
      </c>
    </row>
    <row r="11" spans="1:15" ht="18.75">
      <c r="A11" s="442" t="s">
        <v>245</v>
      </c>
      <c r="B11" s="443">
        <v>25662</v>
      </c>
      <c r="C11" s="444">
        <v>25662</v>
      </c>
      <c r="D11" s="443">
        <v>24538</v>
      </c>
      <c r="E11" s="444">
        <v>24538</v>
      </c>
      <c r="F11" s="443">
        <v>1124</v>
      </c>
      <c r="G11" s="444">
        <v>1124</v>
      </c>
      <c r="H11" s="444"/>
      <c r="I11" s="443"/>
      <c r="J11" s="521"/>
      <c r="K11" s="443"/>
      <c r="L11" s="444"/>
      <c r="M11" s="445"/>
      <c r="N11" s="446"/>
      <c r="O11" s="447"/>
    </row>
    <row r="12" spans="1:15" ht="18.75">
      <c r="A12" s="442" t="s">
        <v>246</v>
      </c>
      <c r="B12" s="443">
        <v>3360</v>
      </c>
      <c r="C12" s="444">
        <v>2352</v>
      </c>
      <c r="D12" s="443">
        <v>2016</v>
      </c>
      <c r="E12" s="444">
        <v>2016</v>
      </c>
      <c r="F12" s="443">
        <v>336</v>
      </c>
      <c r="G12" s="444">
        <v>336</v>
      </c>
      <c r="H12" s="444"/>
      <c r="I12" s="443">
        <v>336</v>
      </c>
      <c r="J12" s="521"/>
      <c r="K12" s="443"/>
      <c r="L12" s="444"/>
      <c r="M12" s="445"/>
      <c r="N12" s="446"/>
      <c r="O12" s="447">
        <v>1008</v>
      </c>
    </row>
    <row r="13" spans="1:15" ht="13.5" thickBot="1">
      <c r="A13" s="448"/>
      <c r="B13" s="449"/>
      <c r="C13" s="450"/>
      <c r="D13" s="451"/>
      <c r="E13" s="452"/>
      <c r="F13" s="451"/>
      <c r="G13" s="524"/>
      <c r="H13" s="452"/>
      <c r="I13" s="451"/>
      <c r="J13" s="450"/>
      <c r="K13" s="451"/>
      <c r="L13" s="452"/>
      <c r="M13" s="450"/>
      <c r="N13" s="453"/>
      <c r="O13" s="454"/>
    </row>
    <row r="14" spans="1:15" ht="18.75">
      <c r="A14" s="434" t="s">
        <v>247</v>
      </c>
      <c r="B14" s="455"/>
      <c r="C14" s="456"/>
      <c r="D14" s="1843" t="s">
        <v>725</v>
      </c>
      <c r="E14" s="1844"/>
      <c r="F14" s="457"/>
      <c r="G14" s="525"/>
      <c r="H14" s="458"/>
      <c r="I14" s="457"/>
      <c r="J14" s="459"/>
      <c r="K14" s="457"/>
      <c r="L14" s="458"/>
      <c r="M14" s="459"/>
      <c r="N14" s="460"/>
      <c r="O14" s="461"/>
    </row>
    <row r="15" spans="1:15" ht="18.75">
      <c r="A15" s="1416" t="s">
        <v>248</v>
      </c>
      <c r="B15" s="1417">
        <f>B16+B17+B18</f>
        <v>61702</v>
      </c>
      <c r="C15" s="1418">
        <f>C16+C17+C18</f>
        <v>48302</v>
      </c>
      <c r="D15" s="1417">
        <f>D16+D17+D18</f>
        <v>45453</v>
      </c>
      <c r="E15" s="1419">
        <f>SUM(E16:E18)</f>
        <v>45453</v>
      </c>
      <c r="F15" s="1417">
        <v>2400</v>
      </c>
      <c r="G15" s="1420">
        <f>G17+G18</f>
        <v>2849</v>
      </c>
      <c r="H15" s="1419">
        <v>23070</v>
      </c>
      <c r="I15" s="1417">
        <f>SUM(I16:I18)</f>
        <v>2400</v>
      </c>
      <c r="J15" s="1421"/>
      <c r="K15" s="1417"/>
      <c r="L15" s="1419"/>
      <c r="M15" s="1422"/>
      <c r="N15" s="1422"/>
      <c r="O15" s="1423">
        <f>O17+O18</f>
        <v>13400</v>
      </c>
    </row>
    <row r="16" spans="1:15" ht="12.75">
      <c r="A16" s="463" t="s">
        <v>249</v>
      </c>
      <c r="B16" s="443">
        <v>30604</v>
      </c>
      <c r="C16" s="444">
        <v>30604</v>
      </c>
      <c r="D16" s="443">
        <v>30604</v>
      </c>
      <c r="E16" s="444">
        <v>30604</v>
      </c>
      <c r="F16" s="443"/>
      <c r="G16" s="521"/>
      <c r="H16" s="444">
        <v>23070</v>
      </c>
      <c r="I16" s="443"/>
      <c r="J16" s="521"/>
      <c r="K16" s="443"/>
      <c r="L16" s="444"/>
      <c r="M16" s="445"/>
      <c r="N16" s="446"/>
      <c r="O16" s="462"/>
    </row>
    <row r="17" spans="1:15" ht="12.75">
      <c r="A17" s="464" t="s">
        <v>250</v>
      </c>
      <c r="B17" s="465">
        <v>23324</v>
      </c>
      <c r="C17" s="466">
        <v>13274</v>
      </c>
      <c r="D17" s="465">
        <v>11137</v>
      </c>
      <c r="E17" s="466">
        <v>11137</v>
      </c>
      <c r="F17" s="465">
        <v>2137</v>
      </c>
      <c r="G17" s="522">
        <v>2137</v>
      </c>
      <c r="H17" s="466"/>
      <c r="I17" s="465">
        <v>1800</v>
      </c>
      <c r="J17" s="522"/>
      <c r="K17" s="465"/>
      <c r="L17" s="466"/>
      <c r="M17" s="467"/>
      <c r="N17" s="468"/>
      <c r="O17" s="462">
        <f>B17-C17</f>
        <v>10050</v>
      </c>
    </row>
    <row r="18" spans="1:15" ht="12.75">
      <c r="A18" s="469" t="s">
        <v>251</v>
      </c>
      <c r="B18" s="470">
        <v>7774</v>
      </c>
      <c r="C18" s="471">
        <v>4424</v>
      </c>
      <c r="D18" s="470">
        <v>3712</v>
      </c>
      <c r="E18" s="471">
        <v>3712</v>
      </c>
      <c r="F18" s="470">
        <v>712</v>
      </c>
      <c r="G18" s="523">
        <v>712</v>
      </c>
      <c r="H18" s="471"/>
      <c r="I18" s="470">
        <v>600</v>
      </c>
      <c r="J18" s="523"/>
      <c r="K18" s="470"/>
      <c r="L18" s="471"/>
      <c r="M18" s="472"/>
      <c r="N18" s="473"/>
      <c r="O18" s="1408">
        <f>B18-C18</f>
        <v>3350</v>
      </c>
    </row>
    <row r="19" spans="1:15" ht="20.25" customHeight="1">
      <c r="A19" s="1426" t="s">
        <v>727</v>
      </c>
      <c r="B19" s="1427">
        <v>9106</v>
      </c>
      <c r="C19" s="1418">
        <v>197</v>
      </c>
      <c r="D19" s="1427"/>
      <c r="E19" s="1418"/>
      <c r="F19" s="1417">
        <f>F20+F21</f>
        <v>197</v>
      </c>
      <c r="G19" s="1421">
        <f>G20+G21</f>
        <v>197</v>
      </c>
      <c r="H19" s="1418"/>
      <c r="I19" s="1417">
        <f>I20+I21</f>
        <v>242</v>
      </c>
      <c r="J19" s="1421"/>
      <c r="K19" s="1427"/>
      <c r="L19" s="1418"/>
      <c r="M19" s="1421"/>
      <c r="N19" s="1420"/>
      <c r="O19" s="1423">
        <f>O20+O21</f>
        <v>8909</v>
      </c>
    </row>
    <row r="20" spans="1:15" ht="12.75">
      <c r="A20" s="1407" t="s">
        <v>728</v>
      </c>
      <c r="B20" s="1405">
        <v>5917</v>
      </c>
      <c r="C20" s="466">
        <f>G20</f>
        <v>139</v>
      </c>
      <c r="D20" s="1405"/>
      <c r="E20" s="466"/>
      <c r="F20" s="465">
        <v>139</v>
      </c>
      <c r="G20" s="522">
        <v>139</v>
      </c>
      <c r="H20" s="466"/>
      <c r="I20" s="465">
        <v>171</v>
      </c>
      <c r="J20" s="522"/>
      <c r="K20" s="1405"/>
      <c r="L20" s="466"/>
      <c r="M20" s="522"/>
      <c r="N20" s="468"/>
      <c r="O20" s="1406">
        <v>5778</v>
      </c>
    </row>
    <row r="21" spans="1:15" ht="13.5" thickBot="1">
      <c r="A21" s="1409" t="s">
        <v>729</v>
      </c>
      <c r="B21" s="1410">
        <v>3189</v>
      </c>
      <c r="C21" s="1411">
        <f>G21</f>
        <v>58</v>
      </c>
      <c r="D21" s="1410"/>
      <c r="E21" s="1411"/>
      <c r="F21" s="1412">
        <v>58</v>
      </c>
      <c r="G21" s="1413">
        <v>58</v>
      </c>
      <c r="H21" s="1411"/>
      <c r="I21" s="1412">
        <v>71</v>
      </c>
      <c r="J21" s="1413"/>
      <c r="K21" s="1410"/>
      <c r="L21" s="1411"/>
      <c r="M21" s="1413"/>
      <c r="N21" s="1414"/>
      <c r="O21" s="1415">
        <v>3131</v>
      </c>
    </row>
    <row r="22" spans="1:15" ht="14.25" thickBot="1" thickTop="1">
      <c r="A22" s="474" t="s">
        <v>278</v>
      </c>
      <c r="B22" s="475">
        <f>B10+B15+B19</f>
        <v>99830</v>
      </c>
      <c r="C22" s="476">
        <f>C10+C15+C19</f>
        <v>76513</v>
      </c>
      <c r="D22" s="475">
        <f>SUM(D10+D13+D15)</f>
        <v>72007</v>
      </c>
      <c r="E22" s="476">
        <f>E10+E15</f>
        <v>72007</v>
      </c>
      <c r="F22" s="526">
        <f>SUM(F10+F13+F15)</f>
        <v>3860</v>
      </c>
      <c r="G22" s="477">
        <f>G10+G15+G19</f>
        <v>4506</v>
      </c>
      <c r="H22" s="476">
        <f>SUM(H10+H13+H15)</f>
        <v>23070</v>
      </c>
      <c r="I22" s="526">
        <f>SUM(I10+I13+I15)</f>
        <v>2400</v>
      </c>
      <c r="J22" s="477"/>
      <c r="K22" s="475"/>
      <c r="L22" s="476"/>
      <c r="M22" s="477"/>
      <c r="N22" s="478"/>
      <c r="O22" s="479">
        <f>O10+O15+O19</f>
        <v>23317</v>
      </c>
    </row>
    <row r="23" ht="13.5" thickTop="1"/>
    <row r="24" spans="1:10" ht="12.75">
      <c r="A24" s="480" t="s">
        <v>252</v>
      </c>
      <c r="B24" s="480"/>
      <c r="C24" s="480"/>
      <c r="D24" s="480"/>
      <c r="E24" s="480"/>
      <c r="F24" s="480"/>
      <c r="G24" s="480"/>
      <c r="H24" s="480"/>
      <c r="I24" s="480"/>
      <c r="J24" s="480"/>
    </row>
    <row r="25" spans="1:10" ht="12.75">
      <c r="A25" s="481" t="s">
        <v>253</v>
      </c>
      <c r="B25" s="481"/>
      <c r="C25" s="481"/>
      <c r="D25" s="481"/>
      <c r="E25" s="481"/>
      <c r="F25" s="482"/>
      <c r="G25" s="482"/>
      <c r="H25" s="482"/>
      <c r="I25" s="482"/>
      <c r="J25" s="482"/>
    </row>
    <row r="26" spans="1:17" ht="12.75">
      <c r="A26" s="481"/>
      <c r="B26" s="483" t="s">
        <v>254</v>
      </c>
      <c r="C26" s="483" t="s">
        <v>255</v>
      </c>
      <c r="D26" s="483" t="s">
        <v>256</v>
      </c>
      <c r="E26" s="484" t="s">
        <v>257</v>
      </c>
      <c r="F26" s="484" t="s">
        <v>258</v>
      </c>
      <c r="G26" s="484" t="s">
        <v>277</v>
      </c>
      <c r="H26" s="485" t="s">
        <v>259</v>
      </c>
      <c r="I26" s="704" t="s">
        <v>485</v>
      </c>
      <c r="J26" s="704" t="s">
        <v>726</v>
      </c>
      <c r="K26" s="485" t="s">
        <v>259</v>
      </c>
      <c r="Q26" t="s">
        <v>48</v>
      </c>
    </row>
    <row r="27" spans="1:11" ht="12.75">
      <c r="A27" s="486" t="s">
        <v>260</v>
      </c>
      <c r="B27" s="487">
        <v>30344</v>
      </c>
      <c r="C27" s="488">
        <v>40</v>
      </c>
      <c r="D27" s="489">
        <v>30384</v>
      </c>
      <c r="E27" s="488">
        <v>198</v>
      </c>
      <c r="F27" s="489">
        <v>22</v>
      </c>
      <c r="G27" s="489"/>
      <c r="H27" s="489">
        <f>SUM(D27:F27)</f>
        <v>30604</v>
      </c>
      <c r="I27" s="489"/>
      <c r="J27" s="489"/>
      <c r="K27" s="489">
        <f>D27+E27+F27+G27+I27+J27</f>
        <v>30604</v>
      </c>
    </row>
    <row r="28" spans="1:11" ht="12.75">
      <c r="A28" s="486" t="s">
        <v>261</v>
      </c>
      <c r="B28" s="487">
        <v>21900</v>
      </c>
      <c r="C28" s="488">
        <v>29</v>
      </c>
      <c r="D28" s="489">
        <v>21929</v>
      </c>
      <c r="E28" s="488">
        <v>131</v>
      </c>
      <c r="F28" s="489">
        <v>260</v>
      </c>
      <c r="G28" s="489">
        <v>327</v>
      </c>
      <c r="H28" s="489">
        <f>SUM(D28:G28)</f>
        <v>22647</v>
      </c>
      <c r="I28" s="489">
        <v>340</v>
      </c>
      <c r="J28" s="489">
        <v>337</v>
      </c>
      <c r="K28" s="489">
        <f>D28+E28+F28+G28+I28+J28</f>
        <v>23324</v>
      </c>
    </row>
    <row r="29" spans="1:11" ht="12.75">
      <c r="A29" s="486" t="s">
        <v>262</v>
      </c>
      <c r="B29" s="487">
        <v>7300</v>
      </c>
      <c r="C29" s="488">
        <v>9</v>
      </c>
      <c r="D29" s="489">
        <v>7309</v>
      </c>
      <c r="E29" s="488">
        <v>44</v>
      </c>
      <c r="F29" s="489">
        <v>86</v>
      </c>
      <c r="G29" s="489">
        <v>110</v>
      </c>
      <c r="H29" s="489">
        <f>SUM(D29:G29)</f>
        <v>7549</v>
      </c>
      <c r="I29" s="489">
        <v>113</v>
      </c>
      <c r="J29" s="489">
        <v>112</v>
      </c>
      <c r="K29" s="489">
        <f>D29+E29+F29+G29+I29+J29</f>
        <v>7774</v>
      </c>
    </row>
    <row r="30" spans="1:11" ht="12.75">
      <c r="A30" s="490" t="s">
        <v>263</v>
      </c>
      <c r="B30" s="491">
        <v>59544</v>
      </c>
      <c r="C30" s="492">
        <v>78</v>
      </c>
      <c r="D30" s="493">
        <v>59622</v>
      </c>
      <c r="E30" s="494">
        <f>SUM(E27:E29)</f>
        <v>373</v>
      </c>
      <c r="F30" s="495">
        <f>SUM(F27:F29)</f>
        <v>368</v>
      </c>
      <c r="G30" s="495">
        <f>SUM(G28:G29)</f>
        <v>437</v>
      </c>
      <c r="H30" s="495">
        <f>SUM(H27:H29)</f>
        <v>60800</v>
      </c>
      <c r="I30" s="495">
        <f>SUM(I27:I29)</f>
        <v>453</v>
      </c>
      <c r="J30" s="495">
        <f>SUM(J28:J29)</f>
        <v>449</v>
      </c>
      <c r="K30" s="495">
        <f>SUM(K27:K29)</f>
        <v>61702</v>
      </c>
    </row>
    <row r="43" ht="12.75">
      <c r="P43" t="s">
        <v>450</v>
      </c>
    </row>
  </sheetData>
  <sheetProtection/>
  <mergeCells count="14">
    <mergeCell ref="M1:N1"/>
    <mergeCell ref="M4:N4"/>
    <mergeCell ref="A6:A8"/>
    <mergeCell ref="B6:C7"/>
    <mergeCell ref="D6:N6"/>
    <mergeCell ref="A3:O3"/>
    <mergeCell ref="A2:O2"/>
    <mergeCell ref="D14:E14"/>
    <mergeCell ref="O6:O8"/>
    <mergeCell ref="D7:E7"/>
    <mergeCell ref="F7:H7"/>
    <mergeCell ref="I7:J7"/>
    <mergeCell ref="K7:L7"/>
    <mergeCell ref="M7:N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K12" sqref="K12:L17"/>
    </sheetView>
  </sheetViews>
  <sheetFormatPr defaultColWidth="9.140625" defaultRowHeight="12.75"/>
  <sheetData>
    <row r="1" spans="10:11" ht="15">
      <c r="J1" s="496"/>
      <c r="K1" s="496"/>
    </row>
    <row r="2" spans="1:12" ht="12.75">
      <c r="A2" s="1863" t="s">
        <v>722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</row>
    <row r="3" spans="1:12" ht="12.75">
      <c r="A3" s="1861" t="s">
        <v>723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</row>
    <row r="4" spans="9:11" ht="12.75">
      <c r="I4" s="497"/>
      <c r="J4" s="497"/>
      <c r="K4" s="498"/>
    </row>
    <row r="5" ht="13.5" thickBot="1"/>
    <row r="6" spans="1:12" ht="12.75">
      <c r="A6" s="1873" t="s">
        <v>264</v>
      </c>
      <c r="B6" s="1875" t="s">
        <v>265</v>
      </c>
      <c r="C6" s="1876"/>
      <c r="D6" s="1877"/>
      <c r="E6" s="1875" t="s">
        <v>266</v>
      </c>
      <c r="F6" s="1876"/>
      <c r="G6" s="1877"/>
      <c r="H6" s="1875" t="s">
        <v>267</v>
      </c>
      <c r="I6" s="1876"/>
      <c r="J6" s="1877"/>
      <c r="K6" s="1878" t="s">
        <v>57</v>
      </c>
      <c r="L6" s="1879"/>
    </row>
    <row r="7" spans="1:12" ht="26.25" thickBot="1">
      <c r="A7" s="1874"/>
      <c r="B7" s="499" t="s">
        <v>268</v>
      </c>
      <c r="C7" s="500" t="s">
        <v>269</v>
      </c>
      <c r="D7" s="501" t="s">
        <v>270</v>
      </c>
      <c r="E7" s="499" t="s">
        <v>268</v>
      </c>
      <c r="F7" s="500" t="s">
        <v>269</v>
      </c>
      <c r="G7" s="501" t="s">
        <v>270</v>
      </c>
      <c r="H7" s="499" t="s">
        <v>268</v>
      </c>
      <c r="I7" s="500" t="s">
        <v>269</v>
      </c>
      <c r="J7" s="501" t="s">
        <v>270</v>
      </c>
      <c r="K7" s="1880" t="s">
        <v>271</v>
      </c>
      <c r="L7" s="1881"/>
    </row>
    <row r="8" spans="1:12" ht="12.75">
      <c r="A8" s="502">
        <v>262</v>
      </c>
      <c r="B8" s="503"/>
      <c r="C8" s="504"/>
      <c r="D8" s="505"/>
      <c r="E8" s="503" t="s">
        <v>272</v>
      </c>
      <c r="F8" s="504">
        <v>100</v>
      </c>
      <c r="G8" s="506">
        <v>1353</v>
      </c>
      <c r="H8" s="503"/>
      <c r="I8" s="504"/>
      <c r="J8" s="505"/>
      <c r="K8" s="1869">
        <v>1353</v>
      </c>
      <c r="L8" s="1870"/>
    </row>
    <row r="9" spans="1:12" ht="12.75">
      <c r="A9" s="507">
        <v>24</v>
      </c>
      <c r="B9" s="508"/>
      <c r="C9" s="509"/>
      <c r="D9" s="510"/>
      <c r="E9" s="508" t="s">
        <v>272</v>
      </c>
      <c r="F9" s="509">
        <v>50</v>
      </c>
      <c r="G9" s="511">
        <v>64</v>
      </c>
      <c r="H9" s="508"/>
      <c r="I9" s="509"/>
      <c r="J9" s="510"/>
      <c r="K9" s="1866">
        <v>64</v>
      </c>
      <c r="L9" s="1867"/>
    </row>
    <row r="10" spans="1:12" ht="12.75">
      <c r="A10" s="507">
        <v>1</v>
      </c>
      <c r="B10" s="508" t="s">
        <v>273</v>
      </c>
      <c r="C10" s="509">
        <v>100</v>
      </c>
      <c r="D10" s="510">
        <v>17</v>
      </c>
      <c r="E10" s="508"/>
      <c r="F10" s="509"/>
      <c r="G10" s="511"/>
      <c r="H10" s="508"/>
      <c r="I10" s="509"/>
      <c r="J10" s="510"/>
      <c r="K10" s="1866">
        <v>17</v>
      </c>
      <c r="L10" s="1868"/>
    </row>
    <row r="11" spans="1:12" ht="12.75">
      <c r="A11" s="507">
        <v>5</v>
      </c>
      <c r="B11" s="508" t="s">
        <v>511</v>
      </c>
      <c r="C11" s="509">
        <v>100</v>
      </c>
      <c r="D11" s="510">
        <v>719</v>
      </c>
      <c r="E11" s="508"/>
      <c r="F11" s="509"/>
      <c r="G11" s="511"/>
      <c r="H11" s="508"/>
      <c r="I11" s="509"/>
      <c r="J11" s="511"/>
      <c r="K11" s="1866">
        <v>719</v>
      </c>
      <c r="L11" s="1867"/>
    </row>
    <row r="12" spans="1:12" ht="12.75">
      <c r="A12" s="507">
        <v>19</v>
      </c>
      <c r="B12" s="508"/>
      <c r="C12" s="509"/>
      <c r="D12" s="510"/>
      <c r="E12" s="508"/>
      <c r="F12" s="509"/>
      <c r="G12" s="511"/>
      <c r="H12" s="508" t="s">
        <v>513</v>
      </c>
      <c r="I12" s="509">
        <v>45</v>
      </c>
      <c r="J12" s="511">
        <v>1194</v>
      </c>
      <c r="K12" s="1866">
        <f>SUM(J12)</f>
        <v>1194</v>
      </c>
      <c r="L12" s="1867"/>
    </row>
    <row r="13" spans="1:12" ht="12.75">
      <c r="A13" s="507">
        <v>3</v>
      </c>
      <c r="B13" s="508"/>
      <c r="C13" s="509"/>
      <c r="D13" s="510"/>
      <c r="E13" s="508"/>
      <c r="F13" s="509"/>
      <c r="G13" s="511"/>
      <c r="H13" s="508" t="s">
        <v>513</v>
      </c>
      <c r="I13" s="509">
        <v>56</v>
      </c>
      <c r="J13" s="511">
        <v>303</v>
      </c>
      <c r="K13" s="1866">
        <f aca="true" t="shared" si="0" ref="K13:K19">SUM(J13)</f>
        <v>303</v>
      </c>
      <c r="L13" s="1867"/>
    </row>
    <row r="14" spans="1:14" ht="12.75">
      <c r="A14" s="507">
        <v>7</v>
      </c>
      <c r="B14" s="508"/>
      <c r="C14" s="509"/>
      <c r="D14" s="510"/>
      <c r="E14" s="508"/>
      <c r="F14" s="509"/>
      <c r="G14" s="511"/>
      <c r="H14" s="508" t="s">
        <v>513</v>
      </c>
      <c r="I14" s="509">
        <v>65</v>
      </c>
      <c r="J14" s="511">
        <v>1385</v>
      </c>
      <c r="K14" s="1866">
        <f t="shared" si="0"/>
        <v>1385</v>
      </c>
      <c r="L14" s="1867"/>
      <c r="N14">
        <v>7</v>
      </c>
    </row>
    <row r="15" spans="1:12" ht="12.75">
      <c r="A15" s="507">
        <v>3</v>
      </c>
      <c r="B15" s="508"/>
      <c r="C15" s="509"/>
      <c r="D15" s="510"/>
      <c r="E15" s="508"/>
      <c r="F15" s="509"/>
      <c r="G15" s="511"/>
      <c r="H15" s="508" t="s">
        <v>513</v>
      </c>
      <c r="I15" s="509">
        <v>70</v>
      </c>
      <c r="J15" s="511">
        <v>251</v>
      </c>
      <c r="K15" s="1866">
        <f t="shared" si="0"/>
        <v>251</v>
      </c>
      <c r="L15" s="1867"/>
    </row>
    <row r="16" spans="1:12" ht="12.75">
      <c r="A16" s="507">
        <v>2</v>
      </c>
      <c r="B16" s="508"/>
      <c r="C16" s="509"/>
      <c r="D16" s="510"/>
      <c r="E16" s="508"/>
      <c r="F16" s="509"/>
      <c r="G16" s="511"/>
      <c r="H16" s="508" t="s">
        <v>513</v>
      </c>
      <c r="I16" s="509">
        <v>72</v>
      </c>
      <c r="J16" s="511">
        <v>267</v>
      </c>
      <c r="K16" s="1866">
        <f t="shared" si="0"/>
        <v>267</v>
      </c>
      <c r="L16" s="1867"/>
    </row>
    <row r="17" spans="1:12" ht="12.75">
      <c r="A17" s="507">
        <v>1</v>
      </c>
      <c r="B17" s="508"/>
      <c r="C17" s="509"/>
      <c r="D17" s="510"/>
      <c r="E17" s="508"/>
      <c r="F17" s="509"/>
      <c r="G17" s="511"/>
      <c r="H17" s="508" t="s">
        <v>513</v>
      </c>
      <c r="I17" s="509">
        <v>75</v>
      </c>
      <c r="J17" s="511">
        <v>103</v>
      </c>
      <c r="K17" s="1866">
        <f t="shared" si="0"/>
        <v>103</v>
      </c>
      <c r="L17" s="1867"/>
    </row>
    <row r="18" spans="1:12" ht="12.75">
      <c r="A18" s="507"/>
      <c r="B18" s="508"/>
      <c r="C18" s="509"/>
      <c r="D18" s="510"/>
      <c r="E18" s="508"/>
      <c r="F18" s="509"/>
      <c r="G18" s="511"/>
      <c r="H18" s="508"/>
      <c r="I18" s="509"/>
      <c r="J18" s="511"/>
      <c r="K18" s="1866"/>
      <c r="L18" s="1867"/>
    </row>
    <row r="19" spans="1:12" ht="12.75">
      <c r="A19" s="507"/>
      <c r="B19" s="508"/>
      <c r="C19" s="509"/>
      <c r="D19" s="510"/>
      <c r="E19" s="508"/>
      <c r="F19" s="509"/>
      <c r="G19" s="511"/>
      <c r="H19" s="508"/>
      <c r="I19" s="509"/>
      <c r="J19" s="511"/>
      <c r="K19" s="1866"/>
      <c r="L19" s="1867"/>
    </row>
    <row r="20" spans="1:12" ht="13.5" thickBot="1">
      <c r="A20" s="507"/>
      <c r="B20" s="508"/>
      <c r="C20" s="509"/>
      <c r="D20" s="510"/>
      <c r="E20" s="508"/>
      <c r="F20" s="509"/>
      <c r="G20" s="511"/>
      <c r="H20" s="508"/>
      <c r="I20" s="509"/>
      <c r="J20" s="511"/>
      <c r="K20" s="1871"/>
      <c r="L20" s="1872"/>
    </row>
    <row r="21" spans="1:12" ht="13.5" thickBot="1">
      <c r="A21" s="512" t="s">
        <v>57</v>
      </c>
      <c r="B21" s="513"/>
      <c r="C21" s="514"/>
      <c r="D21" s="515">
        <f>SUM(D9:D20)</f>
        <v>736</v>
      </c>
      <c r="E21" s="513"/>
      <c r="F21" s="514"/>
      <c r="G21" s="516">
        <f>SUM(G8:G20)</f>
        <v>1417</v>
      </c>
      <c r="H21" s="513"/>
      <c r="I21" s="514"/>
      <c r="J21" s="516">
        <f>SUM(J11:J20)</f>
        <v>3503</v>
      </c>
      <c r="K21" s="1864">
        <f>SUM(K8:L20)</f>
        <v>5656</v>
      </c>
      <c r="L21" s="1865"/>
    </row>
  </sheetData>
  <sheetProtection/>
  <mergeCells count="22">
    <mergeCell ref="A2:L2"/>
    <mergeCell ref="A3:L3"/>
    <mergeCell ref="A6:A7"/>
    <mergeCell ref="B6:D6"/>
    <mergeCell ref="E6:G6"/>
    <mergeCell ref="H6:J6"/>
    <mergeCell ref="K6:L6"/>
    <mergeCell ref="K7:L7"/>
    <mergeCell ref="K8:L8"/>
    <mergeCell ref="K9:L9"/>
    <mergeCell ref="K10:L10"/>
    <mergeCell ref="K11:L11"/>
    <mergeCell ref="K18:L18"/>
    <mergeCell ref="K20:L20"/>
    <mergeCell ref="K21:L21"/>
    <mergeCell ref="K12:L12"/>
    <mergeCell ref="K13:L13"/>
    <mergeCell ref="K14:L14"/>
    <mergeCell ref="K15:L15"/>
    <mergeCell ref="K16:L16"/>
    <mergeCell ref="K17:L17"/>
    <mergeCell ref="K19:L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Z88"/>
  <sheetViews>
    <sheetView zoomScalePageLayoutView="0" workbookViewId="0" topLeftCell="A46">
      <selection activeCell="W88" sqref="W88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8.28125" style="0" customWidth="1"/>
    <col min="4" max="4" width="7.28125" style="0" customWidth="1"/>
    <col min="5" max="5" width="6.421875" style="0" customWidth="1"/>
    <col min="17" max="17" width="10.57421875" style="0" customWidth="1"/>
  </cols>
  <sheetData>
    <row r="6" spans="1:23" ht="12.75">
      <c r="A6" s="1882" t="s">
        <v>732</v>
      </c>
      <c r="B6" s="1882"/>
      <c r="C6" s="1882"/>
      <c r="D6" s="1882"/>
      <c r="E6" s="1882"/>
      <c r="F6" s="1882"/>
      <c r="G6" s="1882"/>
      <c r="H6" s="1882"/>
      <c r="I6" s="1882"/>
      <c r="J6" s="1882"/>
      <c r="K6" s="1882"/>
      <c r="L6" s="1882"/>
      <c r="M6" s="1882"/>
      <c r="N6" s="1882"/>
      <c r="O6" s="1882"/>
      <c r="P6" s="1882"/>
      <c r="Q6" s="1882"/>
      <c r="R6" s="1882"/>
      <c r="S6" s="1882"/>
      <c r="T6" s="1882"/>
      <c r="U6" s="1882"/>
      <c r="V6" s="1882"/>
      <c r="W6" s="1882"/>
    </row>
    <row r="7" spans="1:23" ht="12.75">
      <c r="A7" s="1889" t="s">
        <v>733</v>
      </c>
      <c r="B7" s="1889"/>
      <c r="C7" s="1889"/>
      <c r="D7" s="1889"/>
      <c r="E7" s="1889"/>
      <c r="F7" s="1889"/>
      <c r="G7" s="1889"/>
      <c r="H7" s="1889"/>
      <c r="I7" s="1889"/>
      <c r="J7" s="1889"/>
      <c r="K7" s="1889"/>
      <c r="L7" s="1889"/>
      <c r="M7" s="1889"/>
      <c r="N7" s="1889"/>
      <c r="O7" s="1889"/>
      <c r="P7" s="1889"/>
      <c r="Q7" s="1889"/>
      <c r="R7" s="1889"/>
      <c r="S7" s="1889"/>
      <c r="T7" s="1889"/>
      <c r="U7" s="1889"/>
      <c r="V7" s="1889"/>
      <c r="W7" s="1889"/>
    </row>
    <row r="8" spans="1:23" ht="12.7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</row>
    <row r="9" spans="1:23" ht="12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90" t="s">
        <v>49</v>
      </c>
      <c r="W9" s="1890"/>
    </row>
    <row r="10" spans="1:23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3.5" thickTop="1">
      <c r="A11" s="1894" t="s">
        <v>2</v>
      </c>
      <c r="B11" s="1895"/>
      <c r="C11" s="1896"/>
      <c r="D11" s="1892" t="s">
        <v>132</v>
      </c>
      <c r="E11" s="1893"/>
      <c r="F11" s="1886" t="s">
        <v>123</v>
      </c>
      <c r="G11" s="1891"/>
      <c r="H11" s="1888" t="s">
        <v>128</v>
      </c>
      <c r="I11" s="1888"/>
      <c r="J11" s="1886" t="s">
        <v>129</v>
      </c>
      <c r="K11" s="1887"/>
      <c r="L11" s="1888" t="s">
        <v>130</v>
      </c>
      <c r="M11" s="1888"/>
      <c r="N11" s="1883" t="s">
        <v>18</v>
      </c>
      <c r="O11" s="1884"/>
      <c r="P11" s="1885" t="s">
        <v>274</v>
      </c>
      <c r="Q11" s="1885"/>
      <c r="R11" s="1883" t="s">
        <v>14</v>
      </c>
      <c r="S11" s="1884"/>
      <c r="T11" s="1883" t="s">
        <v>88</v>
      </c>
      <c r="U11" s="1884"/>
      <c r="V11" s="1885" t="s">
        <v>59</v>
      </c>
      <c r="W11" s="1900"/>
    </row>
    <row r="12" spans="1:24" ht="19.5">
      <c r="A12" s="1897"/>
      <c r="B12" s="1898"/>
      <c r="C12" s="1899"/>
      <c r="D12" s="371" t="s">
        <v>734</v>
      </c>
      <c r="E12" s="372" t="s">
        <v>735</v>
      </c>
      <c r="F12" s="371" t="s">
        <v>736</v>
      </c>
      <c r="G12" s="372" t="s">
        <v>737</v>
      </c>
      <c r="H12" s="371" t="s">
        <v>736</v>
      </c>
      <c r="I12" s="372" t="s">
        <v>737</v>
      </c>
      <c r="J12" s="371" t="s">
        <v>736</v>
      </c>
      <c r="K12" s="372" t="s">
        <v>737</v>
      </c>
      <c r="L12" s="371" t="s">
        <v>736</v>
      </c>
      <c r="M12" s="372" t="s">
        <v>737</v>
      </c>
      <c r="N12" s="371" t="s">
        <v>736</v>
      </c>
      <c r="O12" s="372" t="s">
        <v>737</v>
      </c>
      <c r="P12" s="371" t="s">
        <v>736</v>
      </c>
      <c r="Q12" s="372" t="s">
        <v>737</v>
      </c>
      <c r="R12" s="371" t="s">
        <v>736</v>
      </c>
      <c r="S12" s="372" t="s">
        <v>737</v>
      </c>
      <c r="T12" s="371" t="s">
        <v>736</v>
      </c>
      <c r="U12" s="372" t="s">
        <v>737</v>
      </c>
      <c r="V12" s="371" t="s">
        <v>736</v>
      </c>
      <c r="W12" s="372" t="s">
        <v>737</v>
      </c>
      <c r="X12" s="261"/>
    </row>
    <row r="13" spans="1:23" ht="12.75">
      <c r="A13" s="193"/>
      <c r="B13" s="186"/>
      <c r="C13" s="186"/>
      <c r="D13" s="188"/>
      <c r="E13" s="191"/>
      <c r="F13" s="188"/>
      <c r="G13" s="229"/>
      <c r="H13" s="226"/>
      <c r="I13" s="229"/>
      <c r="J13" s="226"/>
      <c r="K13" s="229"/>
      <c r="L13" s="226"/>
      <c r="M13" s="229"/>
      <c r="N13" s="226"/>
      <c r="O13" s="229"/>
      <c r="P13" s="187"/>
      <c r="Q13" s="191"/>
      <c r="R13" s="420"/>
      <c r="S13" s="229"/>
      <c r="T13" s="187"/>
      <c r="U13" s="229"/>
      <c r="V13" s="226"/>
      <c r="W13" s="231"/>
    </row>
    <row r="14" spans="1:23" ht="12.75">
      <c r="A14" s="304" t="s">
        <v>52</v>
      </c>
      <c r="B14" s="130"/>
      <c r="C14" s="374"/>
      <c r="D14" s="373">
        <v>10.5</v>
      </c>
      <c r="E14" s="196">
        <v>8.5</v>
      </c>
      <c r="F14" s="232">
        <v>23851</v>
      </c>
      <c r="G14" s="202">
        <v>22270</v>
      </c>
      <c r="H14" s="232">
        <v>6304</v>
      </c>
      <c r="I14" s="202">
        <v>5977</v>
      </c>
      <c r="J14" s="232">
        <v>10854</v>
      </c>
      <c r="K14" s="202">
        <v>5924</v>
      </c>
      <c r="L14" s="232"/>
      <c r="M14" s="202"/>
      <c r="N14" s="232"/>
      <c r="O14" s="202"/>
      <c r="P14" s="203">
        <v>2732</v>
      </c>
      <c r="Q14" s="202">
        <v>2732</v>
      </c>
      <c r="R14" s="421">
        <v>318</v>
      </c>
      <c r="S14" s="202"/>
      <c r="T14" s="203">
        <f>F14+H14+J14+P14+R14</f>
        <v>44059</v>
      </c>
      <c r="U14" s="202">
        <f>G14+I14+K14+Q14+S14</f>
        <v>36903</v>
      </c>
      <c r="V14" s="232"/>
      <c r="W14" s="204"/>
    </row>
    <row r="15" spans="1:23" ht="12.75">
      <c r="A15" s="194"/>
      <c r="B15" s="130"/>
      <c r="C15" s="130"/>
      <c r="D15" s="247"/>
      <c r="E15" s="200"/>
      <c r="F15" s="233"/>
      <c r="G15" s="197"/>
      <c r="H15" s="233"/>
      <c r="I15" s="197"/>
      <c r="J15" s="233"/>
      <c r="K15" s="197"/>
      <c r="L15" s="233"/>
      <c r="M15" s="197"/>
      <c r="N15" s="233"/>
      <c r="O15" s="197"/>
      <c r="P15" s="198"/>
      <c r="Q15" s="197"/>
      <c r="R15" s="422"/>
      <c r="S15" s="197"/>
      <c r="T15" s="198"/>
      <c r="U15" s="197"/>
      <c r="V15" s="233"/>
      <c r="W15" s="199"/>
    </row>
    <row r="16" spans="1:23" ht="12.75">
      <c r="A16" s="304" t="s">
        <v>512</v>
      </c>
      <c r="B16" s="130"/>
      <c r="C16" s="130"/>
      <c r="D16" s="247"/>
      <c r="E16" s="200"/>
      <c r="F16" s="233"/>
      <c r="G16" s="197"/>
      <c r="H16" s="233"/>
      <c r="I16" s="197"/>
      <c r="J16" s="233"/>
      <c r="K16" s="197"/>
      <c r="L16" s="233"/>
      <c r="M16" s="197"/>
      <c r="N16" s="233"/>
      <c r="O16" s="197"/>
      <c r="P16" s="198"/>
      <c r="Q16" s="197"/>
      <c r="R16" s="422"/>
      <c r="S16" s="197"/>
      <c r="T16" s="198"/>
      <c r="U16" s="197"/>
      <c r="V16" s="233">
        <v>1813</v>
      </c>
      <c r="W16" s="199">
        <v>1813</v>
      </c>
    </row>
    <row r="17" spans="1:23" ht="12.75">
      <c r="A17" s="194"/>
      <c r="B17" s="130"/>
      <c r="C17" s="130"/>
      <c r="D17" s="246"/>
      <c r="E17" s="196"/>
      <c r="F17" s="232"/>
      <c r="G17" s="202"/>
      <c r="H17" s="232"/>
      <c r="I17" s="202"/>
      <c r="J17" s="232"/>
      <c r="K17" s="202"/>
      <c r="L17" s="232"/>
      <c r="M17" s="202"/>
      <c r="N17" s="232"/>
      <c r="O17" s="202"/>
      <c r="P17" s="203"/>
      <c r="Q17" s="202"/>
      <c r="R17" s="421"/>
      <c r="S17" s="202"/>
      <c r="T17" s="203"/>
      <c r="U17" s="202"/>
      <c r="V17" s="232"/>
      <c r="W17" s="204"/>
    </row>
    <row r="18" spans="1:23" ht="12.75">
      <c r="A18" s="194"/>
      <c r="B18" s="130"/>
      <c r="C18" s="130"/>
      <c r="D18" s="246"/>
      <c r="E18" s="196"/>
      <c r="F18" s="232"/>
      <c r="G18" s="202"/>
      <c r="H18" s="232"/>
      <c r="I18" s="202"/>
      <c r="J18" s="232"/>
      <c r="K18" s="202"/>
      <c r="L18" s="232"/>
      <c r="M18" s="202"/>
      <c r="N18" s="232"/>
      <c r="O18" s="202"/>
      <c r="P18" s="203"/>
      <c r="Q18" s="202"/>
      <c r="R18" s="421"/>
      <c r="S18" s="202"/>
      <c r="T18" s="203"/>
      <c r="U18" s="202"/>
      <c r="V18" s="232"/>
      <c r="W18" s="204"/>
    </row>
    <row r="19" spans="1:26" ht="12.75">
      <c r="A19" s="194"/>
      <c r="B19" s="130"/>
      <c r="C19" s="130"/>
      <c r="D19" s="246"/>
      <c r="E19" s="196"/>
      <c r="F19" s="232"/>
      <c r="G19" s="202"/>
      <c r="H19" s="232"/>
      <c r="I19" s="202"/>
      <c r="J19" s="232"/>
      <c r="K19" s="202"/>
      <c r="L19" s="232"/>
      <c r="M19" s="202"/>
      <c r="N19" s="232"/>
      <c r="O19" s="202"/>
      <c r="P19" s="203"/>
      <c r="Q19" s="202"/>
      <c r="R19" s="421"/>
      <c r="S19" s="202"/>
      <c r="T19" s="203"/>
      <c r="U19" s="202"/>
      <c r="V19" s="232"/>
      <c r="W19" s="204"/>
      <c r="Z19" s="372"/>
    </row>
    <row r="20" spans="1:23" ht="27" customHeight="1">
      <c r="A20" s="1901"/>
      <c r="B20" s="1589"/>
      <c r="C20" s="1590"/>
      <c r="D20" s="519"/>
      <c r="E20" s="196"/>
      <c r="F20" s="232"/>
      <c r="G20" s="202"/>
      <c r="H20" s="232"/>
      <c r="I20" s="202"/>
      <c r="J20" s="232"/>
      <c r="K20" s="202"/>
      <c r="L20" s="232"/>
      <c r="M20" s="202"/>
      <c r="N20" s="232"/>
      <c r="O20" s="202"/>
      <c r="P20" s="203"/>
      <c r="Q20" s="202"/>
      <c r="R20" s="421"/>
      <c r="S20" s="202"/>
      <c r="T20" s="203"/>
      <c r="U20" s="202"/>
      <c r="V20" s="232"/>
      <c r="W20" s="204"/>
    </row>
    <row r="21" spans="1:23" ht="12.75">
      <c r="A21" s="194"/>
      <c r="B21" s="130"/>
      <c r="C21" s="130"/>
      <c r="D21" s="246"/>
      <c r="E21" s="196"/>
      <c r="F21" s="232"/>
      <c r="G21" s="202"/>
      <c r="H21" s="232"/>
      <c r="I21" s="202"/>
      <c r="J21" s="232"/>
      <c r="K21" s="202"/>
      <c r="L21" s="232"/>
      <c r="M21" s="202"/>
      <c r="N21" s="232"/>
      <c r="O21" s="202"/>
      <c r="P21" s="203"/>
      <c r="Q21" s="202"/>
      <c r="R21" s="421"/>
      <c r="S21" s="202"/>
      <c r="T21" s="203"/>
      <c r="U21" s="202"/>
      <c r="V21" s="232"/>
      <c r="W21" s="204"/>
    </row>
    <row r="22" spans="1:23" ht="13.5" thickBot="1">
      <c r="A22" s="194" t="s">
        <v>134</v>
      </c>
      <c r="B22" s="130"/>
      <c r="C22" s="130"/>
      <c r="D22" s="246"/>
      <c r="E22" s="196"/>
      <c r="F22" s="232"/>
      <c r="G22" s="202"/>
      <c r="H22" s="232"/>
      <c r="I22" s="202"/>
      <c r="J22" s="232"/>
      <c r="K22" s="202"/>
      <c r="L22" s="232"/>
      <c r="M22" s="202"/>
      <c r="N22" s="232"/>
      <c r="O22" s="202"/>
      <c r="P22" s="203"/>
      <c r="Q22" s="202"/>
      <c r="R22" s="421"/>
      <c r="S22" s="202"/>
      <c r="T22" s="203"/>
      <c r="U22" s="202"/>
      <c r="V22" s="232">
        <v>42246</v>
      </c>
      <c r="W22" s="204">
        <v>36622</v>
      </c>
    </row>
    <row r="23" spans="1:23" ht="14.25" thickBot="1" thickTop="1">
      <c r="A23" s="205" t="s">
        <v>57</v>
      </c>
      <c r="B23" s="206"/>
      <c r="C23" s="206"/>
      <c r="D23" s="248">
        <f>SUM(D14:D22)</f>
        <v>10.5</v>
      </c>
      <c r="E23" s="208">
        <f>SUM(E14:E22)</f>
        <v>8.5</v>
      </c>
      <c r="F23" s="234">
        <f>SUM(F14:F22)</f>
        <v>23851</v>
      </c>
      <c r="G23" s="209">
        <f aca="true" t="shared" si="0" ref="G23:V23">SUM(G14:G22)</f>
        <v>22270</v>
      </c>
      <c r="H23" s="210">
        <f t="shared" si="0"/>
        <v>6304</v>
      </c>
      <c r="I23" s="209">
        <f t="shared" si="0"/>
        <v>5977</v>
      </c>
      <c r="J23" s="210">
        <f t="shared" si="0"/>
        <v>10854</v>
      </c>
      <c r="K23" s="209">
        <f t="shared" si="0"/>
        <v>5924</v>
      </c>
      <c r="L23" s="210">
        <f t="shared" si="0"/>
        <v>0</v>
      </c>
      <c r="M23" s="209">
        <f t="shared" si="0"/>
        <v>0</v>
      </c>
      <c r="N23" s="210">
        <f t="shared" si="0"/>
        <v>0</v>
      </c>
      <c r="O23" s="209">
        <f t="shared" si="0"/>
        <v>0</v>
      </c>
      <c r="P23" s="210">
        <f t="shared" si="0"/>
        <v>2732</v>
      </c>
      <c r="Q23" s="209">
        <f t="shared" si="0"/>
        <v>2732</v>
      </c>
      <c r="R23" s="423">
        <f t="shared" si="0"/>
        <v>318</v>
      </c>
      <c r="S23" s="209">
        <f t="shared" si="0"/>
        <v>0</v>
      </c>
      <c r="T23" s="210">
        <f t="shared" si="0"/>
        <v>44059</v>
      </c>
      <c r="U23" s="209">
        <f t="shared" si="0"/>
        <v>36903</v>
      </c>
      <c r="V23" s="210">
        <f t="shared" si="0"/>
        <v>44059</v>
      </c>
      <c r="W23" s="211">
        <f>SUM(W14:W22)</f>
        <v>38435</v>
      </c>
    </row>
    <row r="24" ht="13.5" thickTop="1"/>
    <row r="62" spans="1:23" ht="12.75">
      <c r="A62" s="1882" t="s">
        <v>730</v>
      </c>
      <c r="B62" s="1882"/>
      <c r="C62" s="1882"/>
      <c r="D62" s="1882"/>
      <c r="E62" s="1882"/>
      <c r="F62" s="1882"/>
      <c r="G62" s="1882"/>
      <c r="H62" s="1882"/>
      <c r="I62" s="1882"/>
      <c r="J62" s="1882"/>
      <c r="K62" s="1882"/>
      <c r="L62" s="1882"/>
      <c r="M62" s="1882"/>
      <c r="N62" s="1882"/>
      <c r="O62" s="1882"/>
      <c r="P62" s="1882"/>
      <c r="Q62" s="1882"/>
      <c r="R62" s="1882"/>
      <c r="S62" s="1882"/>
      <c r="T62" s="1882"/>
      <c r="U62" s="1882"/>
      <c r="V62" s="1882"/>
      <c r="W62" s="1882"/>
    </row>
    <row r="63" spans="1:23" ht="12.75">
      <c r="A63" s="1889" t="s">
        <v>731</v>
      </c>
      <c r="B63" s="1889"/>
      <c r="C63" s="1889"/>
      <c r="D63" s="1889"/>
      <c r="E63" s="1889"/>
      <c r="F63" s="1889"/>
      <c r="G63" s="1889"/>
      <c r="H63" s="1889"/>
      <c r="I63" s="1889"/>
      <c r="J63" s="1889"/>
      <c r="K63" s="1889"/>
      <c r="L63" s="1889"/>
      <c r="M63" s="1889"/>
      <c r="N63" s="1889"/>
      <c r="O63" s="1889"/>
      <c r="P63" s="1889"/>
      <c r="Q63" s="1889"/>
      <c r="R63" s="1889"/>
      <c r="S63" s="1889"/>
      <c r="T63" s="1889"/>
      <c r="U63" s="1889"/>
      <c r="V63" s="1889"/>
      <c r="W63" s="1889"/>
    </row>
    <row r="64" spans="1:23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</row>
    <row r="65" spans="1:23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90" t="s">
        <v>49</v>
      </c>
      <c r="W65" s="1890"/>
    </row>
    <row r="66" spans="1:23" ht="13.5" thickBo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13.5" thickTop="1">
      <c r="A67" s="1894" t="s">
        <v>2</v>
      </c>
      <c r="B67" s="1895"/>
      <c r="C67" s="1896"/>
      <c r="D67" s="1892" t="s">
        <v>132</v>
      </c>
      <c r="E67" s="1893"/>
      <c r="F67" s="1886" t="s">
        <v>123</v>
      </c>
      <c r="G67" s="1891"/>
      <c r="H67" s="1888" t="s">
        <v>128</v>
      </c>
      <c r="I67" s="1888"/>
      <c r="J67" s="1886" t="s">
        <v>129</v>
      </c>
      <c r="K67" s="1887"/>
      <c r="L67" s="1888" t="s">
        <v>130</v>
      </c>
      <c r="M67" s="1888"/>
      <c r="N67" s="1883" t="s">
        <v>18</v>
      </c>
      <c r="O67" s="1884"/>
      <c r="P67" s="1885" t="s">
        <v>131</v>
      </c>
      <c r="Q67" s="1885"/>
      <c r="R67" s="1883" t="s">
        <v>14</v>
      </c>
      <c r="S67" s="1884"/>
      <c r="T67" s="1883" t="s">
        <v>88</v>
      </c>
      <c r="U67" s="1884"/>
      <c r="V67" s="1885" t="s">
        <v>59</v>
      </c>
      <c r="W67" s="1900"/>
    </row>
    <row r="68" spans="1:24" ht="19.5">
      <c r="A68" s="1897"/>
      <c r="B68" s="1898"/>
      <c r="C68" s="1899"/>
      <c r="D68" s="189" t="s">
        <v>738</v>
      </c>
      <c r="E68" s="190" t="s">
        <v>739</v>
      </c>
      <c r="F68" s="371" t="s">
        <v>736</v>
      </c>
      <c r="G68" s="372" t="s">
        <v>737</v>
      </c>
      <c r="H68" s="371" t="s">
        <v>736</v>
      </c>
      <c r="I68" s="372" t="s">
        <v>737</v>
      </c>
      <c r="J68" s="371" t="s">
        <v>736</v>
      </c>
      <c r="K68" s="372" t="s">
        <v>737</v>
      </c>
      <c r="L68" s="371" t="s">
        <v>736</v>
      </c>
      <c r="M68" s="372" t="s">
        <v>737</v>
      </c>
      <c r="N68" s="371" t="s">
        <v>736</v>
      </c>
      <c r="O68" s="372" t="s">
        <v>737</v>
      </c>
      <c r="P68" s="371" t="s">
        <v>736</v>
      </c>
      <c r="Q68" s="372" t="s">
        <v>737</v>
      </c>
      <c r="R68" s="371" t="s">
        <v>736</v>
      </c>
      <c r="S68" s="372" t="s">
        <v>737</v>
      </c>
      <c r="T68" s="371" t="s">
        <v>736</v>
      </c>
      <c r="U68" s="372" t="s">
        <v>737</v>
      </c>
      <c r="V68" s="371" t="s">
        <v>736</v>
      </c>
      <c r="W68" s="372" t="s">
        <v>737</v>
      </c>
      <c r="X68" s="261"/>
    </row>
    <row r="69" spans="1:23" ht="12.75">
      <c r="A69" s="193"/>
      <c r="B69" s="186"/>
      <c r="C69" s="186"/>
      <c r="D69" s="188"/>
      <c r="E69" s="191"/>
      <c r="F69" s="188"/>
      <c r="G69" s="229"/>
      <c r="H69" s="187"/>
      <c r="I69" s="229"/>
      <c r="J69" s="215"/>
      <c r="K69" s="229"/>
      <c r="L69" s="187"/>
      <c r="M69" s="191"/>
      <c r="N69" s="188"/>
      <c r="O69" s="191"/>
      <c r="P69" s="187"/>
      <c r="Q69" s="191"/>
      <c r="R69" s="188"/>
      <c r="S69" s="191"/>
      <c r="T69" s="188"/>
      <c r="U69" s="191"/>
      <c r="V69" s="187"/>
      <c r="W69" s="231"/>
    </row>
    <row r="70" spans="1:23" ht="12.75">
      <c r="A70" s="194" t="s">
        <v>96</v>
      </c>
      <c r="B70" s="130"/>
      <c r="C70" s="130"/>
      <c r="D70" s="195">
        <v>4</v>
      </c>
      <c r="E70" s="196">
        <v>4</v>
      </c>
      <c r="F70" s="227">
        <v>2247</v>
      </c>
      <c r="G70" s="212">
        <v>3065</v>
      </c>
      <c r="H70" s="227">
        <v>796</v>
      </c>
      <c r="I70" s="212">
        <v>826</v>
      </c>
      <c r="J70" s="227">
        <v>7050</v>
      </c>
      <c r="K70" s="212">
        <v>7294</v>
      </c>
      <c r="L70" s="213"/>
      <c r="M70" s="212"/>
      <c r="N70" s="192"/>
      <c r="O70" s="212"/>
      <c r="P70" s="213"/>
      <c r="Q70" s="212"/>
      <c r="R70" s="192"/>
      <c r="S70" s="212"/>
      <c r="T70" s="192">
        <f>F70+H70+J70+R70</f>
        <v>10093</v>
      </c>
      <c r="U70" s="212">
        <f>G70+I70+K70+S70</f>
        <v>11185</v>
      </c>
      <c r="V70" s="227">
        <v>3960</v>
      </c>
      <c r="W70" s="214">
        <v>3366</v>
      </c>
    </row>
    <row r="71" spans="1:23" ht="12.75">
      <c r="A71" s="194"/>
      <c r="B71" s="130"/>
      <c r="C71" s="130"/>
      <c r="D71" s="195"/>
      <c r="E71" s="196"/>
      <c r="F71" s="227"/>
      <c r="G71" s="212"/>
      <c r="H71" s="227"/>
      <c r="I71" s="212"/>
      <c r="J71" s="227"/>
      <c r="K71" s="212"/>
      <c r="L71" s="213"/>
      <c r="M71" s="212"/>
      <c r="N71" s="192"/>
      <c r="O71" s="212"/>
      <c r="P71" s="213"/>
      <c r="Q71" s="212"/>
      <c r="R71" s="192"/>
      <c r="S71" s="212"/>
      <c r="T71" s="192"/>
      <c r="U71" s="212"/>
      <c r="V71" s="227"/>
      <c r="W71" s="214"/>
    </row>
    <row r="72" spans="1:23" ht="12.75">
      <c r="A72" s="194" t="s">
        <v>136</v>
      </c>
      <c r="B72" s="130"/>
      <c r="C72" s="130"/>
      <c r="D72" s="195"/>
      <c r="E72" s="196"/>
      <c r="F72" s="227">
        <v>4504</v>
      </c>
      <c r="G72" s="212">
        <v>3659</v>
      </c>
      <c r="H72" s="227">
        <v>1227</v>
      </c>
      <c r="I72" s="212">
        <v>988</v>
      </c>
      <c r="J72" s="227">
        <v>10247</v>
      </c>
      <c r="K72" s="212">
        <v>9733</v>
      </c>
      <c r="L72" s="213"/>
      <c r="M72" s="212"/>
      <c r="N72" s="192"/>
      <c r="O72" s="212"/>
      <c r="P72" s="213"/>
      <c r="Q72" s="212"/>
      <c r="R72" s="192"/>
      <c r="S72" s="212"/>
      <c r="T72" s="192">
        <f aca="true" t="shared" si="1" ref="T72:T80">F72+H72+J72+R72</f>
        <v>15978</v>
      </c>
      <c r="U72" s="212">
        <f aca="true" t="shared" si="2" ref="U72:U80">G72+I72+K72+S72</f>
        <v>14380</v>
      </c>
      <c r="V72" s="227">
        <v>6872</v>
      </c>
      <c r="W72" s="214">
        <v>7469</v>
      </c>
    </row>
    <row r="73" spans="1:23" ht="12.75">
      <c r="A73" s="194"/>
      <c r="B73" s="130"/>
      <c r="C73" s="130"/>
      <c r="D73" s="195"/>
      <c r="E73" s="196"/>
      <c r="F73" s="227"/>
      <c r="G73" s="212"/>
      <c r="H73" s="227"/>
      <c r="I73" s="212"/>
      <c r="J73" s="227"/>
      <c r="K73" s="212"/>
      <c r="L73" s="213"/>
      <c r="M73" s="212"/>
      <c r="N73" s="192"/>
      <c r="O73" s="212"/>
      <c r="P73" s="213"/>
      <c r="Q73" s="212"/>
      <c r="R73" s="192"/>
      <c r="S73" s="212"/>
      <c r="T73" s="192"/>
      <c r="U73" s="212"/>
      <c r="V73" s="227"/>
      <c r="W73" s="214"/>
    </row>
    <row r="74" spans="1:23" ht="12.75">
      <c r="A74" s="194" t="s">
        <v>133</v>
      </c>
      <c r="B74" s="130"/>
      <c r="C74" s="130"/>
      <c r="D74" s="195"/>
      <c r="E74" s="196"/>
      <c r="F74" s="227">
        <v>182</v>
      </c>
      <c r="G74" s="212">
        <v>182</v>
      </c>
      <c r="H74" s="227">
        <v>49</v>
      </c>
      <c r="I74" s="212">
        <v>49</v>
      </c>
      <c r="J74" s="227">
        <v>432</v>
      </c>
      <c r="K74" s="212">
        <v>427</v>
      </c>
      <c r="L74" s="213"/>
      <c r="M74" s="212"/>
      <c r="N74" s="192"/>
      <c r="O74" s="212"/>
      <c r="P74" s="213"/>
      <c r="Q74" s="212"/>
      <c r="R74" s="192">
        <v>206</v>
      </c>
      <c r="S74" s="212">
        <v>205</v>
      </c>
      <c r="T74" s="192">
        <f>F74+H74+J74+R74</f>
        <v>869</v>
      </c>
      <c r="U74" s="212">
        <f>G74+I74+K74+S74</f>
        <v>863</v>
      </c>
      <c r="V74" s="227">
        <v>1090</v>
      </c>
      <c r="W74" s="214">
        <v>1090</v>
      </c>
    </row>
    <row r="75" spans="1:23" ht="12.75">
      <c r="A75" s="194"/>
      <c r="B75" s="130"/>
      <c r="C75" s="130"/>
      <c r="D75" s="195"/>
      <c r="E75" s="196"/>
      <c r="F75" s="227"/>
      <c r="G75" s="212"/>
      <c r="H75" s="227"/>
      <c r="I75" s="212"/>
      <c r="J75" s="227"/>
      <c r="K75" s="212"/>
      <c r="L75" s="213"/>
      <c r="M75" s="212"/>
      <c r="N75" s="192"/>
      <c r="O75" s="212"/>
      <c r="P75" s="213"/>
      <c r="Q75" s="212"/>
      <c r="R75" s="192"/>
      <c r="S75" s="212"/>
      <c r="T75" s="192"/>
      <c r="U75" s="212"/>
      <c r="V75" s="227"/>
      <c r="W75" s="214"/>
    </row>
    <row r="76" spans="1:23" ht="12.75">
      <c r="A76" s="304" t="s">
        <v>212</v>
      </c>
      <c r="B76" s="130"/>
      <c r="C76" s="130"/>
      <c r="D76" s="195"/>
      <c r="E76" s="196"/>
      <c r="F76" s="227"/>
      <c r="G76" s="212"/>
      <c r="H76" s="227"/>
      <c r="I76" s="212"/>
      <c r="J76" s="227">
        <v>6735</v>
      </c>
      <c r="K76" s="212">
        <v>5738</v>
      </c>
      <c r="L76" s="213"/>
      <c r="M76" s="212"/>
      <c r="N76" s="192"/>
      <c r="O76" s="212"/>
      <c r="P76" s="213"/>
      <c r="Q76" s="212"/>
      <c r="R76" s="192"/>
      <c r="S76" s="212"/>
      <c r="T76" s="192">
        <f t="shared" si="1"/>
        <v>6735</v>
      </c>
      <c r="U76" s="212">
        <f t="shared" si="2"/>
        <v>5738</v>
      </c>
      <c r="V76" s="227">
        <v>4286</v>
      </c>
      <c r="W76" s="214">
        <v>4286</v>
      </c>
    </row>
    <row r="77" spans="1:23" ht="12.75">
      <c r="A77" s="194"/>
      <c r="B77" s="130"/>
      <c r="C77" s="130"/>
      <c r="D77" s="195"/>
      <c r="E77" s="196"/>
      <c r="F77" s="227"/>
      <c r="G77" s="212"/>
      <c r="H77" s="227"/>
      <c r="I77" s="212"/>
      <c r="J77" s="227"/>
      <c r="K77" s="212"/>
      <c r="L77" s="213"/>
      <c r="M77" s="212"/>
      <c r="N77" s="192"/>
      <c r="O77" s="212"/>
      <c r="P77" s="213"/>
      <c r="Q77" s="212"/>
      <c r="R77" s="192"/>
      <c r="S77" s="212"/>
      <c r="T77" s="192"/>
      <c r="U77" s="212"/>
      <c r="V77" s="227"/>
      <c r="W77" s="214"/>
    </row>
    <row r="78" spans="1:23" ht="12.75">
      <c r="A78" s="304" t="s">
        <v>211</v>
      </c>
      <c r="B78" s="130"/>
      <c r="C78" s="130"/>
      <c r="D78" s="195">
        <v>9</v>
      </c>
      <c r="E78" s="196">
        <v>9</v>
      </c>
      <c r="F78" s="227">
        <v>26351</v>
      </c>
      <c r="G78" s="212">
        <v>24618</v>
      </c>
      <c r="H78" s="227">
        <v>7001</v>
      </c>
      <c r="I78" s="212">
        <v>6613</v>
      </c>
      <c r="J78" s="227">
        <v>12</v>
      </c>
      <c r="K78" s="212"/>
      <c r="L78" s="213"/>
      <c r="M78" s="212"/>
      <c r="N78" s="192"/>
      <c r="O78" s="212"/>
      <c r="P78" s="213"/>
      <c r="Q78" s="212"/>
      <c r="R78" s="192"/>
      <c r="S78" s="212"/>
      <c r="T78" s="192">
        <f t="shared" si="1"/>
        <v>33364</v>
      </c>
      <c r="U78" s="212">
        <f t="shared" si="2"/>
        <v>31231</v>
      </c>
      <c r="V78" s="227"/>
      <c r="W78" s="214"/>
    </row>
    <row r="79" spans="1:23" ht="12.75">
      <c r="A79" s="194"/>
      <c r="B79" s="130"/>
      <c r="C79" s="130"/>
      <c r="D79" s="195"/>
      <c r="E79" s="196"/>
      <c r="F79" s="227"/>
      <c r="G79" s="212"/>
      <c r="H79" s="227"/>
      <c r="I79" s="212"/>
      <c r="J79" s="227"/>
      <c r="K79" s="212"/>
      <c r="L79" s="213"/>
      <c r="M79" s="212"/>
      <c r="N79" s="192"/>
      <c r="O79" s="212"/>
      <c r="P79" s="213"/>
      <c r="Q79" s="212"/>
      <c r="R79" s="192"/>
      <c r="S79" s="212"/>
      <c r="T79" s="192"/>
      <c r="U79" s="212"/>
      <c r="V79" s="227"/>
      <c r="W79" s="214"/>
    </row>
    <row r="80" spans="1:23" ht="12.75">
      <c r="A80" s="194" t="s">
        <v>78</v>
      </c>
      <c r="B80" s="130"/>
      <c r="C80" s="130"/>
      <c r="D80" s="195">
        <v>1</v>
      </c>
      <c r="E80" s="196">
        <v>1</v>
      </c>
      <c r="F80" s="227">
        <v>985</v>
      </c>
      <c r="G80" s="212">
        <v>985</v>
      </c>
      <c r="H80" s="227">
        <v>269</v>
      </c>
      <c r="I80" s="212">
        <v>266</v>
      </c>
      <c r="J80" s="227">
        <v>2335</v>
      </c>
      <c r="K80" s="212">
        <v>2123</v>
      </c>
      <c r="L80" s="213"/>
      <c r="M80" s="212"/>
      <c r="N80" s="192"/>
      <c r="O80" s="212"/>
      <c r="P80" s="213"/>
      <c r="Q80" s="212"/>
      <c r="R80" s="192">
        <v>19</v>
      </c>
      <c r="S80" s="212"/>
      <c r="T80" s="192">
        <f t="shared" si="1"/>
        <v>3608</v>
      </c>
      <c r="U80" s="212">
        <f t="shared" si="2"/>
        <v>3374</v>
      </c>
      <c r="V80" s="227"/>
      <c r="W80" s="214"/>
    </row>
    <row r="81" spans="1:23" ht="12.75">
      <c r="A81" s="194"/>
      <c r="B81" s="130"/>
      <c r="C81" s="130"/>
      <c r="D81" s="195"/>
      <c r="E81" s="196"/>
      <c r="F81" s="227"/>
      <c r="G81" s="212"/>
      <c r="H81" s="227"/>
      <c r="I81" s="212"/>
      <c r="J81" s="227"/>
      <c r="K81" s="212"/>
      <c r="L81" s="213"/>
      <c r="M81" s="212"/>
      <c r="N81" s="192"/>
      <c r="O81" s="212"/>
      <c r="P81" s="213"/>
      <c r="Q81" s="212"/>
      <c r="R81" s="192"/>
      <c r="S81" s="212"/>
      <c r="T81" s="192"/>
      <c r="U81" s="212"/>
      <c r="V81" s="227"/>
      <c r="W81" s="214"/>
    </row>
    <row r="82" spans="1:23" ht="12.75">
      <c r="A82" s="304" t="s">
        <v>740</v>
      </c>
      <c r="B82" s="130"/>
      <c r="C82" s="130"/>
      <c r="D82" s="201"/>
      <c r="E82" s="200"/>
      <c r="F82" s="227">
        <v>203</v>
      </c>
      <c r="G82" s="212">
        <v>203</v>
      </c>
      <c r="H82" s="227">
        <v>55</v>
      </c>
      <c r="I82" s="212">
        <v>55</v>
      </c>
      <c r="J82" s="227">
        <v>312</v>
      </c>
      <c r="K82" s="212">
        <v>311</v>
      </c>
      <c r="L82" s="213"/>
      <c r="M82" s="212"/>
      <c r="N82" s="192"/>
      <c r="O82" s="212"/>
      <c r="P82" s="213"/>
      <c r="Q82" s="212"/>
      <c r="R82" s="192"/>
      <c r="S82" s="212"/>
      <c r="T82" s="192">
        <f>F82+H82+J82</f>
        <v>570</v>
      </c>
      <c r="U82" s="212">
        <f>G82+I82+K82</f>
        <v>569</v>
      </c>
      <c r="V82" s="227">
        <v>238</v>
      </c>
      <c r="W82" s="214">
        <v>237</v>
      </c>
    </row>
    <row r="83" spans="1:23" ht="12.75">
      <c r="A83" s="304"/>
      <c r="B83" s="130"/>
      <c r="C83" s="130"/>
      <c r="D83" s="195"/>
      <c r="E83" s="196"/>
      <c r="F83" s="227"/>
      <c r="G83" s="212"/>
      <c r="H83" s="227"/>
      <c r="I83" s="212"/>
      <c r="J83" s="227"/>
      <c r="K83" s="212"/>
      <c r="L83" s="213"/>
      <c r="M83" s="212"/>
      <c r="N83" s="192"/>
      <c r="O83" s="212"/>
      <c r="P83" s="213"/>
      <c r="Q83" s="212"/>
      <c r="R83" s="192"/>
      <c r="S83" s="212"/>
      <c r="T83" s="192"/>
      <c r="U83" s="212"/>
      <c r="V83" s="227"/>
      <c r="W83" s="214"/>
    </row>
    <row r="84" spans="1:23" ht="12.75">
      <c r="A84" s="304" t="s">
        <v>512</v>
      </c>
      <c r="B84" s="130"/>
      <c r="C84" s="130"/>
      <c r="D84" s="195"/>
      <c r="E84" s="196"/>
      <c r="F84" s="227"/>
      <c r="G84" s="212"/>
      <c r="H84" s="227"/>
      <c r="I84" s="212"/>
      <c r="J84" s="227"/>
      <c r="K84" s="212"/>
      <c r="L84" s="213"/>
      <c r="M84" s="212"/>
      <c r="N84" s="192"/>
      <c r="O84" s="212"/>
      <c r="P84" s="213"/>
      <c r="Q84" s="212"/>
      <c r="R84" s="192"/>
      <c r="S84" s="212"/>
      <c r="T84" s="192"/>
      <c r="U84" s="212"/>
      <c r="V84" s="227">
        <v>950</v>
      </c>
      <c r="W84" s="214">
        <v>950</v>
      </c>
    </row>
    <row r="85" spans="1:23" ht="12.75">
      <c r="A85" s="194"/>
      <c r="B85" s="130"/>
      <c r="C85" s="130"/>
      <c r="D85" s="195"/>
      <c r="E85" s="196"/>
      <c r="F85" s="227"/>
      <c r="G85" s="212"/>
      <c r="H85" s="227"/>
      <c r="I85" s="212"/>
      <c r="J85" s="227"/>
      <c r="K85" s="212"/>
      <c r="L85" s="213"/>
      <c r="M85" s="212"/>
      <c r="N85" s="192"/>
      <c r="O85" s="212"/>
      <c r="P85" s="213"/>
      <c r="Q85" s="212"/>
      <c r="R85" s="192"/>
      <c r="S85" s="212"/>
      <c r="T85" s="192"/>
      <c r="U85" s="212"/>
      <c r="V85" s="227"/>
      <c r="W85" s="214"/>
    </row>
    <row r="86" spans="1:23" ht="12.75">
      <c r="A86" s="194"/>
      <c r="B86" s="130"/>
      <c r="C86" s="130"/>
      <c r="D86" s="195"/>
      <c r="E86" s="196"/>
      <c r="F86" s="227"/>
      <c r="G86" s="212"/>
      <c r="H86" s="227"/>
      <c r="I86" s="212"/>
      <c r="J86" s="227"/>
      <c r="K86" s="212"/>
      <c r="L86" s="213"/>
      <c r="M86" s="212"/>
      <c r="N86" s="192"/>
      <c r="O86" s="212"/>
      <c r="P86" s="213"/>
      <c r="Q86" s="212"/>
      <c r="R86" s="192"/>
      <c r="S86" s="212"/>
      <c r="T86" s="192"/>
      <c r="U86" s="212"/>
      <c r="V86" s="227"/>
      <c r="W86" s="214"/>
    </row>
    <row r="87" spans="1:23" ht="13.5" thickBot="1">
      <c r="A87" s="194" t="s">
        <v>134</v>
      </c>
      <c r="B87" s="130"/>
      <c r="C87" s="130"/>
      <c r="D87" s="195"/>
      <c r="E87" s="196"/>
      <c r="F87" s="227"/>
      <c r="G87" s="212"/>
      <c r="H87" s="227"/>
      <c r="I87" s="230"/>
      <c r="J87" s="227"/>
      <c r="K87" s="212"/>
      <c r="L87" s="213"/>
      <c r="M87" s="212"/>
      <c r="N87" s="192"/>
      <c r="O87" s="212"/>
      <c r="P87" s="213"/>
      <c r="Q87" s="212"/>
      <c r="R87" s="192"/>
      <c r="S87" s="212"/>
      <c r="T87" s="192"/>
      <c r="U87" s="212"/>
      <c r="V87" s="227">
        <v>53821</v>
      </c>
      <c r="W87" s="214">
        <v>50713</v>
      </c>
    </row>
    <row r="88" spans="1:23" ht="14.25" thickBot="1" thickTop="1">
      <c r="A88" s="205" t="s">
        <v>57</v>
      </c>
      <c r="B88" s="206"/>
      <c r="C88" s="206"/>
      <c r="D88" s="207">
        <f>D70+D78+D80</f>
        <v>14</v>
      </c>
      <c r="E88" s="208">
        <f>E70+E78+E80</f>
        <v>14</v>
      </c>
      <c r="F88" s="228">
        <f>SUM(F70:F80)</f>
        <v>34269</v>
      </c>
      <c r="G88" s="228">
        <f>SUM(G70:G83)</f>
        <v>32712</v>
      </c>
      <c r="H88" s="217">
        <f>SUM(H70:H84)</f>
        <v>9397</v>
      </c>
      <c r="I88" s="217">
        <f>SUM(I70:I83)</f>
        <v>8797</v>
      </c>
      <c r="J88" s="216">
        <f>SUM(J70:J83)</f>
        <v>27123</v>
      </c>
      <c r="K88" s="217">
        <f>SUM(K70:K82)</f>
        <v>25626</v>
      </c>
      <c r="L88" s="218">
        <f aca="true" t="shared" si="3" ref="L88:Q88">SUM(L69:L87)</f>
        <v>0</v>
      </c>
      <c r="M88" s="217">
        <f t="shared" si="3"/>
        <v>0</v>
      </c>
      <c r="N88" s="216">
        <f t="shared" si="3"/>
        <v>0</v>
      </c>
      <c r="O88" s="217">
        <f t="shared" si="3"/>
        <v>0</v>
      </c>
      <c r="P88" s="218">
        <f t="shared" si="3"/>
        <v>0</v>
      </c>
      <c r="Q88" s="217">
        <f t="shared" si="3"/>
        <v>0</v>
      </c>
      <c r="R88" s="394">
        <f>SUM(R70:R87)</f>
        <v>225</v>
      </c>
      <c r="S88" s="218">
        <f>SUM(S70:S87)</f>
        <v>205</v>
      </c>
      <c r="T88" s="394">
        <f>SUM(T70:T87)</f>
        <v>71217</v>
      </c>
      <c r="U88" s="217">
        <f>G88+I88+K88+S88</f>
        <v>67340</v>
      </c>
      <c r="V88" s="218">
        <f>SUM(V70:V87)</f>
        <v>71217</v>
      </c>
      <c r="W88" s="219">
        <f>SUM(W70:W87)</f>
        <v>68111</v>
      </c>
    </row>
    <row r="89" ht="13.5" thickTop="1"/>
  </sheetData>
  <sheetProtection/>
  <mergeCells count="29">
    <mergeCell ref="A20:C20"/>
    <mergeCell ref="V67:W67"/>
    <mergeCell ref="A67:C68"/>
    <mergeCell ref="D67:E67"/>
    <mergeCell ref="F67:G67"/>
    <mergeCell ref="H67:I67"/>
    <mergeCell ref="J67:K67"/>
    <mergeCell ref="L67:M67"/>
    <mergeCell ref="N67:O67"/>
    <mergeCell ref="A7:W7"/>
    <mergeCell ref="V9:W9"/>
    <mergeCell ref="A63:W63"/>
    <mergeCell ref="V65:W65"/>
    <mergeCell ref="F11:G11"/>
    <mergeCell ref="H11:I11"/>
    <mergeCell ref="D11:E11"/>
    <mergeCell ref="A11:C12"/>
    <mergeCell ref="T11:U11"/>
    <mergeCell ref="V11:W11"/>
    <mergeCell ref="A6:W6"/>
    <mergeCell ref="A62:W62"/>
    <mergeCell ref="R11:S11"/>
    <mergeCell ref="P67:Q67"/>
    <mergeCell ref="R67:S67"/>
    <mergeCell ref="T67:U67"/>
    <mergeCell ref="J11:K11"/>
    <mergeCell ref="L11:M11"/>
    <mergeCell ref="N11:O11"/>
    <mergeCell ref="P11:Q11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3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2.57421875" style="0" customWidth="1"/>
    <col min="2" max="2" width="15.8515625" style="0" customWidth="1"/>
    <col min="3" max="3" width="16.28125" style="0" customWidth="1"/>
    <col min="4" max="4" width="10.00390625" style="0" customWidth="1"/>
    <col min="5" max="5" width="10.421875" style="0" customWidth="1"/>
    <col min="6" max="6" width="10.7109375" style="0" customWidth="1"/>
    <col min="7" max="7" width="11.28125" style="0" customWidth="1"/>
    <col min="8" max="8" width="10.7109375" style="0" customWidth="1"/>
    <col min="9" max="9" width="0.85546875" style="0" hidden="1" customWidth="1"/>
    <col min="10" max="10" width="10.140625" style="0" customWidth="1"/>
    <col min="11" max="11" width="10.7109375" style="0" customWidth="1"/>
    <col min="12" max="12" width="10.8515625" style="0" customWidth="1"/>
    <col min="13" max="13" width="11.7109375" style="0" customWidth="1"/>
    <col min="14" max="14" width="10.00390625" style="0" customWidth="1"/>
    <col min="15" max="15" width="0.2890625" style="0" hidden="1" customWidth="1"/>
    <col min="16" max="16" width="9.7109375" style="0" customWidth="1"/>
    <col min="17" max="18" width="10.7109375" style="0" customWidth="1"/>
    <col min="19" max="19" width="11.421875" style="0" customWidth="1"/>
    <col min="20" max="20" width="9.8515625" style="0" customWidth="1"/>
    <col min="21" max="21" width="1.28515625" style="0" customWidth="1"/>
  </cols>
  <sheetData>
    <row r="5" spans="1:21" ht="12.75">
      <c r="A5" s="1813" t="s">
        <v>716</v>
      </c>
      <c r="B5" s="1813"/>
      <c r="C5" s="1813"/>
      <c r="D5" s="1813"/>
      <c r="E5" s="1813"/>
      <c r="F5" s="1813"/>
      <c r="G5" s="1813"/>
      <c r="H5" s="1813"/>
      <c r="I5" s="1813"/>
      <c r="J5" s="1813"/>
      <c r="K5" s="1813"/>
      <c r="L5" s="1813"/>
      <c r="M5" s="1813"/>
      <c r="N5" s="1813"/>
      <c r="O5" s="1813"/>
      <c r="P5" s="1813"/>
      <c r="Q5" s="1813"/>
      <c r="R5" s="1813"/>
      <c r="S5" s="1813"/>
      <c r="T5" s="1813"/>
      <c r="U5" s="1813"/>
    </row>
    <row r="6" spans="1:21" ht="12.75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</row>
    <row r="7" spans="1:21" ht="12.75">
      <c r="A7" s="1813" t="s">
        <v>705</v>
      </c>
      <c r="B7" s="1813"/>
      <c r="C7" s="1813"/>
      <c r="D7" s="1813"/>
      <c r="E7" s="1813"/>
      <c r="F7" s="1813"/>
      <c r="G7" s="1813"/>
      <c r="H7" s="1813"/>
      <c r="I7" s="1813"/>
      <c r="J7" s="1813"/>
      <c r="K7" s="1813"/>
      <c r="L7" s="1813"/>
      <c r="M7" s="1813"/>
      <c r="N7" s="1813"/>
      <c r="O7" s="1813"/>
      <c r="P7" s="1813"/>
      <c r="Q7" s="1813"/>
      <c r="R7" s="1813"/>
      <c r="S7" s="1813"/>
      <c r="T7" s="1813"/>
      <c r="U7" s="1813"/>
    </row>
    <row r="17" ht="13.5" thickBot="1">
      <c r="S17" s="262" t="s">
        <v>49</v>
      </c>
    </row>
    <row r="18" spans="1:21" ht="23.25" customHeight="1" thickBot="1">
      <c r="A18" s="1904" t="s">
        <v>2</v>
      </c>
      <c r="B18" s="1911" t="s">
        <v>706</v>
      </c>
      <c r="C18" s="1906" t="s">
        <v>710</v>
      </c>
      <c r="D18" s="1908" t="s">
        <v>707</v>
      </c>
      <c r="E18" s="1909"/>
      <c r="F18" s="1909"/>
      <c r="G18" s="1909"/>
      <c r="H18" s="1909"/>
      <c r="I18" s="1910"/>
      <c r="J18" s="1908" t="s">
        <v>708</v>
      </c>
      <c r="K18" s="1909"/>
      <c r="L18" s="1909"/>
      <c r="M18" s="1909"/>
      <c r="N18" s="1909"/>
      <c r="O18" s="1910"/>
      <c r="P18" s="1908" t="s">
        <v>447</v>
      </c>
      <c r="Q18" s="1909"/>
      <c r="R18" s="1909"/>
      <c r="S18" s="1909"/>
      <c r="T18" s="1909"/>
      <c r="U18" s="1910"/>
    </row>
    <row r="19" spans="1:21" ht="13.5" thickBot="1">
      <c r="A19" s="1905"/>
      <c r="B19" s="1912"/>
      <c r="C19" s="1907"/>
      <c r="D19" s="650" t="s">
        <v>711</v>
      </c>
      <c r="E19" s="1398" t="s">
        <v>712</v>
      </c>
      <c r="F19" s="1404" t="s">
        <v>715</v>
      </c>
      <c r="G19" s="1402" t="s">
        <v>713</v>
      </c>
      <c r="H19" s="1908" t="s">
        <v>263</v>
      </c>
      <c r="I19" s="1610"/>
      <c r="J19" s="650" t="s">
        <v>711</v>
      </c>
      <c r="K19" s="649" t="s">
        <v>712</v>
      </c>
      <c r="L19" s="1404" t="s">
        <v>715</v>
      </c>
      <c r="M19" s="650" t="s">
        <v>713</v>
      </c>
      <c r="N19" s="1908" t="s">
        <v>263</v>
      </c>
      <c r="O19" s="1610"/>
      <c r="P19" s="650" t="s">
        <v>711</v>
      </c>
      <c r="Q19" s="1397" t="s">
        <v>712</v>
      </c>
      <c r="R19" s="1404" t="s">
        <v>714</v>
      </c>
      <c r="S19" s="650" t="s">
        <v>713</v>
      </c>
      <c r="T19" s="1908" t="s">
        <v>263</v>
      </c>
      <c r="U19" s="1610"/>
    </row>
    <row r="20" spans="1:21" ht="83.25" customHeight="1">
      <c r="A20" s="1399" t="s">
        <v>709</v>
      </c>
      <c r="B20" s="656">
        <v>6000</v>
      </c>
      <c r="C20" s="655">
        <v>6000</v>
      </c>
      <c r="D20" s="656"/>
      <c r="E20" s="655"/>
      <c r="F20" s="656">
        <v>39</v>
      </c>
      <c r="G20" s="655">
        <v>3296</v>
      </c>
      <c r="H20" s="1913">
        <f>F20+G20</f>
        <v>3335</v>
      </c>
      <c r="I20" s="1914"/>
      <c r="J20" s="656">
        <v>244</v>
      </c>
      <c r="K20" s="655">
        <v>66</v>
      </c>
      <c r="L20" s="656">
        <v>2351</v>
      </c>
      <c r="M20" s="656">
        <v>4</v>
      </c>
      <c r="N20" s="1913">
        <f>J20+K20+L20+M20</f>
        <v>2665</v>
      </c>
      <c r="O20" s="1914"/>
      <c r="P20" s="656">
        <f>D20+J20</f>
        <v>244</v>
      </c>
      <c r="Q20" s="655">
        <f>E20+K20</f>
        <v>66</v>
      </c>
      <c r="R20" s="656">
        <f>F20+L20</f>
        <v>2390</v>
      </c>
      <c r="S20" s="656">
        <f>G20+M20</f>
        <v>3300</v>
      </c>
      <c r="T20" s="1913">
        <f>P20+Q20+R20+S20</f>
        <v>6000</v>
      </c>
      <c r="U20" s="1914"/>
    </row>
    <row r="21" spans="1:21" ht="78.75" customHeight="1">
      <c r="A21" s="654"/>
      <c r="B21" s="1400"/>
      <c r="C21" s="657"/>
      <c r="D21" s="1400"/>
      <c r="E21" s="657"/>
      <c r="F21" s="1400"/>
      <c r="G21" s="657"/>
      <c r="H21" s="1915"/>
      <c r="I21" s="1916"/>
      <c r="J21" s="1400"/>
      <c r="K21" s="657"/>
      <c r="L21" s="1400"/>
      <c r="M21" s="1400"/>
      <c r="N21" s="1915"/>
      <c r="O21" s="1916"/>
      <c r="P21" s="1400"/>
      <c r="Q21" s="657"/>
      <c r="R21" s="1400"/>
      <c r="S21" s="1400"/>
      <c r="T21" s="1915"/>
      <c r="U21" s="1916"/>
    </row>
    <row r="22" spans="1:21" ht="0.75" customHeight="1" thickBot="1">
      <c r="A22" s="643"/>
      <c r="B22" s="653"/>
      <c r="C22" s="651"/>
      <c r="D22" s="653"/>
      <c r="E22" s="651"/>
      <c r="F22" s="653"/>
      <c r="G22" s="651"/>
      <c r="H22" s="1403"/>
      <c r="I22" s="652"/>
      <c r="J22" s="653"/>
      <c r="K22" s="651"/>
      <c r="L22" s="653"/>
      <c r="M22" s="653"/>
      <c r="N22" s="651"/>
      <c r="O22" s="652"/>
      <c r="P22" s="653"/>
      <c r="Q22" s="651"/>
      <c r="R22" s="653"/>
      <c r="S22" s="653"/>
      <c r="T22" s="1403"/>
      <c r="U22" s="652"/>
    </row>
    <row r="23" spans="1:21" ht="13.5" customHeight="1" hidden="1" thickBot="1">
      <c r="A23" s="643"/>
      <c r="B23" s="653"/>
      <c r="C23" s="651"/>
      <c r="D23" s="653"/>
      <c r="E23" s="651"/>
      <c r="F23" s="653"/>
      <c r="G23" s="651"/>
      <c r="H23" s="1403"/>
      <c r="I23" s="652"/>
      <c r="J23" s="653"/>
      <c r="K23" s="651"/>
      <c r="L23" s="653"/>
      <c r="M23" s="653"/>
      <c r="N23" s="651"/>
      <c r="O23" s="652"/>
      <c r="P23" s="653"/>
      <c r="Q23" s="651"/>
      <c r="R23" s="653"/>
      <c r="S23" s="653"/>
      <c r="T23" s="1403"/>
      <c r="U23" s="652"/>
    </row>
    <row r="24" spans="1:21" ht="13.5" customHeight="1" hidden="1" thickBot="1">
      <c r="A24" s="643"/>
      <c r="B24" s="653"/>
      <c r="C24" s="651"/>
      <c r="D24" s="653"/>
      <c r="E24" s="651"/>
      <c r="F24" s="653"/>
      <c r="G24" s="651"/>
      <c r="H24" s="1403"/>
      <c r="I24" s="652"/>
      <c r="J24" s="653"/>
      <c r="K24" s="651"/>
      <c r="L24" s="653"/>
      <c r="M24" s="653"/>
      <c r="N24" s="651"/>
      <c r="O24" s="652"/>
      <c r="P24" s="653"/>
      <c r="Q24" s="651"/>
      <c r="R24" s="653"/>
      <c r="S24" s="653"/>
      <c r="T24" s="1403"/>
      <c r="U24" s="652"/>
    </row>
    <row r="25" spans="1:21" ht="37.5" customHeight="1">
      <c r="A25" s="1396" t="s">
        <v>448</v>
      </c>
      <c r="B25" s="658">
        <f>SUM(B20:B24)</f>
        <v>6000</v>
      </c>
      <c r="C25" s="1401">
        <f>SUM(C20:C24)</f>
        <v>6000</v>
      </c>
      <c r="D25" s="658"/>
      <c r="E25" s="1401"/>
      <c r="F25" s="658">
        <f>SUM(F20:F24)</f>
        <v>39</v>
      </c>
      <c r="G25" s="1401">
        <f>SUM(G20:G24)</f>
        <v>3296</v>
      </c>
      <c r="H25" s="1917">
        <f>SUM(H20:I21)</f>
        <v>3335</v>
      </c>
      <c r="I25" s="1903"/>
      <c r="J25" s="658">
        <f>SUM(J20:J24)</f>
        <v>244</v>
      </c>
      <c r="K25" s="1401">
        <f>SUM(K20:K24)</f>
        <v>66</v>
      </c>
      <c r="L25" s="658">
        <f>SUM(L20:L21)</f>
        <v>2351</v>
      </c>
      <c r="M25" s="658">
        <f>SUM(M20:M24)</f>
        <v>4</v>
      </c>
      <c r="N25" s="1902">
        <f>SUM(N20:O21)</f>
        <v>2665</v>
      </c>
      <c r="O25" s="1903"/>
      <c r="P25" s="658">
        <f>SUM(P20:P24)</f>
        <v>244</v>
      </c>
      <c r="Q25" s="1401">
        <f>SUM(Q20:Q24)</f>
        <v>66</v>
      </c>
      <c r="R25" s="658">
        <f>SUM(R20:R21)</f>
        <v>2390</v>
      </c>
      <c r="S25" s="658">
        <f>SUM(S20:S24)</f>
        <v>3300</v>
      </c>
      <c r="T25" s="1917">
        <f>SUM(T20:U21)</f>
        <v>6000</v>
      </c>
      <c r="U25" s="1903"/>
    </row>
    <row r="26" spans="1:21" ht="1.5" customHeight="1" thickBot="1">
      <c r="A26" s="644"/>
      <c r="B26" s="645"/>
      <c r="C26" s="646"/>
      <c r="D26" s="645"/>
      <c r="E26" s="645"/>
      <c r="F26" s="645"/>
      <c r="G26" s="646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7"/>
    </row>
    <row r="37" ht="12.75">
      <c r="X37" t="s">
        <v>450</v>
      </c>
    </row>
  </sheetData>
  <sheetProtection/>
  <mergeCells count="20">
    <mergeCell ref="T19:U19"/>
    <mergeCell ref="T20:U20"/>
    <mergeCell ref="T21:U21"/>
    <mergeCell ref="T25:U25"/>
    <mergeCell ref="H20:I20"/>
    <mergeCell ref="H21:I21"/>
    <mergeCell ref="H25:I25"/>
    <mergeCell ref="N19:O19"/>
    <mergeCell ref="N20:O20"/>
    <mergeCell ref="N21:O21"/>
    <mergeCell ref="N25:O25"/>
    <mergeCell ref="A5:U5"/>
    <mergeCell ref="A18:A19"/>
    <mergeCell ref="C18:C19"/>
    <mergeCell ref="D18:I18"/>
    <mergeCell ref="J18:O18"/>
    <mergeCell ref="P18:U18"/>
    <mergeCell ref="A7:U7"/>
    <mergeCell ref="B18:B19"/>
    <mergeCell ref="H19:I19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300" verticalDpi="3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">
      <selection activeCell="M34" sqref="M34"/>
    </sheetView>
  </sheetViews>
  <sheetFormatPr defaultColWidth="9.140625" defaultRowHeight="12.75"/>
  <cols>
    <col min="2" max="2" width="21.57421875" style="0" bestFit="1" customWidth="1"/>
    <col min="3" max="4" width="15.7109375" style="0" bestFit="1" customWidth="1"/>
    <col min="5" max="6" width="15.28125" style="0" bestFit="1" customWidth="1"/>
  </cols>
  <sheetData>
    <row r="4" spans="1:6" ht="12.75">
      <c r="A4" s="1813" t="s">
        <v>703</v>
      </c>
      <c r="B4" s="1813"/>
      <c r="C4" s="1813"/>
      <c r="D4" s="1813"/>
      <c r="E4" s="1813"/>
      <c r="F4" s="1813"/>
    </row>
    <row r="6" spans="1:6" ht="12.75">
      <c r="A6" s="1813" t="s">
        <v>704</v>
      </c>
      <c r="B6" s="1813"/>
      <c r="C6" s="1813"/>
      <c r="D6" s="1813"/>
      <c r="E6" s="1813"/>
      <c r="F6" s="1813"/>
    </row>
    <row r="11" spans="5:6" ht="15.75" customHeight="1" thickBot="1">
      <c r="E11" s="1825" t="s">
        <v>480</v>
      </c>
      <c r="F11" s="1852"/>
    </row>
    <row r="12" spans="1:6" ht="21.75" customHeight="1" thickBot="1">
      <c r="A12" s="678" t="s">
        <v>474</v>
      </c>
      <c r="B12" s="679" t="s">
        <v>475</v>
      </c>
      <c r="C12" s="679" t="s">
        <v>476</v>
      </c>
      <c r="D12" s="679" t="s">
        <v>477</v>
      </c>
      <c r="E12" s="679" t="s">
        <v>478</v>
      </c>
      <c r="F12" s="680" t="s">
        <v>479</v>
      </c>
    </row>
    <row r="13" spans="1:6" ht="21.75" customHeight="1">
      <c r="A13" s="676">
        <v>1</v>
      </c>
      <c r="B13" s="667" t="s">
        <v>431</v>
      </c>
      <c r="C13" s="677">
        <v>8</v>
      </c>
      <c r="D13" s="669">
        <v>946</v>
      </c>
      <c r="E13" s="677">
        <v>43</v>
      </c>
      <c r="F13" s="669">
        <v>727</v>
      </c>
    </row>
    <row r="14" spans="1:6" ht="18.75" customHeight="1">
      <c r="A14" s="675">
        <v>2</v>
      </c>
      <c r="B14" s="661" t="s">
        <v>52</v>
      </c>
      <c r="C14" s="674">
        <v>3</v>
      </c>
      <c r="D14" s="664">
        <v>687</v>
      </c>
      <c r="E14" s="674">
        <v>56</v>
      </c>
      <c r="F14" s="664">
        <v>1099</v>
      </c>
    </row>
    <row r="15" spans="1:6" ht="19.5" customHeight="1" thickBot="1">
      <c r="A15" s="681">
        <v>3</v>
      </c>
      <c r="B15" s="682" t="s">
        <v>114</v>
      </c>
      <c r="C15" s="683">
        <v>83</v>
      </c>
      <c r="D15" s="684">
        <v>126131</v>
      </c>
      <c r="E15" s="683">
        <v>195</v>
      </c>
      <c r="F15" s="684">
        <v>214261</v>
      </c>
    </row>
    <row r="16" spans="1:6" ht="21" customHeight="1" thickBot="1">
      <c r="A16" s="678">
        <v>4</v>
      </c>
      <c r="B16" s="648" t="s">
        <v>57</v>
      </c>
      <c r="C16" s="685">
        <f>SUM(C13:C15)</f>
        <v>94</v>
      </c>
      <c r="D16" s="686">
        <f>SUM(D13:D15)</f>
        <v>127764</v>
      </c>
      <c r="E16" s="685">
        <f>SUM(E13:E15)</f>
        <v>294</v>
      </c>
      <c r="F16" s="686">
        <f>SUM(F13:F15)</f>
        <v>216087</v>
      </c>
    </row>
    <row r="17" spans="1:6" ht="12.75">
      <c r="A17" s="673"/>
      <c r="C17" s="301"/>
      <c r="D17" s="301"/>
      <c r="E17" s="301"/>
      <c r="F17" s="301"/>
    </row>
    <row r="18" spans="1:6" ht="12.75">
      <c r="A18" s="673"/>
      <c r="C18" s="301"/>
      <c r="D18" s="301"/>
      <c r="E18" s="301"/>
      <c r="F18" s="301"/>
    </row>
    <row r="19" spans="1:6" ht="12.75">
      <c r="A19" s="673"/>
      <c r="C19" s="301"/>
      <c r="D19" s="301"/>
      <c r="E19" s="301"/>
      <c r="F19" s="301"/>
    </row>
    <row r="20" spans="3:6" ht="12.75">
      <c r="C20" s="301"/>
      <c r="D20" s="301"/>
      <c r="E20" s="301"/>
      <c r="F20" s="301"/>
    </row>
  </sheetData>
  <sheetProtection/>
  <mergeCells count="3">
    <mergeCell ref="E11:F11"/>
    <mergeCell ref="A4:F4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4">
      <selection activeCell="H19" sqref="H19"/>
    </sheetView>
  </sheetViews>
  <sheetFormatPr defaultColWidth="9.140625" defaultRowHeight="12.75"/>
  <cols>
    <col min="5" max="5" width="22.421875" style="0" customWidth="1"/>
    <col min="6" max="8" width="9.7109375" style="0" customWidth="1"/>
    <col min="9" max="9" width="9.28125" style="317" customWidth="1"/>
  </cols>
  <sheetData>
    <row r="1" spans="1:9" ht="12.75">
      <c r="A1" s="1442" t="s">
        <v>629</v>
      </c>
      <c r="B1" s="1442"/>
      <c r="C1" s="1442"/>
      <c r="D1" s="1442"/>
      <c r="E1" s="1442"/>
      <c r="F1" s="1442"/>
      <c r="G1" s="1442"/>
      <c r="H1" s="1442"/>
      <c r="I1" s="1442"/>
    </row>
    <row r="2" spans="1:9" ht="12.75">
      <c r="A2" s="1479" t="s">
        <v>630</v>
      </c>
      <c r="B2" s="1479"/>
      <c r="C2" s="1479"/>
      <c r="D2" s="1479"/>
      <c r="E2" s="1479"/>
      <c r="F2" s="1479"/>
      <c r="G2" s="1479"/>
      <c r="H2" s="1479"/>
      <c r="I2" s="1479"/>
    </row>
    <row r="3" spans="1:9" ht="12.75">
      <c r="A3" s="1479" t="s">
        <v>555</v>
      </c>
      <c r="B3" s="1479"/>
      <c r="C3" s="1443"/>
      <c r="D3" s="1479"/>
      <c r="E3" s="1479"/>
      <c r="F3" s="1479"/>
      <c r="G3" s="1479"/>
      <c r="H3" s="1479"/>
      <c r="I3" s="1479"/>
    </row>
    <row r="4" spans="1:9" ht="10.5" customHeight="1">
      <c r="A4" s="16"/>
      <c r="B4" s="16"/>
      <c r="C4" s="16"/>
      <c r="D4" s="16"/>
      <c r="E4" s="16"/>
      <c r="F4" s="16"/>
      <c r="G4" s="16"/>
      <c r="H4" s="16"/>
      <c r="I4" s="309"/>
    </row>
    <row r="5" spans="1:9" ht="12" customHeight="1" thickBot="1">
      <c r="A5" s="14"/>
      <c r="B5" s="14"/>
      <c r="C5" s="14"/>
      <c r="D5" s="14"/>
      <c r="E5" s="14"/>
      <c r="F5" s="1554" t="s">
        <v>0</v>
      </c>
      <c r="G5" s="1554"/>
      <c r="H5" s="1554"/>
      <c r="I5" s="1554"/>
    </row>
    <row r="6" spans="1:9" ht="18.75" customHeight="1" thickTop="1">
      <c r="A6" s="1482" t="s">
        <v>1</v>
      </c>
      <c r="B6" s="1539" t="s">
        <v>2</v>
      </c>
      <c r="C6" s="1539"/>
      <c r="D6" s="1539"/>
      <c r="E6" s="1540"/>
      <c r="F6" s="1486" t="s">
        <v>515</v>
      </c>
      <c r="G6" s="1486" t="s">
        <v>518</v>
      </c>
      <c r="H6" s="1486" t="s">
        <v>213</v>
      </c>
      <c r="I6" s="1489" t="s">
        <v>214</v>
      </c>
    </row>
    <row r="7" spans="1:9" ht="17.25" customHeight="1">
      <c r="A7" s="1483"/>
      <c r="B7" s="1541"/>
      <c r="C7" s="1541"/>
      <c r="D7" s="1541"/>
      <c r="E7" s="1542"/>
      <c r="F7" s="1487"/>
      <c r="G7" s="1488"/>
      <c r="H7" s="1487"/>
      <c r="I7" s="1490"/>
    </row>
    <row r="8" spans="1:9" ht="12.75">
      <c r="A8" s="1531" t="s">
        <v>20</v>
      </c>
      <c r="B8" s="1532"/>
      <c r="C8" s="1532"/>
      <c r="D8" s="1532"/>
      <c r="E8" s="1532"/>
      <c r="F8" s="1532"/>
      <c r="G8" s="1532"/>
      <c r="H8" s="1532"/>
      <c r="I8" s="1533"/>
    </row>
    <row r="9" spans="1:9" ht="12.75">
      <c r="A9" s="18" t="s">
        <v>4</v>
      </c>
      <c r="B9" s="1534" t="s">
        <v>6</v>
      </c>
      <c r="C9" s="1535"/>
      <c r="D9" s="1535"/>
      <c r="E9" s="1535"/>
      <c r="F9" s="17"/>
      <c r="G9" s="17"/>
      <c r="H9" s="17"/>
      <c r="I9" s="310"/>
    </row>
    <row r="10" spans="1:9" ht="12.75">
      <c r="A10" s="19" t="s">
        <v>7</v>
      </c>
      <c r="B10" s="1528" t="s">
        <v>536</v>
      </c>
      <c r="C10" s="1528"/>
      <c r="D10" s="1528"/>
      <c r="E10" s="1528"/>
      <c r="F10" s="875">
        <f>F11+F20</f>
        <v>171840</v>
      </c>
      <c r="G10" s="900">
        <f>G11+G20</f>
        <v>351299</v>
      </c>
      <c r="H10" s="900">
        <f>H11+H20</f>
        <v>351297</v>
      </c>
      <c r="I10" s="837">
        <f aca="true" t="shared" si="0" ref="I10:I21">H10/G10</f>
        <v>0.9999943068440275</v>
      </c>
    </row>
    <row r="11" spans="1:9" ht="12.75">
      <c r="A11" s="23" t="s">
        <v>22</v>
      </c>
      <c r="B11" s="1477" t="s">
        <v>139</v>
      </c>
      <c r="C11" s="1477"/>
      <c r="D11" s="1477"/>
      <c r="E11" s="1478"/>
      <c r="F11" s="874">
        <f>F12+F13+F14+F15+F16+F17+F19</f>
        <v>171840</v>
      </c>
      <c r="G11" s="874">
        <v>306760</v>
      </c>
      <c r="H11" s="874">
        <f>H12+H13+H14+H15+H16+H17+H19</f>
        <v>303458</v>
      </c>
      <c r="I11" s="834">
        <f t="shared" si="0"/>
        <v>0.9892358847307341</v>
      </c>
    </row>
    <row r="12" spans="1:9" ht="12.75">
      <c r="A12" s="20" t="s">
        <v>25</v>
      </c>
      <c r="B12" s="1525" t="s">
        <v>189</v>
      </c>
      <c r="C12" s="1525"/>
      <c r="D12" s="1525"/>
      <c r="E12" s="1536"/>
      <c r="F12" s="870">
        <v>63168</v>
      </c>
      <c r="G12" s="872">
        <f>D12+E12+F12</f>
        <v>63168</v>
      </c>
      <c r="H12" s="872">
        <v>63168</v>
      </c>
      <c r="I12" s="869">
        <f t="shared" si="0"/>
        <v>1</v>
      </c>
    </row>
    <row r="13" spans="1:9" ht="12.75">
      <c r="A13" s="21" t="s">
        <v>26</v>
      </c>
      <c r="B13" s="1525" t="s">
        <v>186</v>
      </c>
      <c r="C13" s="1525"/>
      <c r="D13" s="1525"/>
      <c r="E13" s="1536"/>
      <c r="F13" s="865">
        <v>35009</v>
      </c>
      <c r="G13" s="867">
        <v>37353</v>
      </c>
      <c r="H13" s="867">
        <v>37353</v>
      </c>
      <c r="I13" s="864">
        <f t="shared" si="0"/>
        <v>1</v>
      </c>
    </row>
    <row r="14" spans="1:9" ht="12.75">
      <c r="A14" s="21" t="s">
        <v>27</v>
      </c>
      <c r="B14" s="1525" t="s">
        <v>188</v>
      </c>
      <c r="C14" s="1526"/>
      <c r="D14" s="1526"/>
      <c r="E14" s="1527"/>
      <c r="F14" s="865">
        <v>42234</v>
      </c>
      <c r="G14" s="867">
        <v>43438</v>
      </c>
      <c r="H14" s="867">
        <v>43438</v>
      </c>
      <c r="I14" s="864">
        <f t="shared" si="0"/>
        <v>1</v>
      </c>
    </row>
    <row r="15" spans="1:9" ht="12.75">
      <c r="A15" s="21" t="s">
        <v>28</v>
      </c>
      <c r="B15" s="1525" t="s">
        <v>187</v>
      </c>
      <c r="C15" s="1526"/>
      <c r="D15" s="1526"/>
      <c r="E15" s="1527"/>
      <c r="F15" s="865">
        <v>2515</v>
      </c>
      <c r="G15" s="867">
        <f>D15+E15+F15</f>
        <v>2515</v>
      </c>
      <c r="H15" s="867">
        <v>2515</v>
      </c>
      <c r="I15" s="864">
        <f t="shared" si="0"/>
        <v>1</v>
      </c>
    </row>
    <row r="16" spans="1:9" ht="12.75">
      <c r="A16" s="905" t="s">
        <v>140</v>
      </c>
      <c r="B16" s="862" t="s">
        <v>551</v>
      </c>
      <c r="C16" s="318"/>
      <c r="D16" s="318"/>
      <c r="E16" s="384"/>
      <c r="F16" s="865"/>
      <c r="G16" s="867">
        <v>3173</v>
      </c>
      <c r="H16" s="867">
        <v>3173</v>
      </c>
      <c r="I16" s="864">
        <f t="shared" si="0"/>
        <v>1</v>
      </c>
    </row>
    <row r="17" spans="1:9" ht="12.75">
      <c r="A17" s="905" t="s">
        <v>215</v>
      </c>
      <c r="B17" s="862" t="s">
        <v>550</v>
      </c>
      <c r="C17" s="318"/>
      <c r="D17" s="318"/>
      <c r="E17" s="318"/>
      <c r="F17" s="865">
        <v>28914</v>
      </c>
      <c r="G17" s="867">
        <v>157063</v>
      </c>
      <c r="H17" s="867">
        <v>153761</v>
      </c>
      <c r="I17" s="864">
        <f t="shared" si="0"/>
        <v>0.9789765890120525</v>
      </c>
    </row>
    <row r="18" spans="1:9" ht="12.75">
      <c r="A18" s="905"/>
      <c r="B18" s="303" t="s">
        <v>549</v>
      </c>
      <c r="C18" s="318"/>
      <c r="D18" s="318"/>
      <c r="E18" s="384"/>
      <c r="F18" s="865">
        <v>11952</v>
      </c>
      <c r="G18" s="867">
        <v>11404</v>
      </c>
      <c r="H18" s="867">
        <v>11404</v>
      </c>
      <c r="I18" s="864">
        <f t="shared" si="0"/>
        <v>1</v>
      </c>
    </row>
    <row r="19" spans="1:9" ht="12.75">
      <c r="A19" s="383" t="s">
        <v>548</v>
      </c>
      <c r="B19" s="862" t="s">
        <v>547</v>
      </c>
      <c r="C19" s="250"/>
      <c r="D19" s="250"/>
      <c r="E19" s="250"/>
      <c r="F19" s="859"/>
      <c r="G19" s="861">
        <v>50</v>
      </c>
      <c r="H19" s="861">
        <v>50</v>
      </c>
      <c r="I19" s="858">
        <f t="shared" si="0"/>
        <v>1</v>
      </c>
    </row>
    <row r="20" spans="1:9" ht="12.75">
      <c r="A20" s="904" t="s">
        <v>23</v>
      </c>
      <c r="B20" s="733" t="s">
        <v>141</v>
      </c>
      <c r="C20" s="705"/>
      <c r="D20" s="705"/>
      <c r="E20" s="705"/>
      <c r="F20" s="874"/>
      <c r="G20" s="1348">
        <v>44539</v>
      </c>
      <c r="H20" s="1347">
        <f>H21</f>
        <v>47839</v>
      </c>
      <c r="I20" s="837">
        <f t="shared" si="0"/>
        <v>1.074092368486046</v>
      </c>
    </row>
    <row r="21" spans="1:9" ht="12.75">
      <c r="A21" s="903" t="s">
        <v>24</v>
      </c>
      <c r="B21" s="385" t="s">
        <v>554</v>
      </c>
      <c r="C21" s="705"/>
      <c r="D21" s="705"/>
      <c r="E21" s="705"/>
      <c r="F21" s="875"/>
      <c r="G21" s="899">
        <v>44539</v>
      </c>
      <c r="H21" s="899">
        <v>47839</v>
      </c>
      <c r="I21" s="837">
        <f t="shared" si="0"/>
        <v>1.074092368486046</v>
      </c>
    </row>
    <row r="22" spans="1:9" ht="12.75">
      <c r="A22" s="253" t="s">
        <v>9</v>
      </c>
      <c r="B22" s="1528" t="s">
        <v>143</v>
      </c>
      <c r="C22" s="1528"/>
      <c r="D22" s="1528"/>
      <c r="E22" s="1529"/>
      <c r="F22" s="857">
        <f>SUM(F23:F28)</f>
        <v>37200</v>
      </c>
      <c r="G22" s="857">
        <f>SUM(G23:G28)</f>
        <v>37200</v>
      </c>
      <c r="H22" s="857">
        <f>SUM(H23:H28)</f>
        <v>39099</v>
      </c>
      <c r="I22" s="837">
        <f aca="true" t="shared" si="1" ref="I22:I29">H22/G22</f>
        <v>1.0510483870967742</v>
      </c>
    </row>
    <row r="23" spans="1:9" ht="12.75">
      <c r="A23" s="252" t="s">
        <v>22</v>
      </c>
      <c r="B23" s="1530" t="s">
        <v>486</v>
      </c>
      <c r="C23" s="1530"/>
      <c r="D23" s="1530"/>
      <c r="E23" s="1530"/>
      <c r="F23" s="852">
        <v>50</v>
      </c>
      <c r="G23" s="899">
        <f aca="true" t="shared" si="2" ref="G23:G28">D23+E23+F23</f>
        <v>50</v>
      </c>
      <c r="H23" s="850">
        <v>28</v>
      </c>
      <c r="I23" s="834">
        <f t="shared" si="1"/>
        <v>0.56</v>
      </c>
    </row>
    <row r="24" spans="1:9" ht="12.75">
      <c r="A24" s="252" t="s">
        <v>23</v>
      </c>
      <c r="B24" s="1530" t="s">
        <v>487</v>
      </c>
      <c r="C24" s="1530"/>
      <c r="D24" s="1530"/>
      <c r="E24" s="1530"/>
      <c r="F24" s="852">
        <v>5500</v>
      </c>
      <c r="G24" s="899">
        <f t="shared" si="2"/>
        <v>5500</v>
      </c>
      <c r="H24" s="850">
        <v>4577</v>
      </c>
      <c r="I24" s="834">
        <f t="shared" si="1"/>
        <v>0.8321818181818181</v>
      </c>
    </row>
    <row r="25" spans="1:9" ht="12.75">
      <c r="A25" s="252" t="s">
        <v>35</v>
      </c>
      <c r="B25" s="1530" t="s">
        <v>488</v>
      </c>
      <c r="C25" s="1530"/>
      <c r="D25" s="1530"/>
      <c r="E25" s="1530"/>
      <c r="F25" s="852">
        <v>19000</v>
      </c>
      <c r="G25" s="899">
        <f t="shared" si="2"/>
        <v>19000</v>
      </c>
      <c r="H25" s="850">
        <v>24328</v>
      </c>
      <c r="I25" s="834">
        <f t="shared" si="1"/>
        <v>1.280421052631579</v>
      </c>
    </row>
    <row r="26" spans="1:9" ht="12.75">
      <c r="A26" s="252" t="s">
        <v>37</v>
      </c>
      <c r="B26" s="856" t="s">
        <v>489</v>
      </c>
      <c r="C26" s="855"/>
      <c r="D26" s="854"/>
      <c r="E26" s="853"/>
      <c r="F26" s="852">
        <v>4400</v>
      </c>
      <c r="G26" s="899">
        <f t="shared" si="2"/>
        <v>4400</v>
      </c>
      <c r="H26" s="850">
        <v>3793</v>
      </c>
      <c r="I26" s="834">
        <f t="shared" si="1"/>
        <v>0.8620454545454546</v>
      </c>
    </row>
    <row r="27" spans="1:9" ht="12.75">
      <c r="A27" s="252" t="s">
        <v>61</v>
      </c>
      <c r="B27" s="638" t="s">
        <v>490</v>
      </c>
      <c r="C27" s="661"/>
      <c r="D27" s="849"/>
      <c r="E27" s="845"/>
      <c r="F27" s="844">
        <v>4000</v>
      </c>
      <c r="G27" s="899">
        <f t="shared" si="2"/>
        <v>4000</v>
      </c>
      <c r="H27" s="842">
        <v>0</v>
      </c>
      <c r="I27" s="834">
        <f t="shared" si="1"/>
        <v>0</v>
      </c>
    </row>
    <row r="28" spans="1:9" ht="12.75">
      <c r="A28" s="252" t="s">
        <v>62</v>
      </c>
      <c r="B28" s="848" t="s">
        <v>491</v>
      </c>
      <c r="C28" s="847"/>
      <c r="D28" s="846"/>
      <c r="E28" s="845"/>
      <c r="F28" s="844">
        <v>4250</v>
      </c>
      <c r="G28" s="899">
        <f t="shared" si="2"/>
        <v>4250</v>
      </c>
      <c r="H28" s="842">
        <v>6373</v>
      </c>
      <c r="I28" s="834">
        <f t="shared" si="1"/>
        <v>1.4995294117647058</v>
      </c>
    </row>
    <row r="29" spans="1:9" ht="12.75">
      <c r="A29" s="24" t="s">
        <v>11</v>
      </c>
      <c r="B29" s="1466" t="s">
        <v>21</v>
      </c>
      <c r="C29" s="1512"/>
      <c r="D29" s="1512"/>
      <c r="E29" s="1513"/>
      <c r="F29" s="790">
        <v>19299</v>
      </c>
      <c r="G29" s="900">
        <v>31112</v>
      </c>
      <c r="H29" s="790">
        <v>31765</v>
      </c>
      <c r="I29" s="837">
        <f t="shared" si="1"/>
        <v>1.020988686037542</v>
      </c>
    </row>
    <row r="30" spans="1:9" ht="12.75">
      <c r="A30" s="24" t="s">
        <v>12</v>
      </c>
      <c r="B30" s="1514" t="s">
        <v>492</v>
      </c>
      <c r="C30" s="1466"/>
      <c r="D30" s="1466"/>
      <c r="E30" s="1467"/>
      <c r="F30" s="790"/>
      <c r="G30" s="900">
        <v>1625</v>
      </c>
      <c r="H30" s="791">
        <v>1625</v>
      </c>
      <c r="I30" s="837">
        <f>H30/G30</f>
        <v>1</v>
      </c>
    </row>
    <row r="31" spans="1:9" ht="12.75">
      <c r="A31" s="25" t="s">
        <v>22</v>
      </c>
      <c r="B31" s="1477" t="s">
        <v>29</v>
      </c>
      <c r="C31" s="1463"/>
      <c r="D31" s="1463"/>
      <c r="E31" s="1464"/>
      <c r="F31" s="902"/>
      <c r="G31" s="899">
        <v>1608</v>
      </c>
      <c r="H31" s="901">
        <v>1608</v>
      </c>
      <c r="I31" s="834">
        <f>H31/G31</f>
        <v>1</v>
      </c>
    </row>
    <row r="32" spans="1:9" ht="12.75">
      <c r="A32" s="25" t="s">
        <v>23</v>
      </c>
      <c r="B32" s="26" t="s">
        <v>30</v>
      </c>
      <c r="C32" s="27"/>
      <c r="D32" s="27"/>
      <c r="E32" s="28"/>
      <c r="F32" s="902"/>
      <c r="G32" s="899"/>
      <c r="H32" s="901"/>
      <c r="I32" s="834"/>
    </row>
    <row r="33" spans="1:9" ht="12.75">
      <c r="A33" s="25" t="s">
        <v>35</v>
      </c>
      <c r="B33" s="26" t="s">
        <v>533</v>
      </c>
      <c r="C33" s="27"/>
      <c r="D33" s="27"/>
      <c r="E33" s="28"/>
      <c r="F33" s="902"/>
      <c r="G33" s="899">
        <v>17</v>
      </c>
      <c r="H33" s="901">
        <v>17</v>
      </c>
      <c r="I33" s="834">
        <f aca="true" t="shared" si="3" ref="I33:I38">H33/G33</f>
        <v>1</v>
      </c>
    </row>
    <row r="34" spans="1:9" ht="12.75">
      <c r="A34" s="22" t="s">
        <v>13</v>
      </c>
      <c r="B34" s="1514" t="s">
        <v>546</v>
      </c>
      <c r="C34" s="1514"/>
      <c r="D34" s="1514"/>
      <c r="E34" s="1515"/>
      <c r="F34" s="841"/>
      <c r="G34" s="900">
        <f>G36+G35</f>
        <v>2645</v>
      </c>
      <c r="H34" s="900">
        <f>H36+H35</f>
        <v>2810</v>
      </c>
      <c r="I34" s="837">
        <f t="shared" si="3"/>
        <v>1.0623818525519848</v>
      </c>
    </row>
    <row r="35" spans="1:9" ht="12.75">
      <c r="A35" s="23" t="s">
        <v>22</v>
      </c>
      <c r="B35" s="1477" t="s">
        <v>31</v>
      </c>
      <c r="C35" s="1477"/>
      <c r="D35" s="1477"/>
      <c r="E35" s="1478"/>
      <c r="F35" s="840"/>
      <c r="G35" s="899">
        <v>105</v>
      </c>
      <c r="H35" s="839">
        <v>270</v>
      </c>
      <c r="I35" s="837">
        <f t="shared" si="3"/>
        <v>2.5714285714285716</v>
      </c>
    </row>
    <row r="36" spans="1:9" ht="12.75">
      <c r="A36" s="23" t="s">
        <v>23</v>
      </c>
      <c r="B36" s="1477" t="s">
        <v>32</v>
      </c>
      <c r="C36" s="1477"/>
      <c r="D36" s="1477"/>
      <c r="E36" s="1478"/>
      <c r="F36" s="840"/>
      <c r="G36" s="899">
        <v>2540</v>
      </c>
      <c r="H36" s="839">
        <v>2540</v>
      </c>
      <c r="I36" s="837">
        <f t="shared" si="3"/>
        <v>1</v>
      </c>
    </row>
    <row r="37" spans="1:9" ht="12.75">
      <c r="A37" s="30" t="s">
        <v>15</v>
      </c>
      <c r="B37" s="1516" t="s">
        <v>232</v>
      </c>
      <c r="C37" s="1517"/>
      <c r="D37" s="1517"/>
      <c r="E37" s="1518"/>
      <c r="F37" s="838">
        <f>F38</f>
        <v>131360</v>
      </c>
      <c r="G37" s="838">
        <f>G38</f>
        <v>130295</v>
      </c>
      <c r="H37" s="838">
        <f>H38+H39</f>
        <v>135793</v>
      </c>
      <c r="I37" s="837">
        <f t="shared" si="3"/>
        <v>1.042196553973675</v>
      </c>
    </row>
    <row r="38" spans="1:9" ht="12.75">
      <c r="A38" s="23" t="s">
        <v>22</v>
      </c>
      <c r="B38" s="1462" t="s">
        <v>493</v>
      </c>
      <c r="C38" s="1463"/>
      <c r="D38" s="1463"/>
      <c r="E38" s="1464"/>
      <c r="F38" s="836">
        <v>131360</v>
      </c>
      <c r="G38" s="899">
        <v>130295</v>
      </c>
      <c r="H38" s="835">
        <v>130295</v>
      </c>
      <c r="I38" s="834">
        <f t="shared" si="3"/>
        <v>1</v>
      </c>
    </row>
    <row r="39" spans="1:9" ht="13.5" thickBot="1">
      <c r="A39" s="1345" t="s">
        <v>23</v>
      </c>
      <c r="B39" s="1522" t="s">
        <v>631</v>
      </c>
      <c r="C39" s="1523"/>
      <c r="D39" s="1523"/>
      <c r="E39" s="1524"/>
      <c r="F39" s="883"/>
      <c r="G39" s="1342"/>
      <c r="H39" s="1346">
        <v>5498</v>
      </c>
      <c r="I39" s="1343"/>
    </row>
    <row r="40" spans="1:9" ht="17.25" thickBot="1" thickTop="1">
      <c r="A40" s="1519" t="s">
        <v>59</v>
      </c>
      <c r="B40" s="1520"/>
      <c r="C40" s="1520"/>
      <c r="D40" s="1520"/>
      <c r="E40" s="1521"/>
      <c r="F40" s="833">
        <f>F10+F22+F29+F30+F34+F37</f>
        <v>359699</v>
      </c>
      <c r="G40" s="898">
        <f>G10+G22+G29+G30+G34+G37</f>
        <v>554176</v>
      </c>
      <c r="H40" s="833">
        <f>H10+H22+H29+H30+H34+H37</f>
        <v>562389</v>
      </c>
      <c r="I40" s="897">
        <f>H40/G40</f>
        <v>1.0148202015244254</v>
      </c>
    </row>
    <row r="41" spans="1:9" ht="16.5" thickTop="1">
      <c r="A41" s="265"/>
      <c r="B41" s="266"/>
      <c r="C41" s="266"/>
      <c r="D41" s="266"/>
      <c r="E41" s="266"/>
      <c r="F41" s="267"/>
      <c r="G41" s="267"/>
      <c r="H41" s="267"/>
      <c r="I41" s="311"/>
    </row>
    <row r="42" spans="1:9" ht="15.75">
      <c r="A42" s="265"/>
      <c r="B42" s="266"/>
      <c r="C42" s="266"/>
      <c r="D42" s="266"/>
      <c r="E42" s="266"/>
      <c r="F42" s="267"/>
      <c r="G42" s="267"/>
      <c r="H42" s="267"/>
      <c r="I42" s="311"/>
    </row>
    <row r="43" spans="1:9" ht="15.75">
      <c r="A43" s="265"/>
      <c r="B43" s="266"/>
      <c r="C43" s="266"/>
      <c r="D43" s="266"/>
      <c r="E43" s="266"/>
      <c r="F43" s="267"/>
      <c r="G43" s="267"/>
      <c r="H43" s="267"/>
      <c r="I43" s="311"/>
    </row>
    <row r="44" spans="1:9" ht="15.75">
      <c r="A44" s="265"/>
      <c r="B44" s="266"/>
      <c r="C44" s="266"/>
      <c r="D44" s="266"/>
      <c r="E44" s="266"/>
      <c r="F44" s="267"/>
      <c r="G44" s="267"/>
      <c r="H44" s="267"/>
      <c r="I44" s="311"/>
    </row>
    <row r="45" spans="1:9" ht="15.75">
      <c r="A45" s="265"/>
      <c r="B45" s="266"/>
      <c r="C45" s="266"/>
      <c r="D45" s="266"/>
      <c r="E45" s="266"/>
      <c r="F45" s="267"/>
      <c r="G45" s="267"/>
      <c r="H45" s="267"/>
      <c r="I45" s="311"/>
    </row>
    <row r="46" spans="1:9" ht="15.75">
      <c r="A46" s="265"/>
      <c r="B46" s="266"/>
      <c r="C46" s="266"/>
      <c r="D46" s="266"/>
      <c r="E46" s="266"/>
      <c r="F46" s="267"/>
      <c r="G46" s="267"/>
      <c r="H46" s="267"/>
      <c r="I46" s="311"/>
    </row>
    <row r="47" spans="1:9" ht="15.75">
      <c r="A47" s="265"/>
      <c r="B47" s="266"/>
      <c r="C47" s="266"/>
      <c r="D47" s="266"/>
      <c r="E47" s="266"/>
      <c r="F47" s="267"/>
      <c r="G47" s="267"/>
      <c r="H47" s="267"/>
      <c r="I47" s="311"/>
    </row>
    <row r="48" spans="1:9" ht="15.75">
      <c r="A48" s="265"/>
      <c r="B48" s="266"/>
      <c r="C48" s="266"/>
      <c r="D48" s="266"/>
      <c r="E48" s="266"/>
      <c r="F48" s="267"/>
      <c r="G48" s="267"/>
      <c r="H48" s="267"/>
      <c r="I48" s="311"/>
    </row>
    <row r="49" spans="1:9" ht="15.75">
      <c r="A49" s="265"/>
      <c r="B49" s="266"/>
      <c r="C49" s="266"/>
      <c r="D49" s="266"/>
      <c r="E49" s="266"/>
      <c r="F49" s="267"/>
      <c r="G49" s="267"/>
      <c r="H49" s="267"/>
      <c r="I49" s="311"/>
    </row>
    <row r="50" spans="1:9" ht="15.75">
      <c r="A50" s="265"/>
      <c r="B50" s="266"/>
      <c r="C50" s="266"/>
      <c r="D50" s="266"/>
      <c r="E50" s="266"/>
      <c r="F50" s="267"/>
      <c r="G50" s="267"/>
      <c r="H50" s="267"/>
      <c r="I50" s="311"/>
    </row>
    <row r="51" spans="1:9" ht="15.75">
      <c r="A51" s="265"/>
      <c r="B51" s="266"/>
      <c r="C51" s="266"/>
      <c r="D51" s="266"/>
      <c r="E51" s="266"/>
      <c r="F51" s="267"/>
      <c r="G51" s="267"/>
      <c r="H51" s="267"/>
      <c r="I51" s="311"/>
    </row>
    <row r="52" spans="1:9" ht="15.75">
      <c r="A52" s="265"/>
      <c r="B52" s="266"/>
      <c r="C52" s="266"/>
      <c r="D52" s="266"/>
      <c r="E52" s="266"/>
      <c r="F52" s="267"/>
      <c r="G52" s="267"/>
      <c r="H52" s="267"/>
      <c r="I52" s="311"/>
    </row>
    <row r="53" spans="1:9" ht="15.75">
      <c r="A53" s="265"/>
      <c r="B53" s="266"/>
      <c r="C53" s="266"/>
      <c r="D53" s="266"/>
      <c r="E53" s="266"/>
      <c r="F53" s="267"/>
      <c r="G53" s="267"/>
      <c r="H53" s="267"/>
      <c r="I53" s="311"/>
    </row>
    <row r="54" spans="1:9" ht="15.75">
      <c r="A54" s="265"/>
      <c r="B54" s="266"/>
      <c r="C54" s="266"/>
      <c r="D54" s="266"/>
      <c r="E54" s="266"/>
      <c r="F54" s="267"/>
      <c r="G54" s="267"/>
      <c r="H54" s="267"/>
      <c r="I54" s="311"/>
    </row>
    <row r="55" spans="1:9" ht="15.75">
      <c r="A55" s="265"/>
      <c r="B55" s="266"/>
      <c r="C55" s="266"/>
      <c r="D55" s="266"/>
      <c r="E55" s="266"/>
      <c r="F55" s="267"/>
      <c r="G55" s="267"/>
      <c r="H55" s="267"/>
      <c r="I55" s="311"/>
    </row>
    <row r="56" spans="1:9" ht="15.75">
      <c r="A56" s="265"/>
      <c r="B56" s="266"/>
      <c r="C56" s="266"/>
      <c r="D56" s="266"/>
      <c r="E56" s="266"/>
      <c r="F56" s="267"/>
      <c r="G56" s="267"/>
      <c r="H56" s="267"/>
      <c r="I56" s="311"/>
    </row>
    <row r="57" spans="1:9" ht="15.75">
      <c r="A57" s="265"/>
      <c r="B57" s="266"/>
      <c r="C57" s="266"/>
      <c r="D57" s="266"/>
      <c r="E57" s="266"/>
      <c r="F57" s="267"/>
      <c r="G57" s="267"/>
      <c r="H57" s="267"/>
      <c r="I57" s="311"/>
    </row>
    <row r="58" spans="1:9" ht="15.75">
      <c r="A58" s="265"/>
      <c r="B58" s="266"/>
      <c r="C58" s="266"/>
      <c r="D58" s="266"/>
      <c r="E58" s="266"/>
      <c r="F58" s="267"/>
      <c r="G58" s="267"/>
      <c r="H58" s="267"/>
      <c r="I58" s="311"/>
    </row>
    <row r="59" spans="1:9" ht="15.75">
      <c r="A59" s="265"/>
      <c r="B59" s="266"/>
      <c r="C59" s="266"/>
      <c r="D59" s="266"/>
      <c r="E59" s="266"/>
      <c r="F59" s="267"/>
      <c r="G59" s="267"/>
      <c r="H59" s="267"/>
      <c r="I59" s="311"/>
    </row>
    <row r="60" spans="1:9" ht="15.75">
      <c r="A60" s="265"/>
      <c r="B60" s="266"/>
      <c r="C60" s="266"/>
      <c r="D60" s="266"/>
      <c r="E60" s="266"/>
      <c r="F60" s="267"/>
      <c r="G60" s="267"/>
      <c r="H60" s="267"/>
      <c r="I60" s="311"/>
    </row>
    <row r="61" spans="1:9" ht="15.75">
      <c r="A61" s="265"/>
      <c r="B61" s="266"/>
      <c r="C61" s="266"/>
      <c r="D61" s="266"/>
      <c r="E61" s="266"/>
      <c r="F61" s="267"/>
      <c r="G61" s="32"/>
      <c r="H61" s="32" t="s">
        <v>537</v>
      </c>
      <c r="I61" s="311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307"/>
    </row>
    <row r="63" spans="1:9" ht="12.75">
      <c r="A63" s="31" t="s">
        <v>553</v>
      </c>
      <c r="B63" s="32"/>
      <c r="C63" s="32"/>
      <c r="D63" s="32"/>
      <c r="E63" s="32"/>
      <c r="F63" s="32"/>
      <c r="G63" s="32"/>
      <c r="H63" s="32"/>
      <c r="I63" s="313"/>
    </row>
    <row r="64" spans="1:9" ht="13.5" thickBot="1">
      <c r="A64" s="14"/>
      <c r="B64" s="14"/>
      <c r="C64" s="14"/>
      <c r="D64" s="14"/>
      <c r="E64" s="14"/>
      <c r="F64" s="14"/>
      <c r="G64" s="14"/>
      <c r="H64" s="14"/>
      <c r="I64" s="314" t="s">
        <v>0</v>
      </c>
    </row>
    <row r="65" spans="1:9" ht="13.5" thickTop="1">
      <c r="A65" s="13" t="s">
        <v>1</v>
      </c>
      <c r="B65" s="1540" t="s">
        <v>2</v>
      </c>
      <c r="C65" s="1484"/>
      <c r="D65" s="1484"/>
      <c r="E65" s="1484"/>
      <c r="F65" s="1486" t="s">
        <v>515</v>
      </c>
      <c r="G65" s="1486" t="s">
        <v>518</v>
      </c>
      <c r="H65" s="1486" t="s">
        <v>213</v>
      </c>
      <c r="I65" s="1489" t="s">
        <v>214</v>
      </c>
    </row>
    <row r="66" spans="1:9" ht="12.75">
      <c r="A66" s="1550" t="s">
        <v>33</v>
      </c>
      <c r="B66" s="1473"/>
      <c r="C66" s="1473"/>
      <c r="D66" s="1473"/>
      <c r="E66" s="1473"/>
      <c r="F66" s="1487"/>
      <c r="G66" s="1488"/>
      <c r="H66" s="1487"/>
      <c r="I66" s="1490"/>
    </row>
    <row r="67" spans="1:9" ht="12.75">
      <c r="A67" s="33"/>
      <c r="B67" s="1463" t="s">
        <v>6</v>
      </c>
      <c r="C67" s="1463"/>
      <c r="D67" s="1463"/>
      <c r="E67" s="1463"/>
      <c r="F67" s="34"/>
      <c r="G67" s="34"/>
      <c r="H67" s="34"/>
      <c r="I67" s="315"/>
    </row>
    <row r="68" spans="1:9" ht="12.75">
      <c r="A68" s="709" t="s">
        <v>7</v>
      </c>
      <c r="B68" s="1529" t="s">
        <v>494</v>
      </c>
      <c r="C68" s="1551"/>
      <c r="D68" s="1551"/>
      <c r="E68" s="1551"/>
      <c r="F68" s="857">
        <v>93352</v>
      </c>
      <c r="G68" s="894">
        <v>126900</v>
      </c>
      <c r="H68" s="894">
        <v>119748</v>
      </c>
      <c r="I68" s="882">
        <f aca="true" t="shared" si="4" ref="I68:I78">H68/G68</f>
        <v>0.9436406619385342</v>
      </c>
    </row>
    <row r="69" spans="1:9" ht="12.75">
      <c r="A69" s="710" t="s">
        <v>9</v>
      </c>
      <c r="B69" s="1552" t="s">
        <v>495</v>
      </c>
      <c r="C69" s="1553"/>
      <c r="D69" s="1553"/>
      <c r="E69" s="1553"/>
      <c r="F69" s="896">
        <v>23581</v>
      </c>
      <c r="G69" s="895">
        <v>29901</v>
      </c>
      <c r="H69" s="895">
        <v>27806</v>
      </c>
      <c r="I69" s="882">
        <f t="shared" si="4"/>
        <v>0.9299354536637571</v>
      </c>
    </row>
    <row r="70" spans="1:9" ht="12.75">
      <c r="A70" s="711" t="s">
        <v>11</v>
      </c>
      <c r="B70" s="1549" t="s">
        <v>496</v>
      </c>
      <c r="C70" s="1528"/>
      <c r="D70" s="1528"/>
      <c r="E70" s="1529"/>
      <c r="F70" s="857">
        <v>86719</v>
      </c>
      <c r="G70" s="894">
        <v>101035</v>
      </c>
      <c r="H70" s="894">
        <v>87946</v>
      </c>
      <c r="I70" s="882">
        <f t="shared" si="4"/>
        <v>0.8704508338694512</v>
      </c>
    </row>
    <row r="71" spans="1:9" ht="12.75">
      <c r="A71" s="251" t="s">
        <v>12</v>
      </c>
      <c r="B71" s="1549" t="s">
        <v>142</v>
      </c>
      <c r="C71" s="1528"/>
      <c r="D71" s="1528"/>
      <c r="E71" s="1529"/>
      <c r="F71" s="857">
        <v>12756</v>
      </c>
      <c r="G71" s="894">
        <v>14855</v>
      </c>
      <c r="H71" s="894">
        <v>14855</v>
      </c>
      <c r="I71" s="882">
        <f t="shared" si="4"/>
        <v>1</v>
      </c>
    </row>
    <row r="72" spans="1:9" ht="12.75">
      <c r="A72" s="251" t="s">
        <v>13</v>
      </c>
      <c r="B72" s="1549" t="s">
        <v>542</v>
      </c>
      <c r="C72" s="1528"/>
      <c r="D72" s="1528"/>
      <c r="E72" s="1529"/>
      <c r="F72" s="857">
        <f>F73+F74+F75</f>
        <v>80213</v>
      </c>
      <c r="G72" s="857">
        <v>7094</v>
      </c>
      <c r="H72" s="857">
        <f>H73+H74+H76</f>
        <v>7093</v>
      </c>
      <c r="I72" s="882">
        <f t="shared" si="4"/>
        <v>0.9998590358049055</v>
      </c>
    </row>
    <row r="73" spans="1:9" ht="12.75">
      <c r="A73" s="29" t="s">
        <v>22</v>
      </c>
      <c r="B73" s="426" t="s">
        <v>541</v>
      </c>
      <c r="C73" s="888"/>
      <c r="D73" s="888"/>
      <c r="E73" s="738"/>
      <c r="F73" s="883">
        <v>10</v>
      </c>
      <c r="G73" s="893">
        <v>10</v>
      </c>
      <c r="H73" s="892">
        <v>9</v>
      </c>
      <c r="I73" s="891">
        <f t="shared" si="4"/>
        <v>0.9</v>
      </c>
    </row>
    <row r="74" spans="1:9" ht="12.75">
      <c r="A74" s="29" t="s">
        <v>23</v>
      </c>
      <c r="B74" s="426" t="s">
        <v>540</v>
      </c>
      <c r="C74" s="888"/>
      <c r="D74" s="888"/>
      <c r="E74" s="738"/>
      <c r="F74" s="883">
        <v>8072</v>
      </c>
      <c r="G74" s="890">
        <v>7076</v>
      </c>
      <c r="H74" s="883">
        <v>7076</v>
      </c>
      <c r="I74" s="889">
        <f t="shared" si="4"/>
        <v>1</v>
      </c>
    </row>
    <row r="75" spans="1:9" ht="12.75">
      <c r="A75" s="29" t="s">
        <v>35</v>
      </c>
      <c r="B75" s="426" t="s">
        <v>45</v>
      </c>
      <c r="C75" s="888"/>
      <c r="D75" s="888"/>
      <c r="E75" s="738"/>
      <c r="F75" s="883">
        <v>72131</v>
      </c>
      <c r="G75" s="890"/>
      <c r="H75" s="883"/>
      <c r="I75" s="889"/>
    </row>
    <row r="76" spans="1:9" ht="12.75">
      <c r="A76" s="29" t="s">
        <v>37</v>
      </c>
      <c r="B76" s="426" t="s">
        <v>539</v>
      </c>
      <c r="C76" s="888"/>
      <c r="D76" s="888"/>
      <c r="E76" s="738"/>
      <c r="F76" s="883"/>
      <c r="G76" s="887">
        <v>8</v>
      </c>
      <c r="H76" s="886">
        <v>8</v>
      </c>
      <c r="I76" s="885">
        <f t="shared" si="4"/>
        <v>1</v>
      </c>
    </row>
    <row r="77" spans="1:9" ht="12.75">
      <c r="A77" s="24" t="s">
        <v>15</v>
      </c>
      <c r="B77" s="1466" t="s">
        <v>531</v>
      </c>
      <c r="C77" s="1512"/>
      <c r="D77" s="1512"/>
      <c r="E77" s="1513"/>
      <c r="F77" s="857">
        <v>14418</v>
      </c>
      <c r="G77" s="884">
        <v>148892</v>
      </c>
      <c r="H77" s="884">
        <v>18803</v>
      </c>
      <c r="I77" s="882">
        <f t="shared" si="4"/>
        <v>0.12628616715471616</v>
      </c>
    </row>
    <row r="78" spans="1:9" ht="12.75">
      <c r="A78" s="24" t="s">
        <v>16</v>
      </c>
      <c r="B78" s="1451" t="s">
        <v>530</v>
      </c>
      <c r="C78" s="1512"/>
      <c r="D78" s="1512"/>
      <c r="E78" s="1513"/>
      <c r="F78" s="857">
        <v>48660</v>
      </c>
      <c r="G78" s="857">
        <v>120282</v>
      </c>
      <c r="H78" s="857">
        <v>62536</v>
      </c>
      <c r="I78" s="882">
        <f t="shared" si="4"/>
        <v>0.5199115412114863</v>
      </c>
    </row>
    <row r="79" spans="1:9" ht="12.75">
      <c r="A79" s="37" t="s">
        <v>17</v>
      </c>
      <c r="B79" s="1467" t="s">
        <v>529</v>
      </c>
      <c r="C79" s="1461"/>
      <c r="D79" s="1461"/>
      <c r="E79" s="1461"/>
      <c r="F79" s="857"/>
      <c r="G79" s="857"/>
      <c r="H79" s="857"/>
      <c r="I79" s="882"/>
    </row>
    <row r="80" spans="1:9" ht="12.75">
      <c r="A80" s="35" t="s">
        <v>22</v>
      </c>
      <c r="B80" s="1478" t="s">
        <v>528</v>
      </c>
      <c r="C80" s="1543"/>
      <c r="D80" s="1543"/>
      <c r="E80" s="1543"/>
      <c r="F80" s="836"/>
      <c r="G80" s="836"/>
      <c r="H80" s="836"/>
      <c r="I80" s="882"/>
    </row>
    <row r="81" spans="1:9" ht="12.75">
      <c r="A81" s="36" t="s">
        <v>23</v>
      </c>
      <c r="B81" s="1478" t="s">
        <v>527</v>
      </c>
      <c r="C81" s="1543"/>
      <c r="D81" s="1543"/>
      <c r="E81" s="1543"/>
      <c r="F81" s="883"/>
      <c r="G81" s="883"/>
      <c r="H81" s="883"/>
      <c r="I81" s="882"/>
    </row>
    <row r="82" spans="1:9" ht="13.5" thickBot="1">
      <c r="A82" s="37" t="s">
        <v>225</v>
      </c>
      <c r="B82" s="1466" t="s">
        <v>526</v>
      </c>
      <c r="C82" s="1512"/>
      <c r="D82" s="1512"/>
      <c r="E82" s="1513"/>
      <c r="F82" s="857"/>
      <c r="G82" s="857">
        <v>5217</v>
      </c>
      <c r="H82" s="857">
        <v>5217</v>
      </c>
      <c r="I82" s="882">
        <f>H82/G82</f>
        <v>1</v>
      </c>
    </row>
    <row r="83" spans="1:9" ht="14.25" thickBot="1" thickTop="1">
      <c r="A83" s="1454" t="s">
        <v>120</v>
      </c>
      <c r="B83" s="1455"/>
      <c r="C83" s="1455"/>
      <c r="D83" s="1455"/>
      <c r="E83" s="1544"/>
      <c r="F83" s="881">
        <f>F68+F69+F70+F71+F72+F77+F78+F79</f>
        <v>359699</v>
      </c>
      <c r="G83" s="881">
        <f>G68+G69+G70+G71+G72+G77+G78+G82</f>
        <v>554176</v>
      </c>
      <c r="H83" s="881">
        <f>H68+H69+H70+H71+H72+H77+H78+H79+H82</f>
        <v>344004</v>
      </c>
      <c r="I83" s="880">
        <f>H83/G83</f>
        <v>0.620748643030373</v>
      </c>
    </row>
    <row r="84" spans="1:9" ht="14.25" thickBot="1" thickTop="1">
      <c r="A84" s="1545" t="s">
        <v>41</v>
      </c>
      <c r="B84" s="1546"/>
      <c r="C84" s="1546"/>
      <c r="D84" s="1546"/>
      <c r="E84" s="1547"/>
      <c r="F84" s="38">
        <v>93.9</v>
      </c>
      <c r="G84" s="306">
        <v>71.5</v>
      </c>
      <c r="H84" s="306">
        <v>71.5</v>
      </c>
      <c r="I84" s="879">
        <f>H84/G84</f>
        <v>1</v>
      </c>
    </row>
    <row r="85" spans="1:9" ht="13.5" thickTop="1">
      <c r="A85" s="14"/>
      <c r="B85" s="14"/>
      <c r="C85" s="14"/>
      <c r="D85" s="14"/>
      <c r="E85" s="14"/>
      <c r="F85" s="14"/>
      <c r="G85" s="14"/>
      <c r="H85" s="14"/>
      <c r="I85" s="307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307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307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307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307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307"/>
    </row>
    <row r="91" spans="1:9" ht="15" customHeight="1">
      <c r="A91" s="14"/>
      <c r="B91" s="14"/>
      <c r="C91" s="14"/>
      <c r="D91" s="14"/>
      <c r="E91" s="14"/>
      <c r="F91" s="14"/>
      <c r="G91" s="14"/>
      <c r="H91" s="14"/>
      <c r="I91" s="307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307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307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307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307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307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307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307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307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307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307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307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307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307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307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307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307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307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307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307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307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307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307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307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307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307"/>
    </row>
    <row r="117" spans="1:9" ht="12.75">
      <c r="A117" s="876"/>
      <c r="B117" s="876"/>
      <c r="C117" s="876"/>
      <c r="D117" s="876"/>
      <c r="E117" s="1548" t="s">
        <v>537</v>
      </c>
      <c r="F117" s="1548"/>
      <c r="G117" s="1548"/>
      <c r="H117" s="1548"/>
      <c r="I117" s="1548"/>
    </row>
    <row r="118" spans="1:9" ht="12.75">
      <c r="A118" s="31" t="s">
        <v>544</v>
      </c>
      <c r="B118" s="32"/>
      <c r="C118" s="32"/>
      <c r="D118" s="32"/>
      <c r="E118" s="32"/>
      <c r="F118" s="32"/>
      <c r="G118" s="32"/>
      <c r="H118" s="32"/>
      <c r="I118" s="313"/>
    </row>
    <row r="119" spans="1:9" ht="12.75">
      <c r="A119" s="1442"/>
      <c r="B119" s="1442"/>
      <c r="C119" s="1442"/>
      <c r="D119" s="1442"/>
      <c r="E119" s="1442"/>
      <c r="F119" s="1442"/>
      <c r="G119" s="1442"/>
      <c r="H119" s="1442"/>
      <c r="I119" s="1442"/>
    </row>
    <row r="120" spans="1:9" ht="12.75">
      <c r="A120" s="1479" t="s">
        <v>630</v>
      </c>
      <c r="B120" s="1479"/>
      <c r="C120" s="1479"/>
      <c r="D120" s="1479"/>
      <c r="E120" s="1479"/>
      <c r="F120" s="1479"/>
      <c r="G120" s="1479"/>
      <c r="H120" s="1479"/>
      <c r="I120" s="1479"/>
    </row>
    <row r="121" spans="1:9" ht="12.75">
      <c r="A121" s="1537" t="s">
        <v>552</v>
      </c>
      <c r="B121" s="1537"/>
      <c r="C121" s="1537"/>
      <c r="D121" s="1537"/>
      <c r="E121" s="1537"/>
      <c r="F121" s="1537"/>
      <c r="G121" s="1537"/>
      <c r="H121" s="1537"/>
      <c r="I121" s="1537"/>
    </row>
    <row r="122" spans="1:9" ht="12.75">
      <c r="A122" s="878"/>
      <c r="B122" s="878"/>
      <c r="C122" s="878"/>
      <c r="D122" s="878"/>
      <c r="E122" s="878"/>
      <c r="F122" s="878"/>
      <c r="G122" s="878"/>
      <c r="H122" s="878"/>
      <c r="I122" s="877"/>
    </row>
    <row r="123" spans="1:9" ht="12.75">
      <c r="A123" s="876"/>
      <c r="B123" s="876"/>
      <c r="C123" s="878"/>
      <c r="D123" s="878"/>
      <c r="E123" s="878"/>
      <c r="F123" s="878"/>
      <c r="G123" s="878"/>
      <c r="H123" s="878"/>
      <c r="I123" s="877"/>
    </row>
    <row r="124" spans="1:9" ht="13.5" thickBot="1">
      <c r="A124" s="876"/>
      <c r="B124" s="876"/>
      <c r="C124" s="876"/>
      <c r="D124" s="876"/>
      <c r="E124" s="876"/>
      <c r="F124" s="1538" t="s">
        <v>0</v>
      </c>
      <c r="G124" s="1538"/>
      <c r="H124" s="1538"/>
      <c r="I124" s="1538"/>
    </row>
    <row r="125" spans="1:9" ht="21.75" customHeight="1" thickTop="1">
      <c r="A125" s="1482" t="s">
        <v>1</v>
      </c>
      <c r="B125" s="1539" t="s">
        <v>2</v>
      </c>
      <c r="C125" s="1539"/>
      <c r="D125" s="1539"/>
      <c r="E125" s="1540"/>
      <c r="F125" s="1486" t="s">
        <v>515</v>
      </c>
      <c r="G125" s="1486" t="s">
        <v>518</v>
      </c>
      <c r="H125" s="1486" t="s">
        <v>213</v>
      </c>
      <c r="I125" s="1489" t="s">
        <v>214</v>
      </c>
    </row>
    <row r="126" spans="1:9" ht="12.75">
      <c r="A126" s="1483"/>
      <c r="B126" s="1541"/>
      <c r="C126" s="1541"/>
      <c r="D126" s="1541"/>
      <c r="E126" s="1542"/>
      <c r="F126" s="1487"/>
      <c r="G126" s="1488"/>
      <c r="H126" s="1487"/>
      <c r="I126" s="1490"/>
    </row>
    <row r="127" spans="1:9" ht="17.25" customHeight="1">
      <c r="A127" s="1531" t="s">
        <v>20</v>
      </c>
      <c r="B127" s="1532"/>
      <c r="C127" s="1532"/>
      <c r="D127" s="1532"/>
      <c r="E127" s="1532"/>
      <c r="F127" s="1532"/>
      <c r="G127" s="1532"/>
      <c r="H127" s="1532"/>
      <c r="I127" s="1533"/>
    </row>
    <row r="128" spans="1:9" ht="12.75">
      <c r="A128" s="18" t="s">
        <v>4</v>
      </c>
      <c r="B128" s="1534" t="s">
        <v>6</v>
      </c>
      <c r="C128" s="1535"/>
      <c r="D128" s="1535"/>
      <c r="E128" s="1535"/>
      <c r="F128" s="17"/>
      <c r="G128" s="17"/>
      <c r="H128" s="17"/>
      <c r="I128" s="310"/>
    </row>
    <row r="129" spans="1:9" ht="12.75">
      <c r="A129" s="19" t="s">
        <v>7</v>
      </c>
      <c r="B129" s="1528" t="s">
        <v>536</v>
      </c>
      <c r="C129" s="1528"/>
      <c r="D129" s="1528"/>
      <c r="E129" s="1528"/>
      <c r="F129" s="875">
        <f>F130</f>
        <v>171840</v>
      </c>
      <c r="G129" s="875">
        <f>G130</f>
        <v>306760</v>
      </c>
      <c r="H129" s="875">
        <f>H130</f>
        <v>303458</v>
      </c>
      <c r="I129" s="837">
        <f aca="true" t="shared" si="5" ref="I129:I146">H129/G129</f>
        <v>0.9892358847307341</v>
      </c>
    </row>
    <row r="130" spans="1:9" ht="12.75">
      <c r="A130" s="23" t="s">
        <v>22</v>
      </c>
      <c r="B130" s="1477" t="s">
        <v>139</v>
      </c>
      <c r="C130" s="1477"/>
      <c r="D130" s="1477"/>
      <c r="E130" s="1478"/>
      <c r="F130" s="874">
        <f>F131+F132+F133+F134+F135+F136+F138</f>
        <v>171840</v>
      </c>
      <c r="G130" s="874">
        <f>G131+G132+G133+G134+G135+G136+G138</f>
        <v>306760</v>
      </c>
      <c r="H130" s="874">
        <f>H131+H132+H133+H134+H135+H136+H138</f>
        <v>303458</v>
      </c>
      <c r="I130" s="834">
        <f t="shared" si="5"/>
        <v>0.9892358847307341</v>
      </c>
    </row>
    <row r="131" spans="1:9" ht="12.75">
      <c r="A131" s="873" t="s">
        <v>25</v>
      </c>
      <c r="B131" s="1525" t="s">
        <v>189</v>
      </c>
      <c r="C131" s="1525"/>
      <c r="D131" s="1525"/>
      <c r="E131" s="1536"/>
      <c r="F131" s="872">
        <v>63168</v>
      </c>
      <c r="G131" s="871">
        <v>63168</v>
      </c>
      <c r="H131" s="870">
        <v>63168</v>
      </c>
      <c r="I131" s="869">
        <f t="shared" si="5"/>
        <v>1</v>
      </c>
    </row>
    <row r="132" spans="1:9" ht="12.75">
      <c r="A132" s="29" t="s">
        <v>26</v>
      </c>
      <c r="B132" s="1525" t="s">
        <v>186</v>
      </c>
      <c r="C132" s="1525"/>
      <c r="D132" s="1525"/>
      <c r="E132" s="1536"/>
      <c r="F132" s="867">
        <v>35009</v>
      </c>
      <c r="G132" s="866">
        <v>37353</v>
      </c>
      <c r="H132" s="865">
        <v>37353</v>
      </c>
      <c r="I132" s="864">
        <f t="shared" si="5"/>
        <v>1</v>
      </c>
    </row>
    <row r="133" spans="1:9" ht="12.75">
      <c r="A133" s="29" t="s">
        <v>27</v>
      </c>
      <c r="B133" s="1525" t="s">
        <v>188</v>
      </c>
      <c r="C133" s="1526"/>
      <c r="D133" s="1526"/>
      <c r="E133" s="1527"/>
      <c r="F133" s="867">
        <v>42234</v>
      </c>
      <c r="G133" s="866">
        <v>43438</v>
      </c>
      <c r="H133" s="865">
        <v>43438</v>
      </c>
      <c r="I133" s="864">
        <f t="shared" si="5"/>
        <v>1</v>
      </c>
    </row>
    <row r="134" spans="1:9" ht="12.75">
      <c r="A134" s="29" t="s">
        <v>28</v>
      </c>
      <c r="B134" s="1525" t="s">
        <v>187</v>
      </c>
      <c r="C134" s="1526"/>
      <c r="D134" s="1526"/>
      <c r="E134" s="1527"/>
      <c r="F134" s="867">
        <v>2515</v>
      </c>
      <c r="G134" s="866">
        <v>2515</v>
      </c>
      <c r="H134" s="865">
        <v>2515</v>
      </c>
      <c r="I134" s="864">
        <f t="shared" si="5"/>
        <v>1</v>
      </c>
    </row>
    <row r="135" spans="1:9" ht="12.75">
      <c r="A135" s="868" t="s">
        <v>140</v>
      </c>
      <c r="B135" s="862" t="s">
        <v>551</v>
      </c>
      <c r="C135" s="318"/>
      <c r="D135" s="318"/>
      <c r="E135" s="384"/>
      <c r="F135" s="867"/>
      <c r="G135" s="866">
        <v>3173</v>
      </c>
      <c r="H135" s="865">
        <v>3173</v>
      </c>
      <c r="I135" s="864">
        <f t="shared" si="5"/>
        <v>1</v>
      </c>
    </row>
    <row r="136" spans="1:9" ht="12.75">
      <c r="A136" s="868" t="s">
        <v>215</v>
      </c>
      <c r="B136" s="862" t="s">
        <v>550</v>
      </c>
      <c r="C136" s="318"/>
      <c r="D136" s="318"/>
      <c r="E136" s="318"/>
      <c r="F136" s="867">
        <v>28914</v>
      </c>
      <c r="G136" s="866">
        <v>157063</v>
      </c>
      <c r="H136" s="865">
        <v>153761</v>
      </c>
      <c r="I136" s="864">
        <f t="shared" si="5"/>
        <v>0.9789765890120525</v>
      </c>
    </row>
    <row r="137" spans="1:9" ht="12.75">
      <c r="A137" s="868"/>
      <c r="B137" s="303" t="s">
        <v>549</v>
      </c>
      <c r="C137" s="318"/>
      <c r="D137" s="318"/>
      <c r="E137" s="384"/>
      <c r="F137" s="867">
        <v>11952</v>
      </c>
      <c r="G137" s="866">
        <v>11404</v>
      </c>
      <c r="H137" s="865">
        <v>11404</v>
      </c>
      <c r="I137" s="864">
        <f t="shared" si="5"/>
        <v>1</v>
      </c>
    </row>
    <row r="138" spans="1:9" ht="12.75">
      <c r="A138" s="863" t="s">
        <v>548</v>
      </c>
      <c r="B138" s="862" t="s">
        <v>547</v>
      </c>
      <c r="C138" s="250"/>
      <c r="D138" s="250"/>
      <c r="E138" s="250"/>
      <c r="F138" s="861"/>
      <c r="G138" s="860">
        <v>50</v>
      </c>
      <c r="H138" s="859">
        <v>50</v>
      </c>
      <c r="I138" s="858">
        <f t="shared" si="5"/>
        <v>1</v>
      </c>
    </row>
    <row r="139" spans="1:9" ht="12.75">
      <c r="A139" s="253" t="s">
        <v>9</v>
      </c>
      <c r="B139" s="1528" t="s">
        <v>143</v>
      </c>
      <c r="C139" s="1528"/>
      <c r="D139" s="1528"/>
      <c r="E139" s="1529"/>
      <c r="F139" s="857">
        <f>SUM(F140:F145)</f>
        <v>37200</v>
      </c>
      <c r="G139" s="857">
        <f>SUM(G140:G145)</f>
        <v>37200</v>
      </c>
      <c r="H139" s="857">
        <f>SUM(H140:H145)</f>
        <v>39099</v>
      </c>
      <c r="I139" s="837">
        <f t="shared" si="5"/>
        <v>1.0510483870967742</v>
      </c>
    </row>
    <row r="140" spans="1:9" ht="12.75">
      <c r="A140" s="252" t="s">
        <v>22</v>
      </c>
      <c r="B140" s="1530" t="s">
        <v>486</v>
      </c>
      <c r="C140" s="1530"/>
      <c r="D140" s="1530"/>
      <c r="E140" s="1530"/>
      <c r="F140" s="852">
        <v>50</v>
      </c>
      <c r="G140" s="851">
        <v>50</v>
      </c>
      <c r="H140" s="850">
        <v>28</v>
      </c>
      <c r="I140" s="834">
        <f t="shared" si="5"/>
        <v>0.56</v>
      </c>
    </row>
    <row r="141" spans="1:9" ht="12.75">
      <c r="A141" s="252" t="s">
        <v>23</v>
      </c>
      <c r="B141" s="1530" t="s">
        <v>487</v>
      </c>
      <c r="C141" s="1530"/>
      <c r="D141" s="1530"/>
      <c r="E141" s="1530"/>
      <c r="F141" s="852">
        <v>5500</v>
      </c>
      <c r="G141" s="851">
        <v>5500</v>
      </c>
      <c r="H141" s="850">
        <v>4577</v>
      </c>
      <c r="I141" s="834">
        <f t="shared" si="5"/>
        <v>0.8321818181818181</v>
      </c>
    </row>
    <row r="142" spans="1:9" ht="12.75">
      <c r="A142" s="252" t="s">
        <v>35</v>
      </c>
      <c r="B142" s="1530" t="s">
        <v>488</v>
      </c>
      <c r="C142" s="1530"/>
      <c r="D142" s="1530"/>
      <c r="E142" s="1530"/>
      <c r="F142" s="852">
        <v>19000</v>
      </c>
      <c r="G142" s="851">
        <v>19000</v>
      </c>
      <c r="H142" s="850">
        <v>24328</v>
      </c>
      <c r="I142" s="834">
        <f t="shared" si="5"/>
        <v>1.280421052631579</v>
      </c>
    </row>
    <row r="143" spans="1:9" ht="12.75">
      <c r="A143" s="252" t="s">
        <v>37</v>
      </c>
      <c r="B143" s="856" t="s">
        <v>489</v>
      </c>
      <c r="C143" s="855"/>
      <c r="D143" s="854"/>
      <c r="E143" s="853"/>
      <c r="F143" s="852">
        <v>4400</v>
      </c>
      <c r="G143" s="851">
        <v>4400</v>
      </c>
      <c r="H143" s="850">
        <v>3793</v>
      </c>
      <c r="I143" s="834">
        <f t="shared" si="5"/>
        <v>0.8620454545454546</v>
      </c>
    </row>
    <row r="144" spans="1:9" ht="12.75">
      <c r="A144" s="252" t="s">
        <v>61</v>
      </c>
      <c r="B144" s="638" t="s">
        <v>490</v>
      </c>
      <c r="C144" s="661"/>
      <c r="D144" s="849"/>
      <c r="E144" s="845"/>
      <c r="F144" s="844">
        <v>4000</v>
      </c>
      <c r="G144" s="843">
        <v>4000</v>
      </c>
      <c r="H144" s="842">
        <v>0</v>
      </c>
      <c r="I144" s="834">
        <f t="shared" si="5"/>
        <v>0</v>
      </c>
    </row>
    <row r="145" spans="1:9" ht="12.75">
      <c r="A145" s="252" t="s">
        <v>62</v>
      </c>
      <c r="B145" s="848" t="s">
        <v>491</v>
      </c>
      <c r="C145" s="847"/>
      <c r="D145" s="846"/>
      <c r="E145" s="845"/>
      <c r="F145" s="844">
        <v>4250</v>
      </c>
      <c r="G145" s="843">
        <v>4250</v>
      </c>
      <c r="H145" s="842">
        <v>6373</v>
      </c>
      <c r="I145" s="834">
        <f t="shared" si="5"/>
        <v>1.4995294117647058</v>
      </c>
    </row>
    <row r="146" spans="1:9" ht="12.75">
      <c r="A146" s="24" t="s">
        <v>11</v>
      </c>
      <c r="B146" s="1466" t="s">
        <v>21</v>
      </c>
      <c r="C146" s="1512"/>
      <c r="D146" s="1512"/>
      <c r="E146" s="1513"/>
      <c r="F146" s="790">
        <v>19299</v>
      </c>
      <c r="G146" s="790">
        <v>31112</v>
      </c>
      <c r="H146" s="790">
        <v>31765</v>
      </c>
      <c r="I146" s="837">
        <f t="shared" si="5"/>
        <v>1.020988686037542</v>
      </c>
    </row>
    <row r="147" spans="1:9" ht="12.75">
      <c r="A147" s="22" t="s">
        <v>13</v>
      </c>
      <c r="B147" s="1514" t="s">
        <v>546</v>
      </c>
      <c r="C147" s="1514"/>
      <c r="D147" s="1514"/>
      <c r="E147" s="1515"/>
      <c r="F147" s="841"/>
      <c r="G147" s="841">
        <v>105</v>
      </c>
      <c r="H147" s="841">
        <v>270</v>
      </c>
      <c r="I147" s="837">
        <f>H147/G147</f>
        <v>2.5714285714285716</v>
      </c>
    </row>
    <row r="148" spans="1:9" ht="12.75">
      <c r="A148" s="23" t="s">
        <v>22</v>
      </c>
      <c r="B148" s="1477" t="s">
        <v>31</v>
      </c>
      <c r="C148" s="1477"/>
      <c r="D148" s="1477"/>
      <c r="E148" s="1478"/>
      <c r="F148" s="840"/>
      <c r="G148" s="839">
        <v>105</v>
      </c>
      <c r="H148" s="839">
        <v>270</v>
      </c>
      <c r="I148" s="837">
        <f>H148/G148</f>
        <v>2.5714285714285716</v>
      </c>
    </row>
    <row r="149" spans="1:9" ht="12.75">
      <c r="A149" s="30" t="s">
        <v>15</v>
      </c>
      <c r="B149" s="1516" t="s">
        <v>232</v>
      </c>
      <c r="C149" s="1517"/>
      <c r="D149" s="1517"/>
      <c r="E149" s="1518"/>
      <c r="F149" s="838">
        <f>F150</f>
        <v>131360</v>
      </c>
      <c r="G149" s="838">
        <f>G150</f>
        <v>130295</v>
      </c>
      <c r="H149" s="838">
        <f>H150+H151</f>
        <v>135793</v>
      </c>
      <c r="I149" s="837">
        <f>H149/G149</f>
        <v>1.042196553973675</v>
      </c>
    </row>
    <row r="150" spans="1:9" ht="12.75">
      <c r="A150" s="23" t="s">
        <v>22</v>
      </c>
      <c r="B150" s="1462" t="s">
        <v>493</v>
      </c>
      <c r="C150" s="1463"/>
      <c r="D150" s="1463"/>
      <c r="E150" s="1464"/>
      <c r="F150" s="836">
        <v>131360</v>
      </c>
      <c r="G150" s="835">
        <v>130295</v>
      </c>
      <c r="H150" s="835">
        <v>130295</v>
      </c>
      <c r="I150" s="834">
        <f>H150/G150</f>
        <v>1</v>
      </c>
    </row>
    <row r="151" spans="1:9" ht="13.5" thickBot="1">
      <c r="A151" s="1345" t="s">
        <v>23</v>
      </c>
      <c r="B151" s="1522" t="s">
        <v>632</v>
      </c>
      <c r="C151" s="1523"/>
      <c r="D151" s="1523"/>
      <c r="E151" s="1524"/>
      <c r="F151" s="883"/>
      <c r="G151" s="890"/>
      <c r="H151" s="890">
        <v>5498</v>
      </c>
      <c r="I151" s="864"/>
    </row>
    <row r="152" spans="1:9" ht="17.25" thickBot="1" thickTop="1">
      <c r="A152" s="1519" t="s">
        <v>545</v>
      </c>
      <c r="B152" s="1520"/>
      <c r="C152" s="1520"/>
      <c r="D152" s="1520"/>
      <c r="E152" s="1521"/>
      <c r="F152" s="833">
        <f>F129+F139+F146+F149</f>
        <v>359699</v>
      </c>
      <c r="G152" s="833">
        <f>G129+G139+G146+G147+G149</f>
        <v>505472</v>
      </c>
      <c r="H152" s="833">
        <f>H129+H139+H146+H147+H149</f>
        <v>510385</v>
      </c>
      <c r="I152" s="832">
        <f>H152/G152</f>
        <v>1.0097196283869334</v>
      </c>
    </row>
    <row r="153" spans="1:9" ht="13.5" thickTop="1">
      <c r="A153" s="831"/>
      <c r="B153" s="830"/>
      <c r="C153" s="830"/>
      <c r="D153" s="830"/>
      <c r="E153" s="830"/>
      <c r="F153" s="829"/>
      <c r="G153" s="829"/>
      <c r="H153" s="829"/>
      <c r="I153" s="828"/>
    </row>
    <row r="154" spans="1:9" ht="12.75">
      <c r="A154" s="831"/>
      <c r="B154" s="830"/>
      <c r="C154" s="830"/>
      <c r="D154" s="830"/>
      <c r="E154" s="830"/>
      <c r="F154" s="829"/>
      <c r="G154" s="829"/>
      <c r="H154" s="829"/>
      <c r="I154" s="828"/>
    </row>
    <row r="155" spans="1:9" ht="12.75">
      <c r="A155" s="801"/>
      <c r="B155" s="801"/>
      <c r="C155" s="801"/>
      <c r="D155" s="801"/>
      <c r="E155" s="801"/>
      <c r="F155" s="801"/>
      <c r="G155" s="801"/>
      <c r="H155" s="801"/>
      <c r="I155" s="828"/>
    </row>
    <row r="156" spans="1:9" ht="12.75">
      <c r="A156" s="801"/>
      <c r="B156" s="801"/>
      <c r="C156" s="801"/>
      <c r="D156" s="801"/>
      <c r="E156" s="801"/>
      <c r="F156" s="801"/>
      <c r="G156" s="801"/>
      <c r="H156" s="801"/>
      <c r="I156" s="828"/>
    </row>
    <row r="157" spans="1:9" ht="12.75">
      <c r="A157" s="801"/>
      <c r="B157" s="801"/>
      <c r="C157" s="801"/>
      <c r="D157" s="801"/>
      <c r="E157" s="801"/>
      <c r="F157" s="801"/>
      <c r="G157" s="801"/>
      <c r="H157" s="801"/>
      <c r="I157" s="828"/>
    </row>
    <row r="158" spans="1:9" ht="12.75">
      <c r="A158" s="801"/>
      <c r="B158" s="801"/>
      <c r="C158" s="801"/>
      <c r="D158" s="801"/>
      <c r="E158" s="801"/>
      <c r="F158" s="801"/>
      <c r="G158" s="801"/>
      <c r="H158" s="801"/>
      <c r="I158" s="828"/>
    </row>
    <row r="159" spans="1:9" ht="12.75">
      <c r="A159" s="801"/>
      <c r="B159" s="801"/>
      <c r="C159" s="801"/>
      <c r="D159" s="801"/>
      <c r="E159" s="801"/>
      <c r="F159" s="801"/>
      <c r="G159" s="801"/>
      <c r="H159" s="801"/>
      <c r="I159" s="828"/>
    </row>
    <row r="160" spans="1:9" ht="12.75">
      <c r="A160" s="801"/>
      <c r="B160" s="801"/>
      <c r="C160" s="801"/>
      <c r="D160" s="801"/>
      <c r="E160" s="801"/>
      <c r="F160" s="801"/>
      <c r="G160" s="801"/>
      <c r="H160" s="801"/>
      <c r="I160" s="828"/>
    </row>
    <row r="161" spans="1:9" ht="12.75">
      <c r="A161" s="801"/>
      <c r="B161" s="801"/>
      <c r="C161" s="801"/>
      <c r="D161" s="801"/>
      <c r="E161" s="801"/>
      <c r="F161" s="801"/>
      <c r="G161" s="801"/>
      <c r="H161" s="801"/>
      <c r="I161" s="828"/>
    </row>
    <row r="162" spans="1:9" ht="12.75">
      <c r="A162" s="801"/>
      <c r="B162" s="801"/>
      <c r="C162" s="801"/>
      <c r="D162" s="801"/>
      <c r="E162" s="801"/>
      <c r="F162" s="801"/>
      <c r="G162" s="801"/>
      <c r="H162" s="801"/>
      <c r="I162" s="828"/>
    </row>
    <row r="163" spans="1:9" ht="12.75">
      <c r="A163" s="801"/>
      <c r="B163" s="801"/>
      <c r="C163" s="801"/>
      <c r="D163" s="801"/>
      <c r="E163" s="801"/>
      <c r="F163" s="801"/>
      <c r="G163" s="801"/>
      <c r="H163" s="801"/>
      <c r="I163" s="828"/>
    </row>
    <row r="164" spans="1:9" ht="12.75">
      <c r="A164" s="801"/>
      <c r="B164" s="801"/>
      <c r="C164" s="801"/>
      <c r="D164" s="801"/>
      <c r="E164" s="801"/>
      <c r="F164" s="801"/>
      <c r="G164" s="801"/>
      <c r="H164" s="801"/>
      <c r="I164" s="828"/>
    </row>
    <row r="165" spans="1:9" ht="12.75">
      <c r="A165" s="801"/>
      <c r="B165" s="801"/>
      <c r="C165" s="801"/>
      <c r="D165" s="801"/>
      <c r="E165" s="801"/>
      <c r="F165" s="801"/>
      <c r="G165" s="801"/>
      <c r="H165" s="801"/>
      <c r="I165" s="828"/>
    </row>
    <row r="166" spans="1:9" ht="12.75">
      <c r="A166" s="801"/>
      <c r="B166" s="801"/>
      <c r="C166" s="801"/>
      <c r="D166" s="801"/>
      <c r="E166" s="801"/>
      <c r="F166" s="801"/>
      <c r="G166" s="801"/>
      <c r="H166" s="801"/>
      <c r="I166" s="828"/>
    </row>
    <row r="167" spans="1:9" ht="12.75">
      <c r="A167" s="801"/>
      <c r="B167" s="801"/>
      <c r="C167" s="801"/>
      <c r="D167" s="801"/>
      <c r="E167" s="801"/>
      <c r="F167" s="801"/>
      <c r="G167" s="801"/>
      <c r="H167" s="801"/>
      <c r="I167" s="828"/>
    </row>
    <row r="168" spans="1:9" ht="12.75">
      <c r="A168" s="801"/>
      <c r="B168" s="801"/>
      <c r="C168" s="801"/>
      <c r="D168" s="801"/>
      <c r="E168" s="801"/>
      <c r="F168" s="801"/>
      <c r="G168" s="801"/>
      <c r="H168" s="801"/>
      <c r="I168" s="828"/>
    </row>
    <row r="169" spans="1:9" ht="12.75">
      <c r="A169" s="801"/>
      <c r="B169" s="801"/>
      <c r="C169" s="801"/>
      <c r="D169" s="801"/>
      <c r="E169" s="801"/>
      <c r="F169" s="801"/>
      <c r="G169" s="801"/>
      <c r="H169" s="801"/>
      <c r="I169" s="828"/>
    </row>
    <row r="170" spans="1:9" ht="12.75">
      <c r="A170" s="801"/>
      <c r="B170" s="801"/>
      <c r="C170" s="801"/>
      <c r="D170" s="801"/>
      <c r="E170" s="801"/>
      <c r="F170" s="801"/>
      <c r="G170" s="801"/>
      <c r="H170" s="801"/>
      <c r="I170" s="828"/>
    </row>
    <row r="171" spans="1:9" ht="12.75">
      <c r="A171" s="801"/>
      <c r="B171" s="801"/>
      <c r="C171" s="801"/>
      <c r="D171" s="801"/>
      <c r="E171" s="801"/>
      <c r="F171" s="801"/>
      <c r="G171" s="801"/>
      <c r="H171" s="801"/>
      <c r="I171" s="828"/>
    </row>
    <row r="172" spans="1:9" ht="12.75">
      <c r="A172" s="801"/>
      <c r="B172" s="801"/>
      <c r="C172" s="801"/>
      <c r="D172" s="801"/>
      <c r="E172" s="801"/>
      <c r="F172" s="801"/>
      <c r="G172" s="801"/>
      <c r="H172" s="801"/>
      <c r="I172" s="828"/>
    </row>
    <row r="173" spans="1:9" ht="12.75">
      <c r="A173" s="31" t="s">
        <v>544</v>
      </c>
      <c r="B173" s="32"/>
      <c r="C173" s="32"/>
      <c r="D173" s="32"/>
      <c r="E173" s="32"/>
      <c r="F173" s="32"/>
      <c r="G173" s="32"/>
      <c r="H173" s="32" t="s">
        <v>537</v>
      </c>
      <c r="I173" s="311"/>
    </row>
    <row r="174" spans="1:9" ht="12.75">
      <c r="A174" s="801"/>
      <c r="B174" s="801"/>
      <c r="C174" s="801"/>
      <c r="D174" s="801"/>
      <c r="E174" s="801"/>
      <c r="F174" s="801"/>
      <c r="G174" s="801"/>
      <c r="H174" s="801"/>
      <c r="I174" s="800"/>
    </row>
    <row r="175" spans="1:9" ht="12.75">
      <c r="A175" s="801"/>
      <c r="B175" s="801"/>
      <c r="C175" s="801"/>
      <c r="D175" s="801"/>
      <c r="E175" s="801"/>
      <c r="F175" s="801"/>
      <c r="G175" s="801"/>
      <c r="H175" s="801"/>
      <c r="I175" s="800"/>
    </row>
    <row r="176" spans="1:9" ht="12.75">
      <c r="A176" s="801"/>
      <c r="B176" s="801"/>
      <c r="C176" s="801"/>
      <c r="D176" s="801"/>
      <c r="E176" s="801"/>
      <c r="F176" s="801"/>
      <c r="G176" s="801"/>
      <c r="H176" s="801"/>
      <c r="I176" s="800"/>
    </row>
    <row r="177" spans="1:9" ht="13.5" thickBot="1">
      <c r="A177" s="801"/>
      <c r="B177" s="801"/>
      <c r="C177" s="801"/>
      <c r="D177" s="801"/>
      <c r="E177" s="801"/>
      <c r="F177" s="801"/>
      <c r="G177" s="801"/>
      <c r="H177" s="801"/>
      <c r="I177" s="827" t="s">
        <v>0</v>
      </c>
    </row>
    <row r="178" spans="1:9" ht="13.5" customHeight="1" thickTop="1">
      <c r="A178" s="1508" t="s">
        <v>1</v>
      </c>
      <c r="B178" s="1510" t="s">
        <v>2</v>
      </c>
      <c r="C178" s="1510"/>
      <c r="D178" s="1510"/>
      <c r="E178" s="1510"/>
      <c r="F178" s="1486" t="s">
        <v>515</v>
      </c>
      <c r="G178" s="1486" t="s">
        <v>518</v>
      </c>
      <c r="H178" s="1486" t="s">
        <v>213</v>
      </c>
      <c r="I178" s="1489" t="s">
        <v>214</v>
      </c>
    </row>
    <row r="179" spans="1:9" ht="12.75">
      <c r="A179" s="1509"/>
      <c r="B179" s="1511"/>
      <c r="C179" s="1511"/>
      <c r="D179" s="1511"/>
      <c r="E179" s="1511"/>
      <c r="F179" s="1487"/>
      <c r="G179" s="1488"/>
      <c r="H179" s="1487"/>
      <c r="I179" s="1490"/>
    </row>
    <row r="180" spans="1:9" ht="12.75">
      <c r="A180" s="1501" t="s">
        <v>43</v>
      </c>
      <c r="B180" s="1502"/>
      <c r="C180" s="1502"/>
      <c r="D180" s="1502"/>
      <c r="E180" s="1503"/>
      <c r="F180" s="825"/>
      <c r="G180" s="824"/>
      <c r="H180" s="824"/>
      <c r="I180" s="823"/>
    </row>
    <row r="181" spans="1:9" ht="12.75">
      <c r="A181" s="826"/>
      <c r="B181" s="1504" t="s">
        <v>44</v>
      </c>
      <c r="C181" s="1504"/>
      <c r="D181" s="1504"/>
      <c r="E181" s="1505"/>
      <c r="F181" s="825"/>
      <c r="G181" s="824"/>
      <c r="H181" s="824"/>
      <c r="I181" s="823"/>
    </row>
    <row r="182" spans="1:9" ht="12.75">
      <c r="A182" s="822" t="s">
        <v>7</v>
      </c>
      <c r="B182" s="1506" t="s">
        <v>494</v>
      </c>
      <c r="C182" s="1506"/>
      <c r="D182" s="1506"/>
      <c r="E182" s="1507"/>
      <c r="F182" s="819">
        <v>93352</v>
      </c>
      <c r="G182" s="821">
        <v>126900</v>
      </c>
      <c r="H182" s="818">
        <v>119748</v>
      </c>
      <c r="I182" s="815">
        <f aca="true" t="shared" si="6" ref="I182:I188">H182/G182</f>
        <v>0.9436406619385342</v>
      </c>
    </row>
    <row r="183" spans="1:9" ht="12.75">
      <c r="A183" s="820" t="s">
        <v>9</v>
      </c>
      <c r="B183" s="1491" t="s">
        <v>495</v>
      </c>
      <c r="C183" s="1492"/>
      <c r="D183" s="1492"/>
      <c r="E183" s="1492"/>
      <c r="F183" s="819">
        <v>23581</v>
      </c>
      <c r="G183" s="818">
        <v>29901</v>
      </c>
      <c r="H183" s="818">
        <v>27806</v>
      </c>
      <c r="I183" s="815">
        <f t="shared" si="6"/>
        <v>0.9299354536637571</v>
      </c>
    </row>
    <row r="184" spans="1:9" ht="12.75">
      <c r="A184" s="820" t="s">
        <v>11</v>
      </c>
      <c r="B184" s="1491" t="s">
        <v>496</v>
      </c>
      <c r="C184" s="1492"/>
      <c r="D184" s="1492"/>
      <c r="E184" s="1492"/>
      <c r="F184" s="819">
        <v>86719</v>
      </c>
      <c r="G184" s="818">
        <v>101035</v>
      </c>
      <c r="H184" s="818">
        <v>87946</v>
      </c>
      <c r="I184" s="815">
        <f t="shared" si="6"/>
        <v>0.8704508338694512</v>
      </c>
    </row>
    <row r="185" spans="1:9" ht="12.75">
      <c r="A185" s="817" t="s">
        <v>543</v>
      </c>
      <c r="B185" s="1491" t="s">
        <v>142</v>
      </c>
      <c r="C185" s="1492"/>
      <c r="D185" s="1492"/>
      <c r="E185" s="1492"/>
      <c r="F185" s="819">
        <v>12756</v>
      </c>
      <c r="G185" s="818">
        <v>14855</v>
      </c>
      <c r="H185" s="818">
        <v>14855</v>
      </c>
      <c r="I185" s="815">
        <f t="shared" si="6"/>
        <v>1</v>
      </c>
    </row>
    <row r="186" spans="1:9" ht="12.75">
      <c r="A186" s="817" t="s">
        <v>13</v>
      </c>
      <c r="B186" s="1491" t="s">
        <v>542</v>
      </c>
      <c r="C186" s="1492"/>
      <c r="D186" s="1492"/>
      <c r="E186" s="1492"/>
      <c r="F186" s="816">
        <f>F187+F188+F189</f>
        <v>80213</v>
      </c>
      <c r="G186" s="816">
        <v>7094</v>
      </c>
      <c r="H186" s="816">
        <v>7093</v>
      </c>
      <c r="I186" s="815">
        <f t="shared" si="6"/>
        <v>0.9998590358049055</v>
      </c>
    </row>
    <row r="187" spans="1:9" ht="12.75">
      <c r="A187" s="814" t="s">
        <v>22</v>
      </c>
      <c r="B187" s="1493" t="s">
        <v>541</v>
      </c>
      <c r="C187" s="1494"/>
      <c r="D187" s="1494"/>
      <c r="E187" s="1495"/>
      <c r="F187" s="810">
        <v>10</v>
      </c>
      <c r="G187" s="810">
        <v>10</v>
      </c>
      <c r="H187" s="810">
        <v>9</v>
      </c>
      <c r="I187" s="808">
        <f t="shared" si="6"/>
        <v>0.9</v>
      </c>
    </row>
    <row r="188" spans="1:9" ht="12.75">
      <c r="A188" s="814" t="s">
        <v>23</v>
      </c>
      <c r="B188" s="1493" t="s">
        <v>540</v>
      </c>
      <c r="C188" s="1494"/>
      <c r="D188" s="1494"/>
      <c r="E188" s="1495"/>
      <c r="F188" s="810">
        <v>8072</v>
      </c>
      <c r="G188" s="809">
        <v>7076</v>
      </c>
      <c r="H188" s="809">
        <v>7076</v>
      </c>
      <c r="I188" s="808">
        <f t="shared" si="6"/>
        <v>1</v>
      </c>
    </row>
    <row r="189" spans="1:9" ht="12.75">
      <c r="A189" s="814" t="s">
        <v>35</v>
      </c>
      <c r="B189" s="813" t="s">
        <v>45</v>
      </c>
      <c r="C189" s="812"/>
      <c r="D189" s="812"/>
      <c r="E189" s="811"/>
      <c r="F189" s="810">
        <v>72131</v>
      </c>
      <c r="G189" s="809"/>
      <c r="H189" s="809"/>
      <c r="I189" s="808"/>
    </row>
    <row r="190" spans="1:9" ht="12.75">
      <c r="A190" s="814" t="s">
        <v>37</v>
      </c>
      <c r="B190" s="813" t="s">
        <v>539</v>
      </c>
      <c r="C190" s="812"/>
      <c r="D190" s="812"/>
      <c r="E190" s="811"/>
      <c r="F190" s="810"/>
      <c r="G190" s="809">
        <v>8</v>
      </c>
      <c r="H190" s="809">
        <v>8</v>
      </c>
      <c r="I190" s="808">
        <f>H190/G190</f>
        <v>1</v>
      </c>
    </row>
    <row r="191" spans="1:9" ht="13.5" thickBot="1">
      <c r="A191" s="807" t="s">
        <v>225</v>
      </c>
      <c r="B191" s="1496" t="s">
        <v>526</v>
      </c>
      <c r="C191" s="1497"/>
      <c r="D191" s="1497"/>
      <c r="E191" s="1498"/>
      <c r="F191" s="806"/>
      <c r="G191" s="806">
        <v>5217</v>
      </c>
      <c r="H191" s="806">
        <v>5217</v>
      </c>
      <c r="I191" s="805">
        <f>H191/G191</f>
        <v>1</v>
      </c>
    </row>
    <row r="192" spans="1:9" ht="16.5" thickBot="1" thickTop="1">
      <c r="A192" s="1499" t="s">
        <v>121</v>
      </c>
      <c r="B192" s="1500"/>
      <c r="C192" s="1500"/>
      <c r="D192" s="1500"/>
      <c r="E192" s="1500"/>
      <c r="F192" s="804">
        <f>F182+F183+F184+F185+F186</f>
        <v>296621</v>
      </c>
      <c r="G192" s="804">
        <f>G182+G183+G184+G185+G186+G191</f>
        <v>285002</v>
      </c>
      <c r="H192" s="804">
        <f>H182+H183+H184+H186+H191+H185</f>
        <v>262665</v>
      </c>
      <c r="I192" s="803">
        <f>H192/G192</f>
        <v>0.921625111402727</v>
      </c>
    </row>
    <row r="193" spans="1:9" ht="13.5" thickTop="1">
      <c r="A193" s="801"/>
      <c r="B193" s="801"/>
      <c r="C193" s="801"/>
      <c r="D193" s="801"/>
      <c r="E193" s="801"/>
      <c r="F193" s="801"/>
      <c r="G193" s="801"/>
      <c r="H193" s="801"/>
      <c r="I193" s="802"/>
    </row>
    <row r="194" spans="1:9" ht="12.75">
      <c r="A194" s="801"/>
      <c r="B194" s="801"/>
      <c r="C194" s="801"/>
      <c r="D194" s="801"/>
      <c r="E194" s="801"/>
      <c r="F194" s="801"/>
      <c r="G194" s="801"/>
      <c r="H194" s="801"/>
      <c r="I194" s="800"/>
    </row>
    <row r="195" spans="1:9" ht="12.75">
      <c r="A195" s="801"/>
      <c r="B195" s="801"/>
      <c r="C195" s="801"/>
      <c r="D195" s="801"/>
      <c r="E195" s="801"/>
      <c r="F195" s="801"/>
      <c r="G195" s="801"/>
      <c r="H195" s="801"/>
      <c r="I195" s="800"/>
    </row>
    <row r="196" spans="1:9" ht="12.75">
      <c r="A196" s="801"/>
      <c r="B196" s="801"/>
      <c r="C196" s="801"/>
      <c r="D196" s="801"/>
      <c r="E196" s="801"/>
      <c r="F196" s="801"/>
      <c r="G196" s="801"/>
      <c r="H196" s="801"/>
      <c r="I196" s="800"/>
    </row>
    <row r="197" spans="1:9" ht="12.75">
      <c r="A197" s="801"/>
      <c r="B197" s="801"/>
      <c r="C197" s="801"/>
      <c r="D197" s="801"/>
      <c r="E197" s="801"/>
      <c r="F197" s="801"/>
      <c r="G197" s="801"/>
      <c r="H197" s="801"/>
      <c r="I197" s="800"/>
    </row>
    <row r="198" spans="1:9" ht="12.75">
      <c r="A198" s="801"/>
      <c r="B198" s="801"/>
      <c r="C198" s="801"/>
      <c r="D198" s="801"/>
      <c r="E198" s="801"/>
      <c r="F198" s="801"/>
      <c r="G198" s="801"/>
      <c r="H198" s="801"/>
      <c r="I198" s="800"/>
    </row>
    <row r="199" spans="1:9" ht="12.75">
      <c r="A199" s="801"/>
      <c r="B199" s="801"/>
      <c r="C199" s="801"/>
      <c r="D199" s="801"/>
      <c r="E199" s="801"/>
      <c r="F199" s="801"/>
      <c r="G199" s="801"/>
      <c r="H199" s="801"/>
      <c r="I199" s="800"/>
    </row>
    <row r="200" spans="1:9" ht="12.75">
      <c r="A200" s="801"/>
      <c r="B200" s="801"/>
      <c r="C200" s="801"/>
      <c r="D200" s="801"/>
      <c r="E200" s="801"/>
      <c r="F200" s="801"/>
      <c r="G200" s="801"/>
      <c r="H200" s="801"/>
      <c r="I200" s="800"/>
    </row>
    <row r="201" spans="1:9" ht="12.75">
      <c r="A201" s="801"/>
      <c r="B201" s="801"/>
      <c r="C201" s="801"/>
      <c r="D201" s="801"/>
      <c r="E201" s="801"/>
      <c r="F201" s="801"/>
      <c r="G201" s="801"/>
      <c r="H201" s="801"/>
      <c r="I201" s="800"/>
    </row>
    <row r="202" spans="1:9" ht="12.75">
      <c r="A202" s="801"/>
      <c r="B202" s="801"/>
      <c r="C202" s="801"/>
      <c r="D202" s="801"/>
      <c r="E202" s="801"/>
      <c r="F202" s="801"/>
      <c r="G202" s="801"/>
      <c r="H202" s="801"/>
      <c r="I202" s="800"/>
    </row>
    <row r="203" spans="1:9" ht="12.75">
      <c r="A203" s="801"/>
      <c r="B203" s="801"/>
      <c r="C203" s="801"/>
      <c r="D203" s="801"/>
      <c r="E203" s="801"/>
      <c r="F203" s="801"/>
      <c r="G203" s="801"/>
      <c r="H203" s="801"/>
      <c r="I203" s="800"/>
    </row>
    <row r="204" spans="1:9" ht="12.75">
      <c r="A204" s="801"/>
      <c r="B204" s="801"/>
      <c r="C204" s="801"/>
      <c r="D204" s="801"/>
      <c r="E204" s="801"/>
      <c r="F204" s="801"/>
      <c r="G204" s="801"/>
      <c r="H204" s="801"/>
      <c r="I204" s="800"/>
    </row>
    <row r="205" spans="1:9" ht="12.75">
      <c r="A205" s="801"/>
      <c r="B205" s="801"/>
      <c r="C205" s="801"/>
      <c r="D205" s="801"/>
      <c r="E205" s="801"/>
      <c r="F205" s="801"/>
      <c r="G205" s="801"/>
      <c r="H205" s="801"/>
      <c r="I205" s="800"/>
    </row>
    <row r="206" spans="1:9" ht="12.75">
      <c r="A206" s="801"/>
      <c r="B206" s="801"/>
      <c r="C206" s="801"/>
      <c r="D206" s="801"/>
      <c r="E206" s="801"/>
      <c r="F206" s="801"/>
      <c r="G206" s="801"/>
      <c r="H206" s="801"/>
      <c r="I206" s="800"/>
    </row>
    <row r="207" spans="1:9" ht="12.75">
      <c r="A207" s="801"/>
      <c r="B207" s="801"/>
      <c r="C207" s="801"/>
      <c r="D207" s="801"/>
      <c r="E207" s="801"/>
      <c r="F207" s="801"/>
      <c r="G207" s="801"/>
      <c r="H207" s="801"/>
      <c r="I207" s="800"/>
    </row>
    <row r="208" spans="1:9" ht="12.75">
      <c r="A208" s="801"/>
      <c r="B208" s="801"/>
      <c r="C208" s="801"/>
      <c r="D208" s="801"/>
      <c r="E208" s="801"/>
      <c r="F208" s="801"/>
      <c r="G208" s="801"/>
      <c r="H208" s="801"/>
      <c r="I208" s="800"/>
    </row>
    <row r="209" spans="1:9" ht="12.75">
      <c r="A209" s="801"/>
      <c r="B209" s="801"/>
      <c r="C209" s="801"/>
      <c r="D209" s="801"/>
      <c r="E209" s="801"/>
      <c r="F209" s="801"/>
      <c r="G209" s="801"/>
      <c r="H209" s="801"/>
      <c r="I209" s="800"/>
    </row>
    <row r="210" spans="1:9" ht="12.75">
      <c r="A210" s="801"/>
      <c r="B210" s="801"/>
      <c r="C210" s="801"/>
      <c r="D210" s="801"/>
      <c r="E210" s="801"/>
      <c r="F210" s="801"/>
      <c r="G210" s="801"/>
      <c r="H210" s="801"/>
      <c r="I210" s="800"/>
    </row>
    <row r="211" spans="1:9" ht="12.75">
      <c r="A211" s="801"/>
      <c r="B211" s="801"/>
      <c r="C211" s="801"/>
      <c r="D211" s="801"/>
      <c r="E211" s="801"/>
      <c r="F211" s="801"/>
      <c r="G211" s="801"/>
      <c r="H211" s="801"/>
      <c r="I211" s="800"/>
    </row>
    <row r="212" spans="1:9" ht="12.75">
      <c r="A212" s="801"/>
      <c r="B212" s="801"/>
      <c r="C212" s="801"/>
      <c r="D212" s="801"/>
      <c r="E212" s="801"/>
      <c r="F212" s="801"/>
      <c r="G212" s="801"/>
      <c r="H212" s="801"/>
      <c r="I212" s="800"/>
    </row>
    <row r="213" spans="1:9" ht="12.75">
      <c r="A213" s="801"/>
      <c r="B213" s="801"/>
      <c r="C213" s="801"/>
      <c r="D213" s="801"/>
      <c r="E213" s="801"/>
      <c r="F213" s="801"/>
      <c r="G213" s="801"/>
      <c r="H213" s="801"/>
      <c r="I213" s="800"/>
    </row>
    <row r="214" spans="1:9" ht="12.75">
      <c r="A214" s="801"/>
      <c r="B214" s="801"/>
      <c r="C214" s="801"/>
      <c r="D214" s="801"/>
      <c r="E214" s="801"/>
      <c r="F214" s="801"/>
      <c r="G214" s="801"/>
      <c r="H214" s="801"/>
      <c r="I214" s="800"/>
    </row>
    <row r="215" spans="1:9" ht="12.75">
      <c r="A215" s="801"/>
      <c r="B215" s="801"/>
      <c r="C215" s="801"/>
      <c r="D215" s="801"/>
      <c r="E215" s="801"/>
      <c r="F215" s="801"/>
      <c r="G215" s="801"/>
      <c r="H215" s="801"/>
      <c r="I215" s="800"/>
    </row>
    <row r="216" spans="1:9" ht="12.75">
      <c r="A216" s="801"/>
      <c r="B216" s="801"/>
      <c r="C216" s="801"/>
      <c r="D216" s="801"/>
      <c r="E216" s="801"/>
      <c r="F216" s="801"/>
      <c r="G216" s="801"/>
      <c r="H216" s="801"/>
      <c r="I216" s="800"/>
    </row>
    <row r="217" spans="1:9" ht="12.75">
      <c r="A217" s="801"/>
      <c r="B217" s="801"/>
      <c r="C217" s="801"/>
      <c r="D217" s="801"/>
      <c r="E217" s="801"/>
      <c r="F217" s="801"/>
      <c r="G217" s="801"/>
      <c r="H217" s="801"/>
      <c r="I217" s="800"/>
    </row>
    <row r="218" spans="1:9" ht="12.75">
      <c r="A218" s="801"/>
      <c r="B218" s="801"/>
      <c r="C218" s="801"/>
      <c r="D218" s="801"/>
      <c r="E218" s="801"/>
      <c r="F218" s="801"/>
      <c r="G218" s="801"/>
      <c r="H218" s="801"/>
      <c r="I218" s="800"/>
    </row>
    <row r="219" spans="1:9" ht="12.75">
      <c r="A219" s="801"/>
      <c r="B219" s="801"/>
      <c r="C219" s="801"/>
      <c r="D219" s="801"/>
      <c r="E219" s="801"/>
      <c r="F219" s="801"/>
      <c r="G219" s="801"/>
      <c r="H219" s="801"/>
      <c r="I219" s="800"/>
    </row>
    <row r="220" spans="1:9" ht="12.75">
      <c r="A220" s="801"/>
      <c r="B220" s="801"/>
      <c r="C220" s="801"/>
      <c r="D220" s="801"/>
      <c r="E220" s="801"/>
      <c r="F220" s="801"/>
      <c r="G220" s="801"/>
      <c r="H220" s="801"/>
      <c r="I220" s="800"/>
    </row>
    <row r="221" spans="1:9" ht="12.75">
      <c r="A221" s="801"/>
      <c r="B221" s="801"/>
      <c r="C221" s="801"/>
      <c r="D221" s="801"/>
      <c r="E221" s="801"/>
      <c r="F221" s="801"/>
      <c r="G221" s="801"/>
      <c r="H221" s="801"/>
      <c r="I221" s="800"/>
    </row>
    <row r="222" spans="1:9" ht="12.75">
      <c r="A222" s="801"/>
      <c r="B222" s="801"/>
      <c r="C222" s="801"/>
      <c r="D222" s="801"/>
      <c r="E222" s="801"/>
      <c r="F222" s="801"/>
      <c r="G222" s="801"/>
      <c r="H222" s="801"/>
      <c r="I222" s="800"/>
    </row>
    <row r="223" spans="1:9" ht="12.75">
      <c r="A223" s="801"/>
      <c r="B223" s="801"/>
      <c r="C223" s="801"/>
      <c r="D223" s="801"/>
      <c r="E223" s="801"/>
      <c r="F223" s="801"/>
      <c r="G223" s="801"/>
      <c r="H223" s="801"/>
      <c r="I223" s="800"/>
    </row>
    <row r="224" spans="1:9" ht="12.75">
      <c r="A224" s="801"/>
      <c r="B224" s="801"/>
      <c r="C224" s="801"/>
      <c r="D224" s="801"/>
      <c r="E224" s="801"/>
      <c r="F224" s="801"/>
      <c r="G224" s="801"/>
      <c r="H224" s="801"/>
      <c r="I224" s="800"/>
    </row>
    <row r="225" spans="1:9" ht="12.75">
      <c r="A225" s="801"/>
      <c r="B225" s="801"/>
      <c r="C225" s="801"/>
      <c r="D225" s="801"/>
      <c r="E225" s="801"/>
      <c r="F225" s="801"/>
      <c r="G225" s="801"/>
      <c r="H225" s="801"/>
      <c r="I225" s="800"/>
    </row>
    <row r="226" spans="1:9" ht="12.75">
      <c r="A226" s="801"/>
      <c r="B226" s="801"/>
      <c r="C226" s="801"/>
      <c r="D226" s="801"/>
      <c r="E226" s="801"/>
      <c r="F226" s="801"/>
      <c r="G226" s="801"/>
      <c r="H226" s="801"/>
      <c r="I226" s="800"/>
    </row>
    <row r="227" spans="1:9" ht="12.75">
      <c r="A227" s="801"/>
      <c r="B227" s="801"/>
      <c r="C227" s="801"/>
      <c r="D227" s="801"/>
      <c r="E227" s="801"/>
      <c r="F227" s="801"/>
      <c r="G227" s="801"/>
      <c r="H227" s="801"/>
      <c r="I227" s="800"/>
    </row>
    <row r="228" spans="1:9" ht="12.75">
      <c r="A228" s="801"/>
      <c r="B228" s="801"/>
      <c r="C228" s="801"/>
      <c r="D228" s="801"/>
      <c r="E228" s="801"/>
      <c r="F228" s="801"/>
      <c r="G228" s="801"/>
      <c r="H228" s="801"/>
      <c r="I228" s="800"/>
    </row>
    <row r="229" spans="1:9" ht="12.75">
      <c r="A229" s="801"/>
      <c r="B229" s="801"/>
      <c r="C229" s="801"/>
      <c r="D229" s="801"/>
      <c r="E229" s="801"/>
      <c r="F229" s="801"/>
      <c r="G229" s="801"/>
      <c r="H229" s="801"/>
      <c r="I229" s="800"/>
    </row>
    <row r="230" spans="1:9" ht="12.75">
      <c r="A230" s="801"/>
      <c r="B230" s="801"/>
      <c r="C230" s="801"/>
      <c r="D230" s="801"/>
      <c r="E230" s="801"/>
      <c r="F230" s="801"/>
      <c r="G230" s="801"/>
      <c r="H230" s="801"/>
      <c r="I230" s="800"/>
    </row>
    <row r="231" spans="1:9" ht="12.75">
      <c r="A231" s="801"/>
      <c r="B231" s="801"/>
      <c r="C231" s="801"/>
      <c r="D231" s="801"/>
      <c r="E231" s="801"/>
      <c r="F231" s="801"/>
      <c r="G231" s="801"/>
      <c r="H231" s="801"/>
      <c r="I231" s="800"/>
    </row>
    <row r="232" spans="1:9" ht="12.75">
      <c r="A232" s="801"/>
      <c r="B232" s="801"/>
      <c r="C232" s="801"/>
      <c r="D232" s="801"/>
      <c r="E232" s="801"/>
      <c r="F232" s="801"/>
      <c r="G232" s="801"/>
      <c r="H232" s="801"/>
      <c r="I232" s="800"/>
    </row>
    <row r="233" spans="1:9" ht="12.75">
      <c r="A233" s="801"/>
      <c r="B233" s="801"/>
      <c r="C233" s="801"/>
      <c r="D233" s="801"/>
      <c r="E233" s="801"/>
      <c r="F233" s="801"/>
      <c r="G233" s="801"/>
      <c r="H233" s="801"/>
      <c r="I233" s="800"/>
    </row>
    <row r="234" spans="1:9" ht="12.75">
      <c r="A234" s="31" t="s">
        <v>538</v>
      </c>
      <c r="B234" s="32"/>
      <c r="C234" s="32"/>
      <c r="D234" s="32"/>
      <c r="E234" s="32"/>
      <c r="F234" s="32"/>
      <c r="G234" s="32"/>
      <c r="H234" s="32" t="s">
        <v>537</v>
      </c>
      <c r="I234" s="311"/>
    </row>
    <row r="235" spans="1:9" ht="12.75">
      <c r="A235" s="798"/>
      <c r="B235" s="798"/>
      <c r="C235" s="798"/>
      <c r="D235" s="798"/>
      <c r="E235" s="15"/>
      <c r="F235" s="15"/>
      <c r="G235" s="15"/>
      <c r="H235" s="15"/>
      <c r="I235" s="308"/>
    </row>
    <row r="236" spans="1:9" ht="12.75">
      <c r="A236" s="1442"/>
      <c r="B236" s="1442"/>
      <c r="C236" s="1442"/>
      <c r="D236" s="1442"/>
      <c r="E236" s="1442"/>
      <c r="F236" s="1442"/>
      <c r="G236" s="1442"/>
      <c r="H236" s="1442"/>
      <c r="I236" s="1442"/>
    </row>
    <row r="237" spans="1:9" ht="12.75">
      <c r="A237" s="1479" t="s">
        <v>630</v>
      </c>
      <c r="B237" s="1479"/>
      <c r="C237" s="1479"/>
      <c r="D237" s="1479"/>
      <c r="E237" s="1479"/>
      <c r="F237" s="1479"/>
      <c r="G237" s="1479"/>
      <c r="H237" s="1479"/>
      <c r="I237" s="1479"/>
    </row>
    <row r="238" spans="1:9" ht="30" customHeight="1">
      <c r="A238" s="1480" t="s">
        <v>99</v>
      </c>
      <c r="B238" s="1480"/>
      <c r="C238" s="1480"/>
      <c r="D238" s="1480"/>
      <c r="E238" s="1480"/>
      <c r="F238" s="1480"/>
      <c r="G238" s="1480"/>
      <c r="H238" s="1480"/>
      <c r="I238" s="1480"/>
    </row>
    <row r="239" spans="1:9" ht="12.75">
      <c r="A239" s="798"/>
      <c r="B239" s="798"/>
      <c r="C239" s="798"/>
      <c r="D239" s="798"/>
      <c r="E239" s="798"/>
      <c r="F239" s="798"/>
      <c r="G239" s="798"/>
      <c r="H239" s="798"/>
      <c r="I239" s="799"/>
    </row>
    <row r="240" spans="1:9" ht="12.75">
      <c r="A240" s="798"/>
      <c r="B240" s="798"/>
      <c r="C240" s="798"/>
      <c r="D240" s="798"/>
      <c r="E240" s="798"/>
      <c r="F240" s="798"/>
      <c r="G240" s="798"/>
      <c r="H240" s="798"/>
      <c r="I240" s="799"/>
    </row>
    <row r="241" spans="1:9" ht="13.5" thickBot="1">
      <c r="A241" s="798"/>
      <c r="B241" s="798"/>
      <c r="C241" s="798"/>
      <c r="D241" s="798"/>
      <c r="E241" s="798"/>
      <c r="F241" s="1481" t="s">
        <v>0</v>
      </c>
      <c r="G241" s="1481"/>
      <c r="H241" s="1481"/>
      <c r="I241" s="1481"/>
    </row>
    <row r="242" spans="1:9" ht="13.5" customHeight="1" thickTop="1">
      <c r="A242" s="1482" t="s">
        <v>1</v>
      </c>
      <c r="B242" s="1484" t="s">
        <v>2</v>
      </c>
      <c r="C242" s="1484"/>
      <c r="D242" s="1484"/>
      <c r="E242" s="1484"/>
      <c r="F242" s="1486" t="s">
        <v>515</v>
      </c>
      <c r="G242" s="1486" t="s">
        <v>518</v>
      </c>
      <c r="H242" s="1486" t="s">
        <v>213</v>
      </c>
      <c r="I242" s="1489" t="s">
        <v>214</v>
      </c>
    </row>
    <row r="243" spans="1:9" ht="22.5" customHeight="1">
      <c r="A243" s="1483"/>
      <c r="B243" s="1485"/>
      <c r="C243" s="1485"/>
      <c r="D243" s="1485"/>
      <c r="E243" s="1485"/>
      <c r="F243" s="1487"/>
      <c r="G243" s="1488"/>
      <c r="H243" s="1487"/>
      <c r="I243" s="1490"/>
    </row>
    <row r="244" spans="1:9" ht="12.75">
      <c r="A244" s="797"/>
      <c r="B244" s="1457" t="s">
        <v>42</v>
      </c>
      <c r="C244" s="1457"/>
      <c r="D244" s="1457"/>
      <c r="E244" s="1457"/>
      <c r="F244" s="1473"/>
      <c r="G244" s="1473"/>
      <c r="H244" s="1473"/>
      <c r="I244" s="1474"/>
    </row>
    <row r="245" spans="1:9" ht="12.75">
      <c r="A245" s="39"/>
      <c r="B245" s="1475" t="s">
        <v>6</v>
      </c>
      <c r="C245" s="1475"/>
      <c r="D245" s="1475"/>
      <c r="E245" s="1475"/>
      <c r="F245" s="40"/>
      <c r="G245" s="40"/>
      <c r="H245" s="40"/>
      <c r="I245" s="316"/>
    </row>
    <row r="246" spans="1:9" ht="12.75">
      <c r="A246" s="762" t="s">
        <v>11</v>
      </c>
      <c r="B246" s="1476" t="s">
        <v>536</v>
      </c>
      <c r="C246" s="1476"/>
      <c r="D246" s="1476"/>
      <c r="E246" s="1476"/>
      <c r="F246" s="761"/>
      <c r="G246" s="760">
        <f>G248</f>
        <v>44539</v>
      </c>
      <c r="H246" s="760">
        <v>47839</v>
      </c>
      <c r="I246" s="759">
        <f>H246/G246</f>
        <v>1.074092368486046</v>
      </c>
    </row>
    <row r="247" spans="1:9" ht="12.75">
      <c r="A247" s="772" t="s">
        <v>22</v>
      </c>
      <c r="B247" s="1462" t="s">
        <v>144</v>
      </c>
      <c r="C247" s="1477"/>
      <c r="D247" s="1477"/>
      <c r="E247" s="1478"/>
      <c r="F247" s="771"/>
      <c r="G247" s="770"/>
      <c r="H247" s="770"/>
      <c r="I247" s="1351"/>
    </row>
    <row r="248" spans="1:9" ht="12.75">
      <c r="A248" s="796">
        <v>41640</v>
      </c>
      <c r="B248" s="385" t="s">
        <v>535</v>
      </c>
      <c r="C248" s="249"/>
      <c r="D248" s="249"/>
      <c r="E248" s="249"/>
      <c r="F248" s="795"/>
      <c r="G248" s="794">
        <v>44539</v>
      </c>
      <c r="H248" s="794">
        <v>47839</v>
      </c>
      <c r="I248" s="1352">
        <f>H248/G248</f>
        <v>1.074092368486046</v>
      </c>
    </row>
    <row r="249" spans="1:9" ht="12.75">
      <c r="A249" s="793" t="s">
        <v>12</v>
      </c>
      <c r="B249" s="1451" t="s">
        <v>534</v>
      </c>
      <c r="C249" s="1466"/>
      <c r="D249" s="1466"/>
      <c r="E249" s="1467"/>
      <c r="F249" s="768"/>
      <c r="G249" s="776">
        <f>G250+G252</f>
        <v>1625</v>
      </c>
      <c r="H249" s="776">
        <v>1625</v>
      </c>
      <c r="I249" s="759">
        <f>H249/G249</f>
        <v>1</v>
      </c>
    </row>
    <row r="250" spans="1:9" ht="12.75">
      <c r="A250" s="788" t="s">
        <v>22</v>
      </c>
      <c r="B250" s="1468" t="s">
        <v>46</v>
      </c>
      <c r="C250" s="1468"/>
      <c r="D250" s="1468"/>
      <c r="E250" s="1468"/>
      <c r="F250" s="787"/>
      <c r="G250" s="786">
        <v>1608</v>
      </c>
      <c r="H250" s="786">
        <v>1608</v>
      </c>
      <c r="I250" s="759">
        <f>H250/G250</f>
        <v>1</v>
      </c>
    </row>
    <row r="251" spans="1:9" ht="12.75">
      <c r="A251" s="792" t="s">
        <v>23</v>
      </c>
      <c r="B251" s="1465" t="s">
        <v>47</v>
      </c>
      <c r="C251" s="1465"/>
      <c r="D251" s="1465"/>
      <c r="E251" s="1465"/>
      <c r="F251" s="771"/>
      <c r="G251" s="770"/>
      <c r="H251" s="770"/>
      <c r="I251" s="759"/>
    </row>
    <row r="252" spans="1:9" ht="12.75">
      <c r="A252" s="792" t="s">
        <v>35</v>
      </c>
      <c r="B252" s="735" t="s">
        <v>533</v>
      </c>
      <c r="C252" s="739"/>
      <c r="D252" s="739"/>
      <c r="E252" s="734"/>
      <c r="F252" s="770"/>
      <c r="G252" s="770">
        <v>17</v>
      </c>
      <c r="H252" s="771">
        <v>17</v>
      </c>
      <c r="I252" s="759">
        <f>H252/G252</f>
        <v>1</v>
      </c>
    </row>
    <row r="253" spans="1:9" ht="12.75">
      <c r="A253" s="769" t="s">
        <v>13</v>
      </c>
      <c r="B253" s="1451" t="s">
        <v>190</v>
      </c>
      <c r="C253" s="1466"/>
      <c r="D253" s="1466"/>
      <c r="E253" s="1467"/>
      <c r="F253" s="791"/>
      <c r="G253" s="790">
        <f>G254</f>
        <v>2540</v>
      </c>
      <c r="H253" s="789">
        <v>2540</v>
      </c>
      <c r="I253" s="759">
        <f>H253/G253</f>
        <v>1</v>
      </c>
    </row>
    <row r="254" spans="1:9" ht="12.75">
      <c r="A254" s="788" t="s">
        <v>23</v>
      </c>
      <c r="B254" s="1468" t="s">
        <v>532</v>
      </c>
      <c r="C254" s="1468"/>
      <c r="D254" s="1468"/>
      <c r="E254" s="1468"/>
      <c r="F254" s="787"/>
      <c r="G254" s="786">
        <v>2540</v>
      </c>
      <c r="H254" s="786">
        <v>2540</v>
      </c>
      <c r="I254" s="759">
        <f>H254/G254</f>
        <v>1</v>
      </c>
    </row>
    <row r="255" spans="1:9" ht="13.5" thickBot="1">
      <c r="A255" s="769" t="s">
        <v>15</v>
      </c>
      <c r="B255" s="1461" t="s">
        <v>232</v>
      </c>
      <c r="C255" s="1461"/>
      <c r="D255" s="1461"/>
      <c r="E255" s="1461"/>
      <c r="F255" s="785"/>
      <c r="G255" s="784"/>
      <c r="H255" s="784"/>
      <c r="I255" s="759"/>
    </row>
    <row r="256" spans="1:9" ht="14.25" thickBot="1" thickTop="1">
      <c r="A256" s="1469" t="s">
        <v>122</v>
      </c>
      <c r="B256" s="1470"/>
      <c r="C256" s="1470"/>
      <c r="D256" s="1470"/>
      <c r="E256" s="1470"/>
      <c r="F256" s="783"/>
      <c r="G256" s="782">
        <f>G246+G249+G253</f>
        <v>48704</v>
      </c>
      <c r="H256" s="781">
        <f>H246+H249+H253</f>
        <v>52004</v>
      </c>
      <c r="I256" s="756">
        <f>H256/G256</f>
        <v>1.0677562417871223</v>
      </c>
    </row>
    <row r="257" spans="1:9" ht="13.5" thickTop="1">
      <c r="A257" s="1471"/>
      <c r="B257" s="1458"/>
      <c r="C257" s="1458"/>
      <c r="D257" s="1458"/>
      <c r="E257" s="1458"/>
      <c r="F257" s="1458"/>
      <c r="G257" s="1458"/>
      <c r="H257" s="1458"/>
      <c r="I257" s="1472"/>
    </row>
    <row r="258" spans="1:9" ht="12.75">
      <c r="A258" s="780"/>
      <c r="B258" s="1457" t="s">
        <v>43</v>
      </c>
      <c r="C258" s="1457"/>
      <c r="D258" s="1457"/>
      <c r="E258" s="1457"/>
      <c r="F258" s="1458"/>
      <c r="G258" s="1458"/>
      <c r="H258" s="1458"/>
      <c r="I258" s="1459"/>
    </row>
    <row r="259" spans="1:9" ht="12.75">
      <c r="A259" s="779"/>
      <c r="B259" s="1460" t="s">
        <v>6</v>
      </c>
      <c r="C259" s="1460"/>
      <c r="D259" s="1460"/>
      <c r="E259" s="1460"/>
      <c r="F259" s="778"/>
      <c r="G259" s="778"/>
      <c r="H259" s="778"/>
      <c r="I259" s="777"/>
    </row>
    <row r="260" spans="1:9" ht="12.75">
      <c r="A260" s="769" t="s">
        <v>15</v>
      </c>
      <c r="B260" s="1461" t="s">
        <v>531</v>
      </c>
      <c r="C260" s="1461"/>
      <c r="D260" s="1461"/>
      <c r="E260" s="1461"/>
      <c r="F260" s="768">
        <v>14418</v>
      </c>
      <c r="G260" s="776">
        <v>148892</v>
      </c>
      <c r="H260" s="776">
        <v>18803</v>
      </c>
      <c r="I260" s="763">
        <f>H260/G260</f>
        <v>0.12628616715471616</v>
      </c>
    </row>
    <row r="261" spans="1:9" ht="12.75">
      <c r="A261" s="775" t="s">
        <v>16</v>
      </c>
      <c r="B261" s="1451" t="s">
        <v>530</v>
      </c>
      <c r="C261" s="1452"/>
      <c r="D261" s="1452"/>
      <c r="E261" s="1453"/>
      <c r="F261" s="774">
        <v>48660</v>
      </c>
      <c r="G261" s="773">
        <v>120282</v>
      </c>
      <c r="H261" s="773">
        <v>62536</v>
      </c>
      <c r="I261" s="763">
        <f>H261/G261</f>
        <v>0.5199115412114863</v>
      </c>
    </row>
    <row r="262" spans="1:9" ht="12.75">
      <c r="A262" s="772" t="s">
        <v>23</v>
      </c>
      <c r="B262" s="1462" t="s">
        <v>38</v>
      </c>
      <c r="C262" s="1463"/>
      <c r="D262" s="1463"/>
      <c r="E262" s="1464"/>
      <c r="F262" s="771"/>
      <c r="G262" s="770"/>
      <c r="H262" s="770"/>
      <c r="I262" s="763"/>
    </row>
    <row r="263" spans="1:9" ht="12.75">
      <c r="A263" s="769" t="s">
        <v>17</v>
      </c>
      <c r="B263" s="1451" t="s">
        <v>529</v>
      </c>
      <c r="C263" s="1452"/>
      <c r="D263" s="1452"/>
      <c r="E263" s="1453"/>
      <c r="F263" s="768"/>
      <c r="G263" s="768"/>
      <c r="H263" s="768"/>
      <c r="I263" s="763"/>
    </row>
    <row r="264" spans="1:9" ht="12.75">
      <c r="A264" s="767" t="s">
        <v>22</v>
      </c>
      <c r="B264" s="766" t="s">
        <v>528</v>
      </c>
      <c r="C264" s="736"/>
      <c r="D264" s="736"/>
      <c r="E264" s="737"/>
      <c r="F264" s="761"/>
      <c r="G264" s="760"/>
      <c r="H264" s="764"/>
      <c r="I264" s="763"/>
    </row>
    <row r="265" spans="1:9" ht="12.75">
      <c r="A265" s="767" t="s">
        <v>23</v>
      </c>
      <c r="B265" s="766" t="s">
        <v>527</v>
      </c>
      <c r="C265" s="736"/>
      <c r="D265" s="736"/>
      <c r="E265" s="737"/>
      <c r="F265" s="765"/>
      <c r="G265" s="764"/>
      <c r="H265" s="764"/>
      <c r="I265" s="763"/>
    </row>
    <row r="266" spans="1:9" ht="13.5" thickBot="1">
      <c r="A266" s="762" t="s">
        <v>225</v>
      </c>
      <c r="B266" s="1451" t="s">
        <v>526</v>
      </c>
      <c r="C266" s="1452"/>
      <c r="D266" s="1452"/>
      <c r="E266" s="1453"/>
      <c r="F266" s="761"/>
      <c r="G266" s="760"/>
      <c r="H266" s="760"/>
      <c r="I266" s="759"/>
    </row>
    <row r="267" spans="1:9" ht="14.25" thickBot="1" thickTop="1">
      <c r="A267" s="1454" t="s">
        <v>525</v>
      </c>
      <c r="B267" s="1455"/>
      <c r="C267" s="1455"/>
      <c r="D267" s="1455"/>
      <c r="E267" s="1455"/>
      <c r="F267" s="758">
        <f>F260+F261+F263+F266</f>
        <v>63078</v>
      </c>
      <c r="G267" s="758">
        <f>G260+G261+G263+G266</f>
        <v>269174</v>
      </c>
      <c r="H267" s="757">
        <f>H260+H261+H263+H266</f>
        <v>81339</v>
      </c>
      <c r="I267" s="756">
        <f>H267/G267</f>
        <v>0.30218000252624694</v>
      </c>
    </row>
    <row r="268" spans="1:9" ht="13.5" thickTop="1">
      <c r="A268" s="1456"/>
      <c r="B268" s="1456"/>
      <c r="C268" s="1456"/>
      <c r="D268" s="1456"/>
      <c r="E268" s="1456"/>
      <c r="F268" s="14"/>
      <c r="G268" s="14"/>
      <c r="H268" s="14"/>
      <c r="I268" s="312"/>
    </row>
  </sheetData>
  <sheetProtection/>
  <mergeCells count="130">
    <mergeCell ref="A1:I1"/>
    <mergeCell ref="A2:I2"/>
    <mergeCell ref="A3:I3"/>
    <mergeCell ref="F5:I5"/>
    <mergeCell ref="A6:A7"/>
    <mergeCell ref="B6:E7"/>
    <mergeCell ref="F6:F7"/>
    <mergeCell ref="G6:G7"/>
    <mergeCell ref="H6:H7"/>
    <mergeCell ref="I6:I7"/>
    <mergeCell ref="A8:I8"/>
    <mergeCell ref="B9:E9"/>
    <mergeCell ref="B10:E10"/>
    <mergeCell ref="B11:E11"/>
    <mergeCell ref="B12:E12"/>
    <mergeCell ref="B13:E13"/>
    <mergeCell ref="B14:E14"/>
    <mergeCell ref="B15:E15"/>
    <mergeCell ref="B22:E22"/>
    <mergeCell ref="B23:E23"/>
    <mergeCell ref="B24:E24"/>
    <mergeCell ref="B25:E25"/>
    <mergeCell ref="B29:E29"/>
    <mergeCell ref="B30:E30"/>
    <mergeCell ref="B31:E31"/>
    <mergeCell ref="B34:E34"/>
    <mergeCell ref="B35:E35"/>
    <mergeCell ref="B36:E36"/>
    <mergeCell ref="B37:E37"/>
    <mergeCell ref="B38:E38"/>
    <mergeCell ref="A40:E40"/>
    <mergeCell ref="B65:E65"/>
    <mergeCell ref="F65:F66"/>
    <mergeCell ref="G65:G66"/>
    <mergeCell ref="B39:E39"/>
    <mergeCell ref="H65:H66"/>
    <mergeCell ref="I65:I66"/>
    <mergeCell ref="A66:E66"/>
    <mergeCell ref="B67:E67"/>
    <mergeCell ref="B68:E68"/>
    <mergeCell ref="B69:E69"/>
    <mergeCell ref="B70:E70"/>
    <mergeCell ref="B71:E71"/>
    <mergeCell ref="B72:E72"/>
    <mergeCell ref="B77:E77"/>
    <mergeCell ref="B78:E78"/>
    <mergeCell ref="B79:E79"/>
    <mergeCell ref="B80:E80"/>
    <mergeCell ref="B81:E81"/>
    <mergeCell ref="B82:E82"/>
    <mergeCell ref="A83:E83"/>
    <mergeCell ref="A84:E84"/>
    <mergeCell ref="E117:I117"/>
    <mergeCell ref="A119:I119"/>
    <mergeCell ref="A120:I120"/>
    <mergeCell ref="A121:I121"/>
    <mergeCell ref="F124:I124"/>
    <mergeCell ref="A125:A126"/>
    <mergeCell ref="B125:E126"/>
    <mergeCell ref="F125:F126"/>
    <mergeCell ref="G125:G126"/>
    <mergeCell ref="H125:H126"/>
    <mergeCell ref="I125:I126"/>
    <mergeCell ref="A127:I127"/>
    <mergeCell ref="B128:E128"/>
    <mergeCell ref="B129:E129"/>
    <mergeCell ref="B130:E130"/>
    <mergeCell ref="B131:E131"/>
    <mergeCell ref="B132:E132"/>
    <mergeCell ref="B133:E133"/>
    <mergeCell ref="B134:E134"/>
    <mergeCell ref="B139:E139"/>
    <mergeCell ref="B140:E140"/>
    <mergeCell ref="B141:E141"/>
    <mergeCell ref="B142:E142"/>
    <mergeCell ref="B146:E146"/>
    <mergeCell ref="B147:E147"/>
    <mergeCell ref="B148:E148"/>
    <mergeCell ref="B149:E149"/>
    <mergeCell ref="B150:E150"/>
    <mergeCell ref="A152:E152"/>
    <mergeCell ref="B151:E151"/>
    <mergeCell ref="A178:A179"/>
    <mergeCell ref="B178:E179"/>
    <mergeCell ref="F178:F179"/>
    <mergeCell ref="G178:G179"/>
    <mergeCell ref="H178:H179"/>
    <mergeCell ref="I178:I179"/>
    <mergeCell ref="A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91:E191"/>
    <mergeCell ref="A192:E192"/>
    <mergeCell ref="A236:I236"/>
    <mergeCell ref="A237:I237"/>
    <mergeCell ref="A238:I238"/>
    <mergeCell ref="F241:I241"/>
    <mergeCell ref="A242:A243"/>
    <mergeCell ref="B242:E243"/>
    <mergeCell ref="F242:F243"/>
    <mergeCell ref="G242:G243"/>
    <mergeCell ref="H242:H243"/>
    <mergeCell ref="I242:I243"/>
    <mergeCell ref="B244:I244"/>
    <mergeCell ref="B245:E245"/>
    <mergeCell ref="B246:E246"/>
    <mergeCell ref="B247:E247"/>
    <mergeCell ref="B249:E249"/>
    <mergeCell ref="B250:E250"/>
    <mergeCell ref="B251:E251"/>
    <mergeCell ref="B253:E253"/>
    <mergeCell ref="B254:E254"/>
    <mergeCell ref="B255:E255"/>
    <mergeCell ref="A256:E256"/>
    <mergeCell ref="A257:I257"/>
    <mergeCell ref="B266:E266"/>
    <mergeCell ref="A267:E267"/>
    <mergeCell ref="A268:E268"/>
    <mergeCell ref="B258:I258"/>
    <mergeCell ref="B259:E259"/>
    <mergeCell ref="B260:E260"/>
    <mergeCell ref="B261:E261"/>
    <mergeCell ref="B262:E262"/>
    <mergeCell ref="B263:E2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8"/>
  <sheetViews>
    <sheetView zoomScale="90" zoomScaleNormal="90" workbookViewId="0" topLeftCell="A1">
      <selection activeCell="L37" sqref="L37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4" width="7.57421875" style="0" customWidth="1"/>
    <col min="5" max="5" width="12.140625" style="0" customWidth="1"/>
    <col min="6" max="6" width="14.28125" style="0" customWidth="1"/>
    <col min="7" max="7" width="9.421875" style="0" customWidth="1"/>
    <col min="8" max="8" width="9.8515625" style="0" customWidth="1"/>
    <col min="9" max="9" width="8.00390625" style="0" customWidth="1"/>
    <col min="10" max="10" width="8.8515625" style="0" customWidth="1"/>
    <col min="11" max="11" width="8.421875" style="0" customWidth="1"/>
    <col min="12" max="12" width="8.7109375" style="0" customWidth="1"/>
    <col min="13" max="13" width="8.57421875" style="0" customWidth="1"/>
    <col min="14" max="15" width="8.7109375" style="0" customWidth="1"/>
    <col min="16" max="16" width="7.421875" style="0" customWidth="1"/>
    <col min="17" max="17" width="8.8515625" style="0" customWidth="1"/>
    <col min="18" max="18" width="9.28125" style="0" customWidth="1"/>
  </cols>
  <sheetData>
    <row r="1" spans="1:18" ht="12.75">
      <c r="A1" s="1555" t="s">
        <v>633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  <c r="P1" s="1555"/>
      <c r="Q1" s="1555"/>
      <c r="R1" s="1555"/>
    </row>
    <row r="2" spans="1:18" ht="12.75">
      <c r="A2" s="1555" t="s">
        <v>634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  <c r="Q2" s="1555"/>
      <c r="R2" s="1555"/>
    </row>
    <row r="3" spans="1:18" ht="13.5" thickBot="1">
      <c r="A3" s="906"/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8"/>
      <c r="P3" s="908" t="s">
        <v>49</v>
      </c>
      <c r="Q3" s="908"/>
      <c r="R3" s="907"/>
    </row>
    <row r="4" spans="1:18" ht="14.25" thickBot="1" thickTop="1">
      <c r="A4" s="1556" t="s">
        <v>1</v>
      </c>
      <c r="B4" s="1558" t="s">
        <v>58</v>
      </c>
      <c r="C4" s="1558"/>
      <c r="D4" s="1558"/>
      <c r="E4" s="1559"/>
      <c r="F4" s="1562" t="s">
        <v>481</v>
      </c>
      <c r="G4" s="1565" t="s">
        <v>59</v>
      </c>
      <c r="H4" s="1566"/>
      <c r="I4" s="1566"/>
      <c r="J4" s="1567"/>
      <c r="K4" s="1571" t="s">
        <v>60</v>
      </c>
      <c r="L4" s="1572"/>
      <c r="M4" s="1572"/>
      <c r="N4" s="1572"/>
      <c r="O4" s="1572"/>
      <c r="P4" s="1572"/>
      <c r="Q4" s="1572"/>
      <c r="R4" s="1573"/>
    </row>
    <row r="5" spans="1:18" ht="12.75">
      <c r="A5" s="1557"/>
      <c r="B5" s="1560"/>
      <c r="C5" s="1560"/>
      <c r="D5" s="1560"/>
      <c r="E5" s="1561"/>
      <c r="F5" s="1563"/>
      <c r="G5" s="1568"/>
      <c r="H5" s="1569"/>
      <c r="I5" s="1569"/>
      <c r="J5" s="1570"/>
      <c r="K5" s="1574" t="s">
        <v>519</v>
      </c>
      <c r="L5" s="1575"/>
      <c r="M5" s="1575"/>
      <c r="N5" s="1576"/>
      <c r="O5" s="1574" t="s">
        <v>137</v>
      </c>
      <c r="P5" s="1575"/>
      <c r="Q5" s="1575"/>
      <c r="R5" s="1579"/>
    </row>
    <row r="6" spans="1:18" ht="12.75" customHeight="1">
      <c r="A6" s="1557"/>
      <c r="B6" s="1560"/>
      <c r="C6" s="1560"/>
      <c r="D6" s="1560"/>
      <c r="E6" s="1561"/>
      <c r="F6" s="1563"/>
      <c r="G6" s="1578" t="s">
        <v>517</v>
      </c>
      <c r="H6" s="1560" t="s">
        <v>518</v>
      </c>
      <c r="I6" s="1561" t="s">
        <v>213</v>
      </c>
      <c r="J6" s="1577" t="s">
        <v>214</v>
      </c>
      <c r="K6" s="1578" t="s">
        <v>517</v>
      </c>
      <c r="L6" s="1560" t="s">
        <v>518</v>
      </c>
      <c r="M6" s="1561" t="s">
        <v>213</v>
      </c>
      <c r="N6" s="1577" t="s">
        <v>214</v>
      </c>
      <c r="O6" s="1578" t="s">
        <v>517</v>
      </c>
      <c r="P6" s="1560" t="s">
        <v>518</v>
      </c>
      <c r="Q6" s="1561" t="s">
        <v>213</v>
      </c>
      <c r="R6" s="1577" t="s">
        <v>214</v>
      </c>
    </row>
    <row r="7" spans="1:18" ht="26.25" customHeight="1">
      <c r="A7" s="1557"/>
      <c r="B7" s="1560"/>
      <c r="C7" s="1560"/>
      <c r="D7" s="1560"/>
      <c r="E7" s="1561"/>
      <c r="F7" s="1564"/>
      <c r="G7" s="1578"/>
      <c r="H7" s="1560"/>
      <c r="I7" s="1561"/>
      <c r="J7" s="1577"/>
      <c r="K7" s="1578"/>
      <c r="L7" s="1560"/>
      <c r="M7" s="1561"/>
      <c r="N7" s="1577"/>
      <c r="O7" s="1578"/>
      <c r="P7" s="1560"/>
      <c r="Q7" s="1561"/>
      <c r="R7" s="1577"/>
    </row>
    <row r="8" spans="1:18" ht="13.5" thickBot="1">
      <c r="A8" s="1557"/>
      <c r="B8" s="1580" t="s">
        <v>22</v>
      </c>
      <c r="C8" s="1580"/>
      <c r="D8" s="1580"/>
      <c r="E8" s="1581"/>
      <c r="F8" s="911"/>
      <c r="G8" s="912" t="s">
        <v>23</v>
      </c>
      <c r="H8" s="913" t="s">
        <v>35</v>
      </c>
      <c r="I8" s="913" t="s">
        <v>37</v>
      </c>
      <c r="J8" s="914" t="s">
        <v>61</v>
      </c>
      <c r="K8" s="915" t="s">
        <v>62</v>
      </c>
      <c r="L8" s="909" t="s">
        <v>63</v>
      </c>
      <c r="M8" s="909" t="s">
        <v>64</v>
      </c>
      <c r="N8" s="916" t="s">
        <v>65</v>
      </c>
      <c r="O8" s="917" t="s">
        <v>66</v>
      </c>
      <c r="P8" s="909" t="s">
        <v>67</v>
      </c>
      <c r="Q8" s="909" t="s">
        <v>68</v>
      </c>
      <c r="R8" s="918" t="s">
        <v>69</v>
      </c>
    </row>
    <row r="9" spans="1:18" ht="13.5" thickBot="1">
      <c r="A9" s="1582" t="s">
        <v>113</v>
      </c>
      <c r="B9" s="1583"/>
      <c r="C9" s="1583"/>
      <c r="D9" s="1583"/>
      <c r="E9" s="1583"/>
      <c r="F9" s="919"/>
      <c r="G9" s="920">
        <f>K9+O9+G51+K51+O51+G92+K92</f>
        <v>343906</v>
      </c>
      <c r="H9" s="921">
        <f>L9+P9+H51+L51+P51+H92+L92</f>
        <v>536780</v>
      </c>
      <c r="I9" s="921">
        <f>I26+I30</f>
        <v>544991</v>
      </c>
      <c r="J9" s="922">
        <f>I9/H9</f>
        <v>1.01529676962629</v>
      </c>
      <c r="K9" s="923">
        <f aca="true" t="shared" si="0" ref="K9:Q9">K26+K30</f>
        <v>171840</v>
      </c>
      <c r="L9" s="923">
        <f t="shared" si="0"/>
        <v>351299</v>
      </c>
      <c r="M9" s="921">
        <f t="shared" si="0"/>
        <v>351297</v>
      </c>
      <c r="N9" s="924">
        <f t="shared" si="0"/>
        <v>1.9999942955747922</v>
      </c>
      <c r="O9" s="920">
        <f t="shared" si="0"/>
        <v>37200</v>
      </c>
      <c r="P9" s="921">
        <f t="shared" si="0"/>
        <v>37200</v>
      </c>
      <c r="Q9" s="921">
        <f t="shared" si="0"/>
        <v>39099</v>
      </c>
      <c r="R9" s="925">
        <f>Q9/P9</f>
        <v>1.0510483870967742</v>
      </c>
    </row>
    <row r="10" spans="1:19" ht="12.75">
      <c r="A10" s="926" t="s">
        <v>22</v>
      </c>
      <c r="B10" s="1584" t="s">
        <v>114</v>
      </c>
      <c r="C10" s="1585"/>
      <c r="D10" s="1585"/>
      <c r="E10" s="1585"/>
      <c r="F10" s="927"/>
      <c r="G10" s="928"/>
      <c r="H10" s="929"/>
      <c r="I10" s="930"/>
      <c r="J10" s="931"/>
      <c r="K10" s="932"/>
      <c r="L10" s="929"/>
      <c r="M10" s="929"/>
      <c r="N10" s="933"/>
      <c r="O10" s="928"/>
      <c r="P10" s="929"/>
      <c r="Q10" s="934"/>
      <c r="R10" s="935"/>
      <c r="S10" s="261"/>
    </row>
    <row r="11" spans="1:18" ht="12.75">
      <c r="A11" s="261"/>
      <c r="B11" s="1586" t="s">
        <v>145</v>
      </c>
      <c r="C11" s="1587"/>
      <c r="D11" s="1587"/>
      <c r="E11" s="1587"/>
      <c r="F11" s="692" t="s">
        <v>483</v>
      </c>
      <c r="G11" s="397"/>
      <c r="H11" s="936"/>
      <c r="I11" s="936"/>
      <c r="J11" s="269"/>
      <c r="K11" s="937"/>
      <c r="L11" s="938"/>
      <c r="M11" s="939"/>
      <c r="N11" s="940"/>
      <c r="O11" s="318"/>
      <c r="P11" s="941"/>
      <c r="Q11" s="941"/>
      <c r="R11" s="942"/>
    </row>
    <row r="12" spans="1:18" ht="12.75">
      <c r="A12" s="261"/>
      <c r="B12" s="1588" t="s">
        <v>556</v>
      </c>
      <c r="C12" s="1589"/>
      <c r="D12" s="1589"/>
      <c r="E12" s="1590"/>
      <c r="F12" s="692" t="s">
        <v>482</v>
      </c>
      <c r="G12" s="397"/>
      <c r="H12" s="712"/>
      <c r="I12" s="712">
        <f>M12+Q12+I54+M54+Q54+I95</f>
        <v>1111</v>
      </c>
      <c r="J12" s="269"/>
      <c r="K12" s="943"/>
      <c r="L12" s="938"/>
      <c r="M12" s="939"/>
      <c r="N12" s="940"/>
      <c r="O12" s="318"/>
      <c r="P12" s="941"/>
      <c r="Q12" s="941"/>
      <c r="R12" s="942"/>
    </row>
    <row r="13" spans="1:18" ht="12.75">
      <c r="A13" s="944"/>
      <c r="B13" s="1591" t="s">
        <v>146</v>
      </c>
      <c r="C13" s="1591"/>
      <c r="D13" s="1591"/>
      <c r="E13" s="1592"/>
      <c r="F13" s="947" t="s">
        <v>483</v>
      </c>
      <c r="G13" s="397">
        <f aca="true" t="shared" si="1" ref="G13:G24">K13+O13+G55+K55+O55+G96+K96</f>
        <v>1914</v>
      </c>
      <c r="H13" s="712">
        <f aca="true" t="shared" si="2" ref="H13:H24">L13+P13+H55+L55+P55+H96+L96</f>
        <v>2486</v>
      </c>
      <c r="I13" s="712">
        <f aca="true" t="shared" si="3" ref="I13:I24">M13+Q13+I55+M55+Q55+I96+M96</f>
        <v>3052</v>
      </c>
      <c r="J13" s="948">
        <f aca="true" t="shared" si="4" ref="J13:J24">N13+R13+J55+N55+R55+J96+N96</f>
        <v>1.2276749798873692</v>
      </c>
      <c r="K13" s="949"/>
      <c r="L13" s="950"/>
      <c r="M13" s="950"/>
      <c r="N13" s="940"/>
      <c r="O13" s="951"/>
      <c r="P13" s="950"/>
      <c r="Q13" s="952"/>
      <c r="R13" s="942"/>
    </row>
    <row r="14" spans="1:18" ht="12.75">
      <c r="A14" s="944"/>
      <c r="B14" s="946" t="s">
        <v>191</v>
      </c>
      <c r="C14" s="953"/>
      <c r="D14" s="953"/>
      <c r="E14" s="953"/>
      <c r="F14" s="947" t="s">
        <v>482</v>
      </c>
      <c r="G14" s="397">
        <f t="shared" si="1"/>
        <v>128277</v>
      </c>
      <c r="H14" s="712">
        <f t="shared" si="2"/>
        <v>143327</v>
      </c>
      <c r="I14" s="712">
        <f t="shared" si="3"/>
        <v>148845</v>
      </c>
      <c r="J14" s="948">
        <f t="shared" si="4"/>
        <v>5.177105273088733</v>
      </c>
      <c r="K14" s="949"/>
      <c r="L14" s="950">
        <v>10786</v>
      </c>
      <c r="M14" s="950">
        <v>10786</v>
      </c>
      <c r="N14" s="940">
        <f>M14/L14</f>
        <v>1</v>
      </c>
      <c r="O14" s="954"/>
      <c r="P14" s="955"/>
      <c r="Q14" s="956"/>
      <c r="R14" s="942"/>
    </row>
    <row r="15" spans="1:18" ht="12.75">
      <c r="A15" s="944"/>
      <c r="B15" s="946" t="s">
        <v>147</v>
      </c>
      <c r="C15" s="953"/>
      <c r="D15" s="953"/>
      <c r="E15" s="953"/>
      <c r="F15" s="947" t="s">
        <v>482</v>
      </c>
      <c r="G15" s="397">
        <f t="shared" si="1"/>
        <v>177383</v>
      </c>
      <c r="H15" s="712">
        <f t="shared" si="2"/>
        <v>228693</v>
      </c>
      <c r="I15" s="712">
        <f t="shared" si="3"/>
        <v>231082</v>
      </c>
      <c r="J15" s="948">
        <f t="shared" si="4"/>
        <v>2.9293293553651574</v>
      </c>
      <c r="K15" s="949">
        <v>142926</v>
      </c>
      <c r="L15" s="950">
        <v>194236</v>
      </c>
      <c r="M15" s="950">
        <v>194236</v>
      </c>
      <c r="N15" s="940">
        <f aca="true" t="shared" si="5" ref="N15:N26">M15/L15</f>
        <v>1</v>
      </c>
      <c r="O15" s="951">
        <v>34400</v>
      </c>
      <c r="P15" s="950">
        <v>34400</v>
      </c>
      <c r="Q15" s="957">
        <v>36797</v>
      </c>
      <c r="R15" s="942">
        <f>Q15/P15</f>
        <v>1.0696802325581396</v>
      </c>
    </row>
    <row r="16" spans="1:18" ht="12.75">
      <c r="A16" s="944"/>
      <c r="B16" s="946" t="s">
        <v>117</v>
      </c>
      <c r="C16" s="953"/>
      <c r="D16" s="953"/>
      <c r="E16" s="953"/>
      <c r="F16" s="947" t="s">
        <v>483</v>
      </c>
      <c r="G16" s="397">
        <f t="shared" si="1"/>
        <v>4960</v>
      </c>
      <c r="H16" s="712">
        <f t="shared" si="2"/>
        <v>4960</v>
      </c>
      <c r="I16" s="712">
        <f t="shared" si="3"/>
        <v>4460</v>
      </c>
      <c r="J16" s="948">
        <f t="shared" si="4"/>
        <v>1.8212169312169313</v>
      </c>
      <c r="K16" s="949">
        <v>2160</v>
      </c>
      <c r="L16" s="950">
        <v>2160</v>
      </c>
      <c r="M16" s="950">
        <v>2158</v>
      </c>
      <c r="N16" s="940">
        <f t="shared" si="5"/>
        <v>0.9990740740740741</v>
      </c>
      <c r="O16" s="951">
        <v>2800</v>
      </c>
      <c r="P16" s="950">
        <v>2800</v>
      </c>
      <c r="Q16" s="957">
        <v>2302</v>
      </c>
      <c r="R16" s="942">
        <f>Q16/P16</f>
        <v>0.8221428571428572</v>
      </c>
    </row>
    <row r="17" spans="1:18" ht="12.75">
      <c r="A17" s="944"/>
      <c r="B17" s="946" t="s">
        <v>149</v>
      </c>
      <c r="C17" s="953"/>
      <c r="D17" s="953"/>
      <c r="E17" s="953"/>
      <c r="F17" s="947" t="s">
        <v>482</v>
      </c>
      <c r="G17" s="397">
        <f t="shared" si="1"/>
        <v>631</v>
      </c>
      <c r="H17" s="712">
        <f t="shared" si="2"/>
        <v>631</v>
      </c>
      <c r="I17" s="712">
        <f t="shared" si="3"/>
        <v>500</v>
      </c>
      <c r="J17" s="948">
        <f t="shared" si="4"/>
        <v>0.7923930269413629</v>
      </c>
      <c r="K17" s="949"/>
      <c r="L17" s="950"/>
      <c r="M17" s="950"/>
      <c r="N17" s="940"/>
      <c r="O17" s="951"/>
      <c r="P17" s="950"/>
      <c r="Q17" s="956"/>
      <c r="R17" s="942"/>
    </row>
    <row r="18" spans="1:18" ht="12.75">
      <c r="A18" s="944"/>
      <c r="B18" s="946" t="s">
        <v>148</v>
      </c>
      <c r="C18" s="953"/>
      <c r="D18" s="953"/>
      <c r="E18" s="953"/>
      <c r="F18" s="947" t="s">
        <v>482</v>
      </c>
      <c r="G18" s="397">
        <f t="shared" si="1"/>
        <v>4873</v>
      </c>
      <c r="H18" s="712">
        <f t="shared" si="2"/>
        <v>4306</v>
      </c>
      <c r="I18" s="712">
        <f t="shared" si="3"/>
        <v>4306</v>
      </c>
      <c r="J18" s="948">
        <f t="shared" si="4"/>
        <v>1</v>
      </c>
      <c r="K18" s="949">
        <v>4873</v>
      </c>
      <c r="L18" s="950">
        <v>4306</v>
      </c>
      <c r="M18" s="950">
        <v>4306</v>
      </c>
      <c r="N18" s="940">
        <f t="shared" si="5"/>
        <v>1</v>
      </c>
      <c r="O18" s="951"/>
      <c r="P18" s="950"/>
      <c r="Q18" s="956"/>
      <c r="R18" s="942"/>
    </row>
    <row r="19" spans="1:18" ht="12.75">
      <c r="A19" s="944"/>
      <c r="B19" s="946" t="s">
        <v>150</v>
      </c>
      <c r="C19" s="953"/>
      <c r="D19" s="953"/>
      <c r="E19" s="953"/>
      <c r="F19" s="947" t="s">
        <v>482</v>
      </c>
      <c r="G19" s="397">
        <f t="shared" si="1"/>
        <v>7079</v>
      </c>
      <c r="H19" s="712">
        <f t="shared" si="2"/>
        <v>7098</v>
      </c>
      <c r="I19" s="712">
        <f t="shared" si="3"/>
        <v>7098</v>
      </c>
      <c r="J19" s="948">
        <f t="shared" si="4"/>
        <v>1</v>
      </c>
      <c r="K19" s="949">
        <v>7079</v>
      </c>
      <c r="L19" s="950">
        <v>7098</v>
      </c>
      <c r="M19" s="950">
        <v>7098</v>
      </c>
      <c r="N19" s="940">
        <f t="shared" si="5"/>
        <v>1</v>
      </c>
      <c r="O19" s="958"/>
      <c r="P19" s="959"/>
      <c r="Q19" s="956"/>
      <c r="R19" s="942"/>
    </row>
    <row r="20" spans="1:18" ht="12.75">
      <c r="A20" s="944"/>
      <c r="B20" s="946" t="s">
        <v>78</v>
      </c>
      <c r="C20" s="953"/>
      <c r="D20" s="953"/>
      <c r="E20" s="953"/>
      <c r="F20" s="947" t="s">
        <v>482</v>
      </c>
      <c r="G20" s="397">
        <f t="shared" si="1"/>
        <v>2393</v>
      </c>
      <c r="H20" s="712">
        <f t="shared" si="2"/>
        <v>3411</v>
      </c>
      <c r="I20" s="712">
        <f t="shared" si="3"/>
        <v>3650</v>
      </c>
      <c r="J20" s="948">
        <f t="shared" si="4"/>
        <v>1.070067428906479</v>
      </c>
      <c r="K20" s="949"/>
      <c r="L20" s="950"/>
      <c r="M20" s="950"/>
      <c r="N20" s="940"/>
      <c r="O20" s="958"/>
      <c r="P20" s="959"/>
      <c r="Q20" s="956"/>
      <c r="R20" s="942"/>
    </row>
    <row r="21" spans="1:18" ht="12.75">
      <c r="A21" s="944"/>
      <c r="B21" s="946" t="s">
        <v>151</v>
      </c>
      <c r="C21" s="953"/>
      <c r="D21" s="953"/>
      <c r="E21" s="953"/>
      <c r="F21" s="947" t="s">
        <v>482</v>
      </c>
      <c r="G21" s="397">
        <f t="shared" si="1"/>
        <v>338</v>
      </c>
      <c r="H21" s="712">
        <f t="shared" si="2"/>
        <v>338</v>
      </c>
      <c r="I21" s="712">
        <f t="shared" si="3"/>
        <v>341</v>
      </c>
      <c r="J21" s="948">
        <f t="shared" si="4"/>
        <v>1.0088757396449703</v>
      </c>
      <c r="K21" s="949"/>
      <c r="L21" s="950"/>
      <c r="M21" s="950"/>
      <c r="N21" s="940"/>
      <c r="O21" s="958"/>
      <c r="P21" s="959"/>
      <c r="Q21" s="956"/>
      <c r="R21" s="942"/>
    </row>
    <row r="22" spans="1:18" ht="12.75">
      <c r="A22" s="944"/>
      <c r="B22" s="946" t="s">
        <v>498</v>
      </c>
      <c r="C22" s="953"/>
      <c r="D22" s="953"/>
      <c r="E22" s="953"/>
      <c r="F22" s="947" t="s">
        <v>483</v>
      </c>
      <c r="G22" s="397">
        <f t="shared" si="1"/>
        <v>14115</v>
      </c>
      <c r="H22" s="712">
        <f t="shared" si="2"/>
        <v>134523</v>
      </c>
      <c r="I22" s="712">
        <f t="shared" si="3"/>
        <v>134563</v>
      </c>
      <c r="J22" s="948">
        <f t="shared" si="4"/>
        <v>2.006295247088448</v>
      </c>
      <c r="K22" s="949">
        <v>14115</v>
      </c>
      <c r="L22" s="950">
        <v>128169</v>
      </c>
      <c r="M22" s="950">
        <v>128169</v>
      </c>
      <c r="N22" s="940">
        <f t="shared" si="5"/>
        <v>1</v>
      </c>
      <c r="O22" s="958"/>
      <c r="P22" s="959"/>
      <c r="Q22" s="956"/>
      <c r="R22" s="942"/>
    </row>
    <row r="23" spans="1:18" ht="12.75">
      <c r="A23" s="944"/>
      <c r="B23" s="946" t="s">
        <v>152</v>
      </c>
      <c r="C23" s="953"/>
      <c r="D23" s="953"/>
      <c r="E23" s="953"/>
      <c r="F23" s="947" t="s">
        <v>483</v>
      </c>
      <c r="G23" s="397">
        <f t="shared" si="1"/>
        <v>687</v>
      </c>
      <c r="H23" s="712">
        <f t="shared" si="2"/>
        <v>3850</v>
      </c>
      <c r="I23" s="712">
        <f t="shared" si="3"/>
        <v>3850</v>
      </c>
      <c r="J23" s="948">
        <f t="shared" si="4"/>
        <v>1</v>
      </c>
      <c r="K23" s="949">
        <v>687</v>
      </c>
      <c r="L23" s="950">
        <v>3850</v>
      </c>
      <c r="M23" s="950">
        <v>3850</v>
      </c>
      <c r="N23" s="940">
        <f t="shared" si="5"/>
        <v>1</v>
      </c>
      <c r="O23" s="958"/>
      <c r="P23" s="959"/>
      <c r="Q23" s="956"/>
      <c r="R23" s="942"/>
    </row>
    <row r="24" spans="1:18" ht="12.75">
      <c r="A24" s="944"/>
      <c r="B24" s="946" t="s">
        <v>153</v>
      </c>
      <c r="C24" s="953"/>
      <c r="D24" s="953"/>
      <c r="E24" s="953"/>
      <c r="F24" s="947" t="s">
        <v>482</v>
      </c>
      <c r="G24" s="397">
        <f t="shared" si="1"/>
        <v>128</v>
      </c>
      <c r="H24" s="712">
        <f t="shared" si="2"/>
        <v>128</v>
      </c>
      <c r="I24" s="712">
        <f t="shared" si="3"/>
        <v>50</v>
      </c>
      <c r="J24" s="948">
        <f t="shared" si="4"/>
        <v>0.390625</v>
      </c>
      <c r="K24" s="949"/>
      <c r="L24" s="950"/>
      <c r="M24" s="950"/>
      <c r="N24" s="940"/>
      <c r="O24" s="958"/>
      <c r="P24" s="959"/>
      <c r="Q24" s="956"/>
      <c r="R24" s="942"/>
    </row>
    <row r="25" spans="1:18" ht="12.75">
      <c r="A25" s="944"/>
      <c r="B25" s="946" t="s">
        <v>154</v>
      </c>
      <c r="C25" s="953"/>
      <c r="D25" s="953"/>
      <c r="E25" s="953"/>
      <c r="F25" s="947" t="s">
        <v>483</v>
      </c>
      <c r="G25" s="397"/>
      <c r="H25" s="518">
        <f>L25+P25+H67+L67+P67+H108+L108</f>
        <v>105</v>
      </c>
      <c r="I25" s="712">
        <f>M25+Q25+I67+M67+Q67+I108+M108</f>
        <v>270</v>
      </c>
      <c r="J25" s="948"/>
      <c r="K25" s="960"/>
      <c r="L25" s="950"/>
      <c r="M25" s="950"/>
      <c r="N25" s="940"/>
      <c r="O25" s="958"/>
      <c r="P25" s="959"/>
      <c r="Q25" s="956"/>
      <c r="R25" s="942"/>
    </row>
    <row r="26" spans="1:19" ht="12.75">
      <c r="A26" s="961" t="s">
        <v>22</v>
      </c>
      <c r="B26" s="1593" t="s">
        <v>105</v>
      </c>
      <c r="C26" s="1594"/>
      <c r="D26" s="1594"/>
      <c r="E26" s="1594"/>
      <c r="F26" s="964"/>
      <c r="G26" s="965">
        <f>K26+O26+G68+K68+O68+G109+K109</f>
        <v>342778</v>
      </c>
      <c r="H26" s="965">
        <f>L26+P26+H68+L68+P68+H109+L109</f>
        <v>534967</v>
      </c>
      <c r="I26" s="966">
        <f>SUM(I12:I25)</f>
        <v>543178</v>
      </c>
      <c r="J26" s="967">
        <f>I26/H26</f>
        <v>1.0153486102881113</v>
      </c>
      <c r="K26" s="965">
        <f>SUM(K11:K25)</f>
        <v>171840</v>
      </c>
      <c r="L26" s="965">
        <f>SUM(L11:L25)</f>
        <v>350605</v>
      </c>
      <c r="M26" s="966">
        <f>SUM(M11:M25)</f>
        <v>350603</v>
      </c>
      <c r="N26" s="968">
        <f t="shared" si="5"/>
        <v>0.9999942955747921</v>
      </c>
      <c r="O26" s="965">
        <f>SUM(O11:O25)</f>
        <v>37200</v>
      </c>
      <c r="P26" s="965">
        <f>SUM(P11:P25)</f>
        <v>37200</v>
      </c>
      <c r="Q26" s="965">
        <f>SUM(Q11:Q25)</f>
        <v>39099</v>
      </c>
      <c r="R26" s="969">
        <f>Q26/P26</f>
        <v>1.0510483870967742</v>
      </c>
      <c r="S26" s="261"/>
    </row>
    <row r="27" spans="1:18" ht="12.75">
      <c r="A27" s="970" t="s">
        <v>22</v>
      </c>
      <c r="B27" s="971" t="s">
        <v>70</v>
      </c>
      <c r="C27" s="972"/>
      <c r="D27" s="972"/>
      <c r="E27" s="972"/>
      <c r="F27" s="973"/>
      <c r="G27" s="974"/>
      <c r="H27" s="950"/>
      <c r="I27" s="975"/>
      <c r="J27" s="976"/>
      <c r="K27" s="977"/>
      <c r="L27" s="978"/>
      <c r="M27" s="978"/>
      <c r="N27" s="979"/>
      <c r="O27" s="980"/>
      <c r="P27" s="978"/>
      <c r="Q27" s="981"/>
      <c r="R27" s="942"/>
    </row>
    <row r="28" spans="1:18" ht="12.75">
      <c r="A28" s="982"/>
      <c r="B28" s="946" t="s">
        <v>557</v>
      </c>
      <c r="C28" s="953"/>
      <c r="D28" s="953"/>
      <c r="E28" s="983"/>
      <c r="F28" s="947" t="s">
        <v>482</v>
      </c>
      <c r="G28" s="951">
        <f>K28+O28+G70+K70+O70+G111+K111</f>
        <v>1128</v>
      </c>
      <c r="H28" s="951">
        <v>1119</v>
      </c>
      <c r="I28" s="951">
        <f>M28+Q28+I70+M70+Q70+I111+M111</f>
        <v>1119</v>
      </c>
      <c r="J28" s="940">
        <f>N28+R28+J70+N70+R70+J111+N111</f>
        <v>2</v>
      </c>
      <c r="K28" s="951"/>
      <c r="L28" s="950"/>
      <c r="M28" s="978"/>
      <c r="N28" s="986"/>
      <c r="O28" s="980"/>
      <c r="P28" s="978"/>
      <c r="Q28" s="981"/>
      <c r="R28" s="942"/>
    </row>
    <row r="29" spans="1:18" ht="12.75">
      <c r="A29" s="982"/>
      <c r="B29" s="946" t="s">
        <v>635</v>
      </c>
      <c r="C29" s="953"/>
      <c r="D29" s="953"/>
      <c r="E29" s="983"/>
      <c r="F29" s="947" t="s">
        <v>482</v>
      </c>
      <c r="G29" s="960"/>
      <c r="H29" s="984">
        <v>694</v>
      </c>
      <c r="I29" s="984">
        <v>694</v>
      </c>
      <c r="J29" s="985">
        <v>1</v>
      </c>
      <c r="K29" s="951"/>
      <c r="L29" s="950">
        <v>694</v>
      </c>
      <c r="M29" s="978">
        <v>694</v>
      </c>
      <c r="N29" s="986">
        <f>M29/L29</f>
        <v>1</v>
      </c>
      <c r="O29" s="980"/>
      <c r="P29" s="978"/>
      <c r="Q29" s="981"/>
      <c r="R29" s="935"/>
    </row>
    <row r="30" spans="1:19" ht="12.75">
      <c r="A30" s="987" t="s">
        <v>108</v>
      </c>
      <c r="B30" s="962" t="s">
        <v>107</v>
      </c>
      <c r="C30" s="963"/>
      <c r="D30" s="963"/>
      <c r="E30" s="963"/>
      <c r="F30" s="964"/>
      <c r="G30" s="965">
        <f>K30+O30+G72+K72+O72+G113+K113</f>
        <v>1128</v>
      </c>
      <c r="H30" s="965">
        <f>SUM(H28:H29)</f>
        <v>1813</v>
      </c>
      <c r="I30" s="965">
        <f>M30+Q30+I72+M72+Q72+I113+M113</f>
        <v>1813</v>
      </c>
      <c r="J30" s="967">
        <f>I30/H30</f>
        <v>1</v>
      </c>
      <c r="K30" s="965"/>
      <c r="L30" s="966">
        <f>L29</f>
        <v>694</v>
      </c>
      <c r="M30" s="966">
        <v>694</v>
      </c>
      <c r="N30" s="967">
        <f>M30/L30</f>
        <v>1</v>
      </c>
      <c r="O30" s="965"/>
      <c r="P30" s="966"/>
      <c r="Q30" s="988"/>
      <c r="R30" s="969"/>
      <c r="S30" s="261"/>
    </row>
    <row r="31" spans="1:18" ht="13.5" thickBot="1">
      <c r="A31" s="982"/>
      <c r="B31" s="989"/>
      <c r="C31" s="983"/>
      <c r="D31" s="983"/>
      <c r="E31" s="983"/>
      <c r="F31" s="990"/>
      <c r="G31" s="951"/>
      <c r="H31" s="950"/>
      <c r="I31" s="991"/>
      <c r="J31" s="992"/>
      <c r="K31" s="980"/>
      <c r="L31" s="978"/>
      <c r="M31" s="978"/>
      <c r="N31" s="986"/>
      <c r="O31" s="980"/>
      <c r="P31" s="978"/>
      <c r="Q31" s="981"/>
      <c r="R31" s="942"/>
    </row>
    <row r="32" spans="1:18" ht="13.5" thickBot="1">
      <c r="A32" s="993">
        <v>2</v>
      </c>
      <c r="B32" s="994" t="s">
        <v>109</v>
      </c>
      <c r="C32" s="995"/>
      <c r="D32" s="995"/>
      <c r="E32" s="995"/>
      <c r="F32" s="996"/>
      <c r="G32" s="997">
        <f>G39</f>
        <v>15793</v>
      </c>
      <c r="H32" s="997">
        <f>H39</f>
        <v>17396</v>
      </c>
      <c r="I32" s="921">
        <f>I39</f>
        <v>17398</v>
      </c>
      <c r="J32" s="998">
        <f>I32/H32</f>
        <v>1.0001149689583813</v>
      </c>
      <c r="K32" s="923"/>
      <c r="L32" s="921"/>
      <c r="M32" s="921"/>
      <c r="N32" s="999"/>
      <c r="O32" s="923"/>
      <c r="P32" s="921"/>
      <c r="Q32" s="1000"/>
      <c r="R32" s="1001"/>
    </row>
    <row r="33" spans="1:18" ht="12.75">
      <c r="A33" s="1002"/>
      <c r="B33" s="1003" t="s">
        <v>71</v>
      </c>
      <c r="C33" s="1004"/>
      <c r="D33" s="1004"/>
      <c r="E33" s="1004"/>
      <c r="F33" s="1005"/>
      <c r="G33" s="951"/>
      <c r="H33" s="950"/>
      <c r="I33" s="1006"/>
      <c r="J33" s="940"/>
      <c r="K33" s="1007"/>
      <c r="L33" s="1008"/>
      <c r="M33" s="1008"/>
      <c r="N33" s="1009"/>
      <c r="O33" s="1007"/>
      <c r="P33" s="1008"/>
      <c r="Q33" s="1010"/>
      <c r="R33" s="942"/>
    </row>
    <row r="34" spans="1:18" ht="12.75">
      <c r="A34" s="944"/>
      <c r="B34" s="1591" t="s">
        <v>183</v>
      </c>
      <c r="C34" s="1591"/>
      <c r="D34" s="1591"/>
      <c r="E34" s="1592"/>
      <c r="F34" s="947" t="s">
        <v>482</v>
      </c>
      <c r="G34" s="951">
        <f aca="true" t="shared" si="6" ref="G34:J35">K34+O34+G76+K76+O76+G117+K117</f>
        <v>2792</v>
      </c>
      <c r="H34" s="951">
        <f t="shared" si="6"/>
        <v>3960</v>
      </c>
      <c r="I34" s="951">
        <f t="shared" si="6"/>
        <v>3366</v>
      </c>
      <c r="J34" s="940">
        <f t="shared" si="6"/>
        <v>0.85</v>
      </c>
      <c r="K34" s="951"/>
      <c r="L34" s="950"/>
      <c r="M34" s="950"/>
      <c r="N34" s="940"/>
      <c r="O34" s="951"/>
      <c r="P34" s="950"/>
      <c r="Q34" s="952"/>
      <c r="R34" s="942"/>
    </row>
    <row r="35" spans="1:18" ht="12.75">
      <c r="A35" s="944"/>
      <c r="B35" s="1591" t="s">
        <v>133</v>
      </c>
      <c r="C35" s="1591"/>
      <c r="D35" s="1591"/>
      <c r="E35" s="1592"/>
      <c r="F35" s="947" t="s">
        <v>483</v>
      </c>
      <c r="G35" s="951">
        <f t="shared" si="6"/>
        <v>594</v>
      </c>
      <c r="H35" s="951">
        <f t="shared" si="6"/>
        <v>1090</v>
      </c>
      <c r="I35" s="951">
        <f t="shared" si="6"/>
        <v>1090</v>
      </c>
      <c r="J35" s="940">
        <f t="shared" si="6"/>
        <v>1</v>
      </c>
      <c r="K35" s="951"/>
      <c r="L35" s="950"/>
      <c r="M35" s="950"/>
      <c r="N35" s="940"/>
      <c r="O35" s="951"/>
      <c r="P35" s="950"/>
      <c r="Q35" s="952"/>
      <c r="R35" s="942"/>
    </row>
    <row r="36" spans="1:18" ht="12.75">
      <c r="A36" s="944"/>
      <c r="B36" s="946" t="s">
        <v>185</v>
      </c>
      <c r="C36" s="953"/>
      <c r="D36" s="953"/>
      <c r="E36" s="953"/>
      <c r="F36" s="947" t="s">
        <v>482</v>
      </c>
      <c r="G36" s="951">
        <f>K36+O36+G78+K78+O78+G119+K119</f>
        <v>5535</v>
      </c>
      <c r="H36" s="951">
        <f>L36+P36+H78+L78+P78+H119</f>
        <v>5236</v>
      </c>
      <c r="I36" s="951">
        <f aca="true" t="shared" si="7" ref="I36:J38">M36+Q36+I78+M78+Q78+I119+M119</f>
        <v>5236</v>
      </c>
      <c r="J36" s="940">
        <f t="shared" si="7"/>
        <v>2</v>
      </c>
      <c r="K36" s="951"/>
      <c r="L36" s="950"/>
      <c r="M36" s="950"/>
      <c r="N36" s="940"/>
      <c r="O36" s="951"/>
      <c r="P36" s="950"/>
      <c r="Q36" s="952"/>
      <c r="R36" s="942"/>
    </row>
    <row r="37" spans="1:18" ht="12.75">
      <c r="A37" s="944"/>
      <c r="B37" s="945" t="s">
        <v>184</v>
      </c>
      <c r="C37" s="945"/>
      <c r="D37" s="946"/>
      <c r="E37" s="953"/>
      <c r="F37" s="947" t="s">
        <v>482</v>
      </c>
      <c r="G37" s="951">
        <v>6872</v>
      </c>
      <c r="H37" s="951">
        <f>L37+P37+H79+L79+P79+H120+L120</f>
        <v>6872</v>
      </c>
      <c r="I37" s="951">
        <f t="shared" si="7"/>
        <v>7469</v>
      </c>
      <c r="J37" s="940">
        <f t="shared" si="7"/>
        <v>1.0868742724097789</v>
      </c>
      <c r="K37" s="951"/>
      <c r="L37" s="950"/>
      <c r="M37" s="950"/>
      <c r="N37" s="940"/>
      <c r="O37" s="951"/>
      <c r="P37" s="950"/>
      <c r="Q37" s="952"/>
      <c r="R37" s="942"/>
    </row>
    <row r="38" spans="1:18" ht="12.75">
      <c r="A38" s="944"/>
      <c r="B38" s="946" t="s">
        <v>558</v>
      </c>
      <c r="C38" s="953"/>
      <c r="D38" s="953"/>
      <c r="E38" s="1011"/>
      <c r="F38" s="947" t="s">
        <v>482</v>
      </c>
      <c r="G38" s="951"/>
      <c r="H38" s="951">
        <v>238</v>
      </c>
      <c r="I38" s="951">
        <f t="shared" si="7"/>
        <v>237</v>
      </c>
      <c r="J38" s="940">
        <f t="shared" si="7"/>
        <v>0.9957983193277311</v>
      </c>
      <c r="K38" s="951"/>
      <c r="L38" s="950"/>
      <c r="M38" s="950"/>
      <c r="N38" s="940"/>
      <c r="O38" s="951"/>
      <c r="P38" s="950"/>
      <c r="Q38" s="952"/>
      <c r="R38" s="942"/>
    </row>
    <row r="39" spans="1:19" ht="13.5" thickBot="1">
      <c r="A39" s="1012"/>
      <c r="B39" s="962" t="s">
        <v>115</v>
      </c>
      <c r="C39" s="963"/>
      <c r="D39" s="963"/>
      <c r="E39" s="963"/>
      <c r="F39" s="1013"/>
      <c r="G39" s="1014">
        <f>K39+O39+G81+K81+O81+G122+K122</f>
        <v>15793</v>
      </c>
      <c r="H39" s="1014">
        <f>L39+P39+H81+L81+P81+H122+L122</f>
        <v>17396</v>
      </c>
      <c r="I39" s="1014">
        <f>M39+Q39+I81+M81+Q81+I122+M122</f>
        <v>17398</v>
      </c>
      <c r="J39" s="1015">
        <f>I39/H39</f>
        <v>1.0001149689583813</v>
      </c>
      <c r="K39" s="965"/>
      <c r="L39" s="966"/>
      <c r="M39" s="966"/>
      <c r="N39" s="979"/>
      <c r="O39" s="1016"/>
      <c r="P39" s="1017"/>
      <c r="Q39" s="1018"/>
      <c r="R39" s="1019"/>
      <c r="S39" s="261"/>
    </row>
    <row r="40" spans="1:18" ht="14.25" thickBot="1" thickTop="1">
      <c r="A40" s="1604" t="s">
        <v>116</v>
      </c>
      <c r="B40" s="1605"/>
      <c r="C40" s="1605"/>
      <c r="D40" s="1605"/>
      <c r="E40" s="1605"/>
      <c r="F40" s="1021"/>
      <c r="G40" s="1022">
        <f>K40+O40+G82+K82+O82+G123+K123</f>
        <v>359699</v>
      </c>
      <c r="H40" s="1022">
        <f>H9+H32</f>
        <v>554176</v>
      </c>
      <c r="I40" s="1022">
        <f>I9+I32</f>
        <v>562389</v>
      </c>
      <c r="J40" s="1023">
        <f>I40/H40</f>
        <v>1.0148202015244254</v>
      </c>
      <c r="K40" s="1024">
        <f>K26+K30+K32</f>
        <v>171840</v>
      </c>
      <c r="L40" s="1024">
        <f>L26+L30</f>
        <v>351299</v>
      </c>
      <c r="M40" s="1025">
        <f>M9+M32</f>
        <v>351297</v>
      </c>
      <c r="N40" s="1026">
        <f>M40/L40</f>
        <v>0.9999943068440275</v>
      </c>
      <c r="O40" s="1027">
        <f>O32+O9</f>
        <v>37200</v>
      </c>
      <c r="P40" s="1028">
        <f>P32+P9</f>
        <v>37200</v>
      </c>
      <c r="Q40" s="1028">
        <f>Q32+Q9</f>
        <v>39099</v>
      </c>
      <c r="R40" s="1029">
        <f>Q40/P40</f>
        <v>1.0510483870967742</v>
      </c>
    </row>
    <row r="41" spans="1:18" ht="13.5" thickTop="1">
      <c r="A41" s="1030"/>
      <c r="B41" s="1031"/>
      <c r="C41" s="1031"/>
      <c r="D41" s="1031"/>
      <c r="E41" s="1031"/>
      <c r="F41" s="1031"/>
      <c r="G41" s="1032"/>
      <c r="H41" s="1032"/>
      <c r="I41" s="1032"/>
      <c r="J41" s="1032"/>
      <c r="K41" s="1032"/>
      <c r="L41" s="1032"/>
      <c r="M41" s="1032"/>
      <c r="N41" s="1032"/>
      <c r="O41" s="1032"/>
      <c r="P41" s="1032"/>
      <c r="Q41" s="1032"/>
      <c r="R41" s="1032"/>
    </row>
    <row r="42" spans="1:18" ht="12.75">
      <c r="A42" s="1555" t="s">
        <v>633</v>
      </c>
      <c r="B42" s="1555"/>
      <c r="C42" s="1555"/>
      <c r="D42" s="1555"/>
      <c r="E42" s="1555"/>
      <c r="F42" s="1555"/>
      <c r="G42" s="1555"/>
      <c r="H42" s="1555"/>
      <c r="I42" s="1555"/>
      <c r="J42" s="1555"/>
      <c r="K42" s="1555"/>
      <c r="L42" s="1555"/>
      <c r="M42" s="1555"/>
      <c r="N42" s="1555"/>
      <c r="O42" s="1555"/>
      <c r="P42" s="1555"/>
      <c r="Q42" s="1555"/>
      <c r="R42" s="1555"/>
    </row>
    <row r="43" spans="1:18" ht="12.75">
      <c r="A43" s="1555" t="s">
        <v>634</v>
      </c>
      <c r="B43" s="1555"/>
      <c r="C43" s="1555"/>
      <c r="D43" s="1555"/>
      <c r="E43" s="1555"/>
      <c r="F43" s="1555"/>
      <c r="G43" s="1555"/>
      <c r="H43" s="1555"/>
      <c r="I43" s="1555"/>
      <c r="J43" s="1555"/>
      <c r="K43" s="1555"/>
      <c r="L43" s="1555"/>
      <c r="M43" s="1555"/>
      <c r="N43" s="1555"/>
      <c r="O43" s="1555"/>
      <c r="P43" s="1555"/>
      <c r="Q43" s="1555"/>
      <c r="R43" s="1555"/>
    </row>
    <row r="44" spans="1:18" ht="12.75">
      <c r="A44" s="1606" t="s">
        <v>559</v>
      </c>
      <c r="B44" s="1607"/>
      <c r="C44" s="1607"/>
      <c r="D44" s="1607"/>
      <c r="E44" s="1607"/>
      <c r="F44" s="1607"/>
      <c r="G44" s="1607"/>
      <c r="H44" s="1607"/>
      <c r="I44" s="1607"/>
      <c r="J44" s="1607"/>
      <c r="K44" s="1607"/>
      <c r="L44" s="1607"/>
      <c r="M44" s="1607"/>
      <c r="N44" s="1607"/>
      <c r="O44" s="1607"/>
      <c r="P44" s="1607"/>
      <c r="Q44" s="1607"/>
      <c r="R44" s="1607"/>
    </row>
    <row r="45" spans="1:18" ht="13.5" thickBot="1">
      <c r="A45" s="906"/>
      <c r="B45" s="907"/>
      <c r="C45" s="907"/>
      <c r="D45" s="907"/>
      <c r="E45" s="907"/>
      <c r="F45" s="907"/>
      <c r="G45" s="907"/>
      <c r="H45" s="907"/>
      <c r="I45" s="907"/>
      <c r="J45" s="907"/>
      <c r="K45" s="907"/>
      <c r="L45" s="907"/>
      <c r="M45" s="907"/>
      <c r="N45" s="907"/>
      <c r="O45" s="908"/>
      <c r="P45" s="908" t="s">
        <v>49</v>
      </c>
      <c r="Q45" s="908"/>
      <c r="R45" s="907"/>
    </row>
    <row r="46" spans="1:18" ht="13.5" thickTop="1">
      <c r="A46" s="1556" t="s">
        <v>1</v>
      </c>
      <c r="B46" s="1558" t="s">
        <v>58</v>
      </c>
      <c r="C46" s="1558"/>
      <c r="D46" s="1558"/>
      <c r="E46" s="1559"/>
      <c r="F46" s="1595" t="s">
        <v>481</v>
      </c>
      <c r="G46" s="1598" t="s">
        <v>60</v>
      </c>
      <c r="H46" s="1598"/>
      <c r="I46" s="1598"/>
      <c r="J46" s="1598"/>
      <c r="K46" s="1598"/>
      <c r="L46" s="1598"/>
      <c r="M46" s="1598"/>
      <c r="N46" s="1598"/>
      <c r="O46" s="1599"/>
      <c r="P46" s="1599"/>
      <c r="Q46" s="1599"/>
      <c r="R46" s="1600"/>
    </row>
    <row r="47" spans="1:18" ht="12.75">
      <c r="A47" s="1557"/>
      <c r="B47" s="1560"/>
      <c r="C47" s="1560"/>
      <c r="D47" s="1560"/>
      <c r="E47" s="1561"/>
      <c r="F47" s="1596"/>
      <c r="G47" s="1601" t="s">
        <v>8</v>
      </c>
      <c r="H47" s="1602"/>
      <c r="I47" s="1602"/>
      <c r="J47" s="1603"/>
      <c r="K47" s="1601" t="s">
        <v>497</v>
      </c>
      <c r="L47" s="1602"/>
      <c r="M47" s="1602"/>
      <c r="N47" s="1614"/>
      <c r="O47" s="1608" t="s">
        <v>216</v>
      </c>
      <c r="P47" s="1602"/>
      <c r="Q47" s="1602"/>
      <c r="R47" s="1609"/>
    </row>
    <row r="48" spans="1:18" ht="22.5" customHeight="1">
      <c r="A48" s="1557"/>
      <c r="B48" s="1560"/>
      <c r="C48" s="1560"/>
      <c r="D48" s="1560"/>
      <c r="E48" s="1561"/>
      <c r="F48" s="1596"/>
      <c r="G48" s="1578" t="s">
        <v>517</v>
      </c>
      <c r="H48" s="1560" t="s">
        <v>518</v>
      </c>
      <c r="I48" s="1561" t="s">
        <v>213</v>
      </c>
      <c r="J48" s="1577" t="s">
        <v>214</v>
      </c>
      <c r="K48" s="1578" t="s">
        <v>517</v>
      </c>
      <c r="L48" s="1560" t="s">
        <v>518</v>
      </c>
      <c r="M48" s="1561" t="s">
        <v>213</v>
      </c>
      <c r="N48" s="1577" t="s">
        <v>214</v>
      </c>
      <c r="O48" s="1578" t="s">
        <v>517</v>
      </c>
      <c r="P48" s="1560" t="s">
        <v>518</v>
      </c>
      <c r="Q48" s="1561" t="s">
        <v>213</v>
      </c>
      <c r="R48" s="1577" t="s">
        <v>214</v>
      </c>
    </row>
    <row r="49" spans="1:18" ht="12.75" customHeight="1">
      <c r="A49" s="1557"/>
      <c r="B49" s="1560"/>
      <c r="C49" s="1560"/>
      <c r="D49" s="1560"/>
      <c r="E49" s="1561"/>
      <c r="F49" s="1597"/>
      <c r="G49" s="1578"/>
      <c r="H49" s="1560"/>
      <c r="I49" s="1561"/>
      <c r="J49" s="1577"/>
      <c r="K49" s="1578"/>
      <c r="L49" s="1560"/>
      <c r="M49" s="1561"/>
      <c r="N49" s="1577"/>
      <c r="O49" s="1578"/>
      <c r="P49" s="1560"/>
      <c r="Q49" s="1561"/>
      <c r="R49" s="1577"/>
    </row>
    <row r="50" spans="1:18" ht="13.5" thickBot="1">
      <c r="A50" s="1557"/>
      <c r="B50" s="1580" t="s">
        <v>22</v>
      </c>
      <c r="C50" s="1580"/>
      <c r="D50" s="1580"/>
      <c r="E50" s="1581"/>
      <c r="F50" s="1033"/>
      <c r="G50" s="917" t="s">
        <v>62</v>
      </c>
      <c r="H50" s="909" t="s">
        <v>63</v>
      </c>
      <c r="I50" s="909" t="s">
        <v>64</v>
      </c>
      <c r="J50" s="1034" t="s">
        <v>65</v>
      </c>
      <c r="K50" s="915" t="s">
        <v>66</v>
      </c>
      <c r="L50" s="909" t="s">
        <v>67</v>
      </c>
      <c r="M50" s="909" t="s">
        <v>68</v>
      </c>
      <c r="N50" s="1034" t="s">
        <v>69</v>
      </c>
      <c r="O50" s="915" t="s">
        <v>66</v>
      </c>
      <c r="P50" s="909" t="s">
        <v>67</v>
      </c>
      <c r="Q50" s="909" t="s">
        <v>68</v>
      </c>
      <c r="R50" s="918" t="s">
        <v>69</v>
      </c>
    </row>
    <row r="51" spans="1:18" ht="12.75" customHeight="1" thickBot="1">
      <c r="A51" s="1582" t="s">
        <v>113</v>
      </c>
      <c r="B51" s="1583"/>
      <c r="C51" s="1583"/>
      <c r="D51" s="1583"/>
      <c r="E51" s="1610"/>
      <c r="F51" s="691"/>
      <c r="G51" s="921">
        <f>G68+G72</f>
        <v>5511</v>
      </c>
      <c r="H51" s="921">
        <f>H68+H72</f>
        <v>14666</v>
      </c>
      <c r="I51" s="921">
        <f>I68+I72</f>
        <v>15317</v>
      </c>
      <c r="J51" s="924">
        <f>I51/H51</f>
        <v>1.0443883812900587</v>
      </c>
      <c r="K51" s="1035"/>
      <c r="L51" s="921">
        <f>L68+L72</f>
        <v>1625</v>
      </c>
      <c r="M51" s="921">
        <f>M68+M72</f>
        <v>1625</v>
      </c>
      <c r="N51" s="1036"/>
      <c r="O51" s="921"/>
      <c r="P51" s="921">
        <f>P68+P72</f>
        <v>2645</v>
      </c>
      <c r="Q51" s="921">
        <f>Q72+Q68</f>
        <v>2810</v>
      </c>
      <c r="R51" s="1037"/>
    </row>
    <row r="52" spans="1:18" ht="12.75" customHeight="1">
      <c r="A52" s="1038" t="s">
        <v>22</v>
      </c>
      <c r="B52" s="1611" t="s">
        <v>114</v>
      </c>
      <c r="C52" s="1612"/>
      <c r="D52" s="1612"/>
      <c r="E52" s="1613"/>
      <c r="F52" s="1039"/>
      <c r="G52" s="1040"/>
      <c r="H52" s="1040"/>
      <c r="I52" s="1041"/>
      <c r="J52" s="1042"/>
      <c r="K52" s="1043"/>
      <c r="L52" s="1040"/>
      <c r="M52" s="1044"/>
      <c r="N52" s="1045"/>
      <c r="O52" s="1046"/>
      <c r="P52" s="1040"/>
      <c r="Q52" s="1040"/>
      <c r="R52" s="1047"/>
    </row>
    <row r="53" spans="1:18" ht="12.75" customHeight="1">
      <c r="A53" s="1048"/>
      <c r="B53" s="1588" t="s">
        <v>145</v>
      </c>
      <c r="C53" s="1615"/>
      <c r="D53" s="1615"/>
      <c r="E53" s="1616"/>
      <c r="F53" s="692" t="s">
        <v>483</v>
      </c>
      <c r="G53" s="1007"/>
      <c r="H53" s="1008"/>
      <c r="I53" s="1049"/>
      <c r="J53" s="1050"/>
      <c r="K53" s="1051"/>
      <c r="L53" s="1008"/>
      <c r="M53" s="1010"/>
      <c r="N53" s="986"/>
      <c r="O53" s="1007"/>
      <c r="P53" s="1008"/>
      <c r="Q53" s="1008"/>
      <c r="R53" s="1355"/>
    </row>
    <row r="54" spans="1:18" ht="12.75" customHeight="1">
      <c r="A54" s="1048"/>
      <c r="B54" s="1588" t="s">
        <v>556</v>
      </c>
      <c r="C54" s="1589"/>
      <c r="D54" s="1589"/>
      <c r="E54" s="1590"/>
      <c r="F54" s="692" t="s">
        <v>482</v>
      </c>
      <c r="G54" s="1007"/>
      <c r="H54" s="1008">
        <v>1111</v>
      </c>
      <c r="I54" s="950">
        <v>1111</v>
      </c>
      <c r="J54" s="1050">
        <f>I54/H54</f>
        <v>1</v>
      </c>
      <c r="K54" s="1051"/>
      <c r="L54" s="1008"/>
      <c r="M54" s="1010"/>
      <c r="N54" s="986"/>
      <c r="O54" s="1007"/>
      <c r="P54" s="1008"/>
      <c r="Q54" s="1008"/>
      <c r="R54" s="1355"/>
    </row>
    <row r="55" spans="1:18" ht="12.75">
      <c r="A55" s="944"/>
      <c r="B55" s="1591" t="s">
        <v>146</v>
      </c>
      <c r="C55" s="1591"/>
      <c r="D55" s="1591"/>
      <c r="E55" s="1617"/>
      <c r="F55" s="947" t="s">
        <v>483</v>
      </c>
      <c r="G55" s="951">
        <v>1914</v>
      </c>
      <c r="H55" s="950">
        <v>2486</v>
      </c>
      <c r="I55" s="1053">
        <v>3052</v>
      </c>
      <c r="J55" s="1050">
        <f>I55/H55</f>
        <v>1.2276749798873692</v>
      </c>
      <c r="K55" s="949"/>
      <c r="L55" s="950"/>
      <c r="M55" s="952"/>
      <c r="N55" s="986"/>
      <c r="O55" s="951"/>
      <c r="P55" s="950"/>
      <c r="Q55" s="950"/>
      <c r="R55" s="1355"/>
    </row>
    <row r="56" spans="1:18" ht="12.75">
      <c r="A56" s="944"/>
      <c r="B56" s="946" t="s">
        <v>560</v>
      </c>
      <c r="C56" s="953"/>
      <c r="D56" s="953"/>
      <c r="E56" s="1011"/>
      <c r="F56" s="947" t="s">
        <v>482</v>
      </c>
      <c r="G56" s="951">
        <v>50</v>
      </c>
      <c r="H56" s="950">
        <v>149</v>
      </c>
      <c r="I56" s="1053">
        <v>169</v>
      </c>
      <c r="J56" s="1050">
        <f aca="true" t="shared" si="8" ref="J56:J68">I56/H56</f>
        <v>1.1342281879194631</v>
      </c>
      <c r="K56" s="949"/>
      <c r="L56" s="950">
        <v>1625</v>
      </c>
      <c r="M56" s="957">
        <v>1625</v>
      </c>
      <c r="N56" s="986">
        <f>M56/L56</f>
        <v>1</v>
      </c>
      <c r="O56" s="954"/>
      <c r="P56" s="955">
        <v>2540</v>
      </c>
      <c r="Q56" s="950">
        <v>2540</v>
      </c>
      <c r="R56" s="1356">
        <f>Q56/P56</f>
        <v>1</v>
      </c>
    </row>
    <row r="57" spans="1:18" ht="12.75">
      <c r="A57" s="944"/>
      <c r="B57" s="946" t="s">
        <v>147</v>
      </c>
      <c r="C57" s="953"/>
      <c r="D57" s="953"/>
      <c r="E57" s="1011"/>
      <c r="F57" s="947" t="s">
        <v>482</v>
      </c>
      <c r="G57" s="951">
        <v>57</v>
      </c>
      <c r="H57" s="950">
        <v>57</v>
      </c>
      <c r="I57" s="950">
        <v>49</v>
      </c>
      <c r="J57" s="1050">
        <f t="shared" si="8"/>
        <v>0.8596491228070176</v>
      </c>
      <c r="K57" s="949"/>
      <c r="L57" s="950"/>
      <c r="M57" s="952"/>
      <c r="N57" s="986"/>
      <c r="O57" s="951"/>
      <c r="P57" s="950"/>
      <c r="Q57" s="959"/>
      <c r="R57" s="1356"/>
    </row>
    <row r="58" spans="1:18" ht="12.75">
      <c r="A58" s="944"/>
      <c r="B58" s="946" t="s">
        <v>117</v>
      </c>
      <c r="C58" s="953"/>
      <c r="D58" s="953"/>
      <c r="E58" s="1011"/>
      <c r="F58" s="947" t="s">
        <v>483</v>
      </c>
      <c r="G58" s="951"/>
      <c r="H58" s="950"/>
      <c r="I58" s="1053"/>
      <c r="J58" s="1050"/>
      <c r="K58" s="949"/>
      <c r="L58" s="950"/>
      <c r="M58" s="952"/>
      <c r="N58" s="986"/>
      <c r="O58" s="951"/>
      <c r="P58" s="950"/>
      <c r="Q58" s="959"/>
      <c r="R58" s="1356"/>
    </row>
    <row r="59" spans="1:18" ht="12.75">
      <c r="A59" s="944"/>
      <c r="B59" s="946" t="s">
        <v>149</v>
      </c>
      <c r="C59" s="953"/>
      <c r="D59" s="953"/>
      <c r="E59" s="1011"/>
      <c r="F59" s="947" t="s">
        <v>482</v>
      </c>
      <c r="G59" s="951">
        <v>631</v>
      </c>
      <c r="H59" s="950">
        <v>631</v>
      </c>
      <c r="I59" s="1053">
        <v>500</v>
      </c>
      <c r="J59" s="1050">
        <f t="shared" si="8"/>
        <v>0.7923930269413629</v>
      </c>
      <c r="K59" s="949"/>
      <c r="L59" s="950"/>
      <c r="M59" s="952"/>
      <c r="N59" s="986"/>
      <c r="O59" s="951"/>
      <c r="P59" s="950"/>
      <c r="Q59" s="959"/>
      <c r="R59" s="1356"/>
    </row>
    <row r="60" spans="1:18" ht="12.75">
      <c r="A60" s="944"/>
      <c r="B60" s="946" t="s">
        <v>148</v>
      </c>
      <c r="C60" s="953"/>
      <c r="D60" s="953"/>
      <c r="E60" s="1011"/>
      <c r="F60" s="947" t="s">
        <v>482</v>
      </c>
      <c r="G60" s="951"/>
      <c r="H60" s="950"/>
      <c r="I60" s="1053"/>
      <c r="J60" s="1050"/>
      <c r="K60" s="949"/>
      <c r="L60" s="950"/>
      <c r="M60" s="952"/>
      <c r="N60" s="986"/>
      <c r="O60" s="951"/>
      <c r="P60" s="950"/>
      <c r="Q60" s="959"/>
      <c r="R60" s="1356"/>
    </row>
    <row r="61" spans="1:18" ht="12.75">
      <c r="A61" s="944"/>
      <c r="B61" s="946" t="s">
        <v>150</v>
      </c>
      <c r="C61" s="953"/>
      <c r="D61" s="953"/>
      <c r="E61" s="1011"/>
      <c r="F61" s="947" t="s">
        <v>482</v>
      </c>
      <c r="G61" s="951"/>
      <c r="H61" s="950"/>
      <c r="I61" s="1053"/>
      <c r="J61" s="1050"/>
      <c r="K61" s="949"/>
      <c r="L61" s="950"/>
      <c r="M61" s="952"/>
      <c r="N61" s="986"/>
      <c r="O61" s="951"/>
      <c r="P61" s="950"/>
      <c r="Q61" s="950"/>
      <c r="R61" s="1356"/>
    </row>
    <row r="62" spans="1:18" ht="12.75">
      <c r="A62" s="944"/>
      <c r="B62" s="946" t="s">
        <v>78</v>
      </c>
      <c r="C62" s="953"/>
      <c r="D62" s="953"/>
      <c r="E62" s="1011"/>
      <c r="F62" s="947" t="s">
        <v>482</v>
      </c>
      <c r="G62" s="951">
        <v>2393</v>
      </c>
      <c r="H62" s="950">
        <v>3411</v>
      </c>
      <c r="I62" s="950">
        <v>3650</v>
      </c>
      <c r="J62" s="1050">
        <f t="shared" si="8"/>
        <v>1.070067428906479</v>
      </c>
      <c r="K62" s="949"/>
      <c r="L62" s="950"/>
      <c r="M62" s="952"/>
      <c r="N62" s="986"/>
      <c r="O62" s="951"/>
      <c r="P62" s="950"/>
      <c r="Q62" s="950"/>
      <c r="R62" s="1356"/>
    </row>
    <row r="63" spans="1:18" ht="12.75">
      <c r="A63" s="944"/>
      <c r="B63" s="946" t="s">
        <v>151</v>
      </c>
      <c r="C63" s="953"/>
      <c r="D63" s="953"/>
      <c r="E63" s="1011"/>
      <c r="F63" s="947" t="s">
        <v>482</v>
      </c>
      <c r="G63" s="951">
        <v>338</v>
      </c>
      <c r="H63" s="950">
        <v>338</v>
      </c>
      <c r="I63" s="1053">
        <v>341</v>
      </c>
      <c r="J63" s="1050">
        <f t="shared" si="8"/>
        <v>1.0088757396449703</v>
      </c>
      <c r="K63" s="949"/>
      <c r="L63" s="950"/>
      <c r="M63" s="952"/>
      <c r="N63" s="986"/>
      <c r="O63" s="951"/>
      <c r="P63" s="950"/>
      <c r="Q63" s="950"/>
      <c r="R63" s="1356"/>
    </row>
    <row r="64" spans="1:18" ht="12.75">
      <c r="A64" s="944"/>
      <c r="B64" s="946" t="s">
        <v>498</v>
      </c>
      <c r="C64" s="953"/>
      <c r="D64" s="953"/>
      <c r="E64" s="1011"/>
      <c r="F64" s="947" t="s">
        <v>483</v>
      </c>
      <c r="G64" s="951"/>
      <c r="H64" s="950">
        <v>6354</v>
      </c>
      <c r="I64" s="1053">
        <v>6394</v>
      </c>
      <c r="J64" s="1050">
        <f>I64/H64</f>
        <v>1.0062952470884483</v>
      </c>
      <c r="K64" s="949"/>
      <c r="L64" s="950"/>
      <c r="M64" s="952"/>
      <c r="N64" s="986"/>
      <c r="O64" s="951"/>
      <c r="P64" s="950"/>
      <c r="Q64" s="950"/>
      <c r="R64" s="1356"/>
    </row>
    <row r="65" spans="1:18" ht="12.75">
      <c r="A65" s="944"/>
      <c r="B65" s="946" t="s">
        <v>152</v>
      </c>
      <c r="C65" s="953"/>
      <c r="D65" s="953"/>
      <c r="E65" s="1011"/>
      <c r="F65" s="947" t="s">
        <v>483</v>
      </c>
      <c r="G65" s="951"/>
      <c r="H65" s="950"/>
      <c r="I65" s="1053"/>
      <c r="J65" s="1050"/>
      <c r="K65" s="949"/>
      <c r="L65" s="950"/>
      <c r="M65" s="952"/>
      <c r="N65" s="986"/>
      <c r="O65" s="951"/>
      <c r="P65" s="950"/>
      <c r="Q65" s="950"/>
      <c r="R65" s="1356"/>
    </row>
    <row r="66" spans="1:18" ht="12.75">
      <c r="A66" s="944"/>
      <c r="B66" s="946" t="s">
        <v>153</v>
      </c>
      <c r="C66" s="953"/>
      <c r="D66" s="953"/>
      <c r="E66" s="1011"/>
      <c r="F66" s="947" t="s">
        <v>482</v>
      </c>
      <c r="G66" s="951">
        <v>128</v>
      </c>
      <c r="H66" s="950">
        <v>128</v>
      </c>
      <c r="I66" s="1053">
        <v>50</v>
      </c>
      <c r="J66" s="1050">
        <f t="shared" si="8"/>
        <v>0.390625</v>
      </c>
      <c r="K66" s="949"/>
      <c r="L66" s="950"/>
      <c r="M66" s="952"/>
      <c r="N66" s="986"/>
      <c r="O66" s="951"/>
      <c r="P66" s="950"/>
      <c r="Q66" s="950"/>
      <c r="R66" s="1355"/>
    </row>
    <row r="67" spans="1:18" ht="12.75">
      <c r="A67" s="944"/>
      <c r="B67" s="946" t="s">
        <v>154</v>
      </c>
      <c r="C67" s="953"/>
      <c r="D67" s="953"/>
      <c r="E67" s="1011"/>
      <c r="F67" s="947" t="s">
        <v>483</v>
      </c>
      <c r="G67" s="960"/>
      <c r="H67" s="950"/>
      <c r="I67" s="1053"/>
      <c r="J67" s="1050"/>
      <c r="K67" s="951"/>
      <c r="L67" s="950"/>
      <c r="M67" s="952"/>
      <c r="N67" s="986"/>
      <c r="O67" s="951"/>
      <c r="P67" s="950">
        <v>105</v>
      </c>
      <c r="Q67" s="950">
        <v>270</v>
      </c>
      <c r="R67" s="1357">
        <f>Q67/P67</f>
        <v>2.5714285714285716</v>
      </c>
    </row>
    <row r="68" spans="1:18" ht="12.75">
      <c r="A68" s="961" t="s">
        <v>22</v>
      </c>
      <c r="B68" s="1593" t="s">
        <v>105</v>
      </c>
      <c r="C68" s="1594"/>
      <c r="D68" s="1594"/>
      <c r="E68" s="1618"/>
      <c r="F68" s="964"/>
      <c r="G68" s="965">
        <f>SUM(G53:G67)</f>
        <v>5511</v>
      </c>
      <c r="H68" s="965">
        <f>SUM(H53:H67)</f>
        <v>14665</v>
      </c>
      <c r="I68" s="965">
        <f>SUM(I53:I67)</f>
        <v>15316</v>
      </c>
      <c r="J68" s="1055">
        <f t="shared" si="8"/>
        <v>1.0443914081145584</v>
      </c>
      <c r="K68" s="965"/>
      <c r="L68" s="966">
        <f>SUM(L53:L67)</f>
        <v>1625</v>
      </c>
      <c r="M68" s="1056">
        <f>SUM(M56:M67)</f>
        <v>1625</v>
      </c>
      <c r="N68" s="967">
        <f>M68/L68</f>
        <v>1</v>
      </c>
      <c r="O68" s="965"/>
      <c r="P68" s="965">
        <f>SUM(P53:P67)</f>
        <v>2645</v>
      </c>
      <c r="Q68" s="965">
        <f>SUM(Q53:Q67)</f>
        <v>2810</v>
      </c>
      <c r="R68" s="1358">
        <f>Q68/P68</f>
        <v>1.0623818525519848</v>
      </c>
    </row>
    <row r="69" spans="1:18" ht="12.75">
      <c r="A69" s="970" t="s">
        <v>22</v>
      </c>
      <c r="B69" s="971" t="s">
        <v>70</v>
      </c>
      <c r="C69" s="972"/>
      <c r="D69" s="972"/>
      <c r="E69" s="1058"/>
      <c r="F69" s="973"/>
      <c r="G69" s="1059"/>
      <c r="H69" s="1060"/>
      <c r="I69" s="1061"/>
      <c r="J69" s="1062"/>
      <c r="K69" s="980"/>
      <c r="L69" s="978"/>
      <c r="M69" s="981"/>
      <c r="N69" s="979"/>
      <c r="O69" s="980"/>
      <c r="P69" s="978"/>
      <c r="Q69" s="978"/>
      <c r="R69" s="1355"/>
    </row>
    <row r="70" spans="1:18" ht="12.75">
      <c r="A70" s="982"/>
      <c r="B70" s="946" t="s">
        <v>557</v>
      </c>
      <c r="C70" s="953"/>
      <c r="D70" s="953"/>
      <c r="E70" s="1064"/>
      <c r="F70" s="947" t="s">
        <v>482</v>
      </c>
      <c r="G70" s="1059"/>
      <c r="H70" s="1060">
        <v>1</v>
      </c>
      <c r="I70" s="1061">
        <v>1</v>
      </c>
      <c r="J70" s="1050">
        <f>I70/H70</f>
        <v>1</v>
      </c>
      <c r="K70" s="980"/>
      <c r="L70" s="978"/>
      <c r="M70" s="981"/>
      <c r="N70" s="986"/>
      <c r="O70" s="951"/>
      <c r="P70" s="950"/>
      <c r="Q70" s="950"/>
      <c r="R70" s="1355"/>
    </row>
    <row r="71" spans="1:18" ht="12.75">
      <c r="A71" s="982"/>
      <c r="B71" s="946" t="s">
        <v>635</v>
      </c>
      <c r="C71" s="953"/>
      <c r="D71" s="953"/>
      <c r="E71" s="983"/>
      <c r="F71" s="947" t="s">
        <v>482</v>
      </c>
      <c r="G71" s="1059"/>
      <c r="H71" s="1059"/>
      <c r="I71" s="1362"/>
      <c r="J71" s="1065"/>
      <c r="K71" s="980"/>
      <c r="L71" s="978"/>
      <c r="M71" s="981"/>
      <c r="N71" s="986"/>
      <c r="O71" s="951"/>
      <c r="P71" s="950"/>
      <c r="Q71" s="950"/>
      <c r="R71" s="1355"/>
    </row>
    <row r="72" spans="1:18" ht="12.75">
      <c r="A72" s="987" t="s">
        <v>108</v>
      </c>
      <c r="B72" s="962" t="s">
        <v>107</v>
      </c>
      <c r="C72" s="963"/>
      <c r="D72" s="963"/>
      <c r="E72" s="1054"/>
      <c r="F72" s="964"/>
      <c r="G72" s="965"/>
      <c r="H72" s="965">
        <f>H70</f>
        <v>1</v>
      </c>
      <c r="I72" s="965">
        <v>1</v>
      </c>
      <c r="J72" s="967">
        <f>I72/H72</f>
        <v>1</v>
      </c>
      <c r="K72" s="965"/>
      <c r="L72" s="966"/>
      <c r="M72" s="988"/>
      <c r="N72" s="967"/>
      <c r="O72" s="965"/>
      <c r="P72" s="966"/>
      <c r="Q72" s="966"/>
      <c r="R72" s="1358"/>
    </row>
    <row r="73" spans="1:18" ht="13.5" thickBot="1">
      <c r="A73" s="982"/>
      <c r="B73" s="989"/>
      <c r="C73" s="983"/>
      <c r="D73" s="983"/>
      <c r="E73" s="1064"/>
      <c r="F73" s="990"/>
      <c r="G73" s="1059"/>
      <c r="H73" s="1060"/>
      <c r="I73" s="1061"/>
      <c r="J73" s="1062"/>
      <c r="K73" s="1066"/>
      <c r="L73" s="978"/>
      <c r="M73" s="981"/>
      <c r="N73" s="1353"/>
      <c r="O73" s="980"/>
      <c r="P73" s="978"/>
      <c r="Q73" s="978"/>
      <c r="R73" s="1359"/>
    </row>
    <row r="74" spans="1:18" ht="13.5" thickBot="1">
      <c r="A74" s="993">
        <v>2</v>
      </c>
      <c r="B74" s="994" t="s">
        <v>109</v>
      </c>
      <c r="C74" s="995"/>
      <c r="D74" s="995"/>
      <c r="E74" s="1067"/>
      <c r="F74" s="996"/>
      <c r="G74" s="997">
        <f>G81</f>
        <v>13788</v>
      </c>
      <c r="H74" s="997">
        <f>H81</f>
        <v>16446</v>
      </c>
      <c r="I74" s="997">
        <f>I81</f>
        <v>16448</v>
      </c>
      <c r="J74" s="1068">
        <f>J81</f>
        <v>1.0001216101179617</v>
      </c>
      <c r="K74" s="1035"/>
      <c r="L74" s="921"/>
      <c r="M74" s="1000"/>
      <c r="N74" s="1354"/>
      <c r="O74" s="923"/>
      <c r="P74" s="921"/>
      <c r="Q74" s="921"/>
      <c r="R74" s="1360"/>
    </row>
    <row r="75" spans="1:18" ht="12.75">
      <c r="A75" s="1002"/>
      <c r="B75" s="1003" t="s">
        <v>71</v>
      </c>
      <c r="C75" s="1004"/>
      <c r="D75" s="1004"/>
      <c r="E75" s="1070"/>
      <c r="F75" s="1005"/>
      <c r="G75" s="1071"/>
      <c r="H75" s="1072"/>
      <c r="I75" s="1010"/>
      <c r="J75" s="1073"/>
      <c r="K75" s="1074"/>
      <c r="L75" s="1008"/>
      <c r="M75" s="1010"/>
      <c r="N75" s="1009"/>
      <c r="O75" s="1007"/>
      <c r="P75" s="1008"/>
      <c r="Q75" s="1008"/>
      <c r="R75" s="1355"/>
    </row>
    <row r="76" spans="1:18" ht="12.75">
      <c r="A76" s="944"/>
      <c r="B76" s="1591" t="s">
        <v>183</v>
      </c>
      <c r="C76" s="1591"/>
      <c r="D76" s="1591"/>
      <c r="E76" s="1617"/>
      <c r="F76" s="947" t="s">
        <v>482</v>
      </c>
      <c r="G76" s="951">
        <v>2792</v>
      </c>
      <c r="H76" s="950">
        <v>3960</v>
      </c>
      <c r="I76" s="950">
        <v>3366</v>
      </c>
      <c r="J76" s="1050">
        <f aca="true" t="shared" si="9" ref="J76:J82">I76/H76</f>
        <v>0.85</v>
      </c>
      <c r="K76" s="949"/>
      <c r="L76" s="950"/>
      <c r="M76" s="952"/>
      <c r="N76" s="986"/>
      <c r="O76" s="951"/>
      <c r="P76" s="950"/>
      <c r="Q76" s="950"/>
      <c r="R76" s="1355"/>
    </row>
    <row r="77" spans="1:18" ht="12.75">
      <c r="A77" s="944"/>
      <c r="B77" s="1591" t="s">
        <v>133</v>
      </c>
      <c r="C77" s="1591"/>
      <c r="D77" s="1591"/>
      <c r="E77" s="1617"/>
      <c r="F77" s="947" t="s">
        <v>483</v>
      </c>
      <c r="G77" s="951">
        <v>594</v>
      </c>
      <c r="H77" s="950">
        <v>1090</v>
      </c>
      <c r="I77" s="950">
        <v>1090</v>
      </c>
      <c r="J77" s="1050">
        <f t="shared" si="9"/>
        <v>1</v>
      </c>
      <c r="K77" s="949"/>
      <c r="L77" s="950"/>
      <c r="M77" s="952"/>
      <c r="N77" s="986"/>
      <c r="O77" s="951"/>
      <c r="P77" s="950"/>
      <c r="Q77" s="950"/>
      <c r="R77" s="1355"/>
    </row>
    <row r="78" spans="1:18" ht="12.75" customHeight="1">
      <c r="A78" s="944"/>
      <c r="B78" s="946" t="s">
        <v>185</v>
      </c>
      <c r="C78" s="953"/>
      <c r="D78" s="953"/>
      <c r="E78" s="1011"/>
      <c r="F78" s="947" t="s">
        <v>482</v>
      </c>
      <c r="G78" s="951">
        <v>3530</v>
      </c>
      <c r="H78" s="950">
        <v>4286</v>
      </c>
      <c r="I78" s="950">
        <v>4286</v>
      </c>
      <c r="J78" s="1050">
        <f t="shared" si="9"/>
        <v>1</v>
      </c>
      <c r="K78" s="949"/>
      <c r="L78" s="950"/>
      <c r="M78" s="952"/>
      <c r="N78" s="986"/>
      <c r="O78" s="951"/>
      <c r="P78" s="950"/>
      <c r="Q78" s="950"/>
      <c r="R78" s="1355"/>
    </row>
    <row r="79" spans="1:18" ht="12.75">
      <c r="A79" s="944"/>
      <c r="B79" s="945" t="s">
        <v>184</v>
      </c>
      <c r="C79" s="945"/>
      <c r="D79" s="946"/>
      <c r="E79" s="1011"/>
      <c r="F79" s="947" t="s">
        <v>482</v>
      </c>
      <c r="G79" s="951">
        <v>6872</v>
      </c>
      <c r="H79" s="950">
        <v>6872</v>
      </c>
      <c r="I79" s="950">
        <v>7469</v>
      </c>
      <c r="J79" s="1050">
        <f t="shared" si="9"/>
        <v>1.0868742724097789</v>
      </c>
      <c r="K79" s="949"/>
      <c r="L79" s="950"/>
      <c r="M79" s="952"/>
      <c r="N79" s="986"/>
      <c r="O79" s="951"/>
      <c r="P79" s="950"/>
      <c r="Q79" s="950"/>
      <c r="R79" s="1355"/>
    </row>
    <row r="80" spans="1:18" ht="12.75">
      <c r="A80" s="944"/>
      <c r="B80" s="946" t="s">
        <v>558</v>
      </c>
      <c r="C80" s="953"/>
      <c r="D80" s="953"/>
      <c r="E80" s="1011"/>
      <c r="F80" s="947" t="s">
        <v>482</v>
      </c>
      <c r="G80" s="951"/>
      <c r="H80" s="951">
        <v>238</v>
      </c>
      <c r="I80" s="951">
        <v>237</v>
      </c>
      <c r="J80" s="1050">
        <f t="shared" si="9"/>
        <v>0.9957983193277311</v>
      </c>
      <c r="K80" s="949"/>
      <c r="L80" s="950"/>
      <c r="M80" s="952"/>
      <c r="N80" s="933"/>
      <c r="O80" s="984"/>
      <c r="P80" s="1076"/>
      <c r="Q80" s="1076"/>
      <c r="R80" s="1357"/>
    </row>
    <row r="81" spans="1:18" ht="13.5" thickBot="1">
      <c r="A81" s="1077"/>
      <c r="B81" s="962" t="s">
        <v>115</v>
      </c>
      <c r="C81" s="963"/>
      <c r="D81" s="963"/>
      <c r="E81" s="1054"/>
      <c r="F81" s="1013"/>
      <c r="G81" s="965">
        <f>SUM(G76:G79)</f>
        <v>13788</v>
      </c>
      <c r="H81" s="965">
        <f>SUM(H76:H80)</f>
        <v>16446</v>
      </c>
      <c r="I81" s="965">
        <f>SUM(I76:I80)</f>
        <v>16448</v>
      </c>
      <c r="J81" s="1078">
        <f t="shared" si="9"/>
        <v>1.0001216101179617</v>
      </c>
      <c r="K81" s="1079"/>
      <c r="L81" s="966"/>
      <c r="M81" s="988"/>
      <c r="N81" s="979"/>
      <c r="O81" s="965"/>
      <c r="P81" s="966"/>
      <c r="Q81" s="966"/>
      <c r="R81" s="1019"/>
    </row>
    <row r="82" spans="1:18" ht="14.25" thickBot="1" thickTop="1">
      <c r="A82" s="1604" t="s">
        <v>116</v>
      </c>
      <c r="B82" s="1605"/>
      <c r="C82" s="1605"/>
      <c r="D82" s="1605"/>
      <c r="E82" s="1605"/>
      <c r="F82" s="1020"/>
      <c r="G82" s="1027">
        <f>G51+G74</f>
        <v>19299</v>
      </c>
      <c r="H82" s="1028">
        <f>H51+H74</f>
        <v>31112</v>
      </c>
      <c r="I82" s="1028">
        <f>I51+I74</f>
        <v>31765</v>
      </c>
      <c r="J82" s="1023">
        <f t="shared" si="9"/>
        <v>1.020988686037542</v>
      </c>
      <c r="K82" s="1080"/>
      <c r="L82" s="1081">
        <f>L51+L74</f>
        <v>1625</v>
      </c>
      <c r="M82" s="1080">
        <f>M51+M74</f>
        <v>1625</v>
      </c>
      <c r="N82" s="1023">
        <f>M82/L82</f>
        <v>1</v>
      </c>
      <c r="O82" s="1082"/>
      <c r="P82" s="1081">
        <f>P51+P74</f>
        <v>2645</v>
      </c>
      <c r="Q82" s="1081">
        <f>Q51+Q74</f>
        <v>2810</v>
      </c>
      <c r="R82" s="1361">
        <f>Q82/P82</f>
        <v>1.0623818525519848</v>
      </c>
    </row>
    <row r="83" spans="1:18" ht="13.5" thickTop="1">
      <c r="A83" s="1555" t="s">
        <v>633</v>
      </c>
      <c r="B83" s="1555"/>
      <c r="C83" s="1555"/>
      <c r="D83" s="1555"/>
      <c r="E83" s="1555"/>
      <c r="F83" s="1555"/>
      <c r="G83" s="1555"/>
      <c r="H83" s="1555"/>
      <c r="I83" s="1555"/>
      <c r="J83" s="1555"/>
      <c r="K83" s="1555"/>
      <c r="L83" s="1555"/>
      <c r="M83" s="1555"/>
      <c r="N83" s="1555"/>
      <c r="O83" s="1555"/>
      <c r="P83" s="1555"/>
      <c r="Q83" s="1555"/>
      <c r="R83" s="1555"/>
    </row>
    <row r="84" spans="1:18" ht="12.75">
      <c r="A84" s="1555" t="s">
        <v>634</v>
      </c>
      <c r="B84" s="1555"/>
      <c r="C84" s="1555"/>
      <c r="D84" s="1555"/>
      <c r="E84" s="1555"/>
      <c r="F84" s="1555"/>
      <c r="G84" s="1555"/>
      <c r="H84" s="1555"/>
      <c r="I84" s="1555"/>
      <c r="J84" s="1555"/>
      <c r="K84" s="1555"/>
      <c r="L84" s="1555"/>
      <c r="M84" s="1555"/>
      <c r="N84" s="1555"/>
      <c r="O84" s="1555"/>
      <c r="P84" s="1555"/>
      <c r="Q84" s="1555"/>
      <c r="R84" s="1555"/>
    </row>
    <row r="85" spans="1:18" ht="12.75">
      <c r="A85" s="1606" t="s">
        <v>559</v>
      </c>
      <c r="B85" s="1607"/>
      <c r="C85" s="1607"/>
      <c r="D85" s="1607"/>
      <c r="E85" s="1607"/>
      <c r="F85" s="1607"/>
      <c r="G85" s="1607"/>
      <c r="H85" s="1607"/>
      <c r="I85" s="1607"/>
      <c r="J85" s="1607"/>
      <c r="K85" s="1607"/>
      <c r="L85" s="1607"/>
      <c r="M85" s="1607"/>
      <c r="N85" s="1607"/>
      <c r="O85" s="1607"/>
      <c r="P85" s="1607"/>
      <c r="Q85" s="1607"/>
      <c r="R85" s="1607"/>
    </row>
    <row r="86" spans="1:18" ht="13.5" thickBot="1">
      <c r="A86" s="906"/>
      <c r="B86" s="907"/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8"/>
      <c r="P86" s="908" t="s">
        <v>49</v>
      </c>
      <c r="Q86" s="908"/>
      <c r="R86" s="907"/>
    </row>
    <row r="87" spans="1:18" ht="13.5" thickTop="1">
      <c r="A87" s="1556" t="s">
        <v>1</v>
      </c>
      <c r="B87" s="1558" t="s">
        <v>58</v>
      </c>
      <c r="C87" s="1558"/>
      <c r="D87" s="1558"/>
      <c r="E87" s="1559"/>
      <c r="F87" s="1595" t="s">
        <v>481</v>
      </c>
      <c r="G87" s="1619" t="s">
        <v>60</v>
      </c>
      <c r="H87" s="1620"/>
      <c r="I87" s="1620"/>
      <c r="J87" s="1620"/>
      <c r="K87" s="1620"/>
      <c r="L87" s="1620"/>
      <c r="M87" s="1620"/>
      <c r="N87" s="1620"/>
      <c r="O87" s="1620"/>
      <c r="P87" s="1620"/>
      <c r="Q87" s="1620"/>
      <c r="R87" s="1621"/>
    </row>
    <row r="88" spans="1:18" ht="12.75">
      <c r="A88" s="1557"/>
      <c r="B88" s="1560"/>
      <c r="C88" s="1560"/>
      <c r="D88" s="1560"/>
      <c r="E88" s="1561"/>
      <c r="F88" s="1596"/>
      <c r="G88" s="1601" t="s">
        <v>231</v>
      </c>
      <c r="H88" s="1602"/>
      <c r="I88" s="1602"/>
      <c r="J88" s="1603"/>
      <c r="K88" s="1622"/>
      <c r="L88" s="1623"/>
      <c r="M88" s="1623"/>
      <c r="N88" s="1623"/>
      <c r="O88" s="1622"/>
      <c r="P88" s="1623"/>
      <c r="Q88" s="1623"/>
      <c r="R88" s="1624"/>
    </row>
    <row r="89" spans="1:18" ht="30.75" customHeight="1">
      <c r="A89" s="1557"/>
      <c r="B89" s="1560"/>
      <c r="C89" s="1560"/>
      <c r="D89" s="1560"/>
      <c r="E89" s="1561"/>
      <c r="F89" s="1596"/>
      <c r="G89" s="1578" t="s">
        <v>517</v>
      </c>
      <c r="H89" s="1560" t="s">
        <v>518</v>
      </c>
      <c r="I89" s="1561" t="s">
        <v>213</v>
      </c>
      <c r="J89" s="1577" t="s">
        <v>214</v>
      </c>
      <c r="K89" s="1625" t="s">
        <v>517</v>
      </c>
      <c r="L89" s="1627" t="s">
        <v>561</v>
      </c>
      <c r="M89" s="1629" t="s">
        <v>562</v>
      </c>
      <c r="N89" s="1631" t="s">
        <v>563</v>
      </c>
      <c r="O89" s="1625" t="s">
        <v>517</v>
      </c>
      <c r="P89" s="1627" t="s">
        <v>561</v>
      </c>
      <c r="Q89" s="1629" t="s">
        <v>562</v>
      </c>
      <c r="R89" s="1633" t="s">
        <v>563</v>
      </c>
    </row>
    <row r="90" spans="1:18" ht="12.75">
      <c r="A90" s="1557"/>
      <c r="B90" s="1560"/>
      <c r="C90" s="1560"/>
      <c r="D90" s="1560"/>
      <c r="E90" s="1561"/>
      <c r="F90" s="1597"/>
      <c r="G90" s="1578"/>
      <c r="H90" s="1560"/>
      <c r="I90" s="1561"/>
      <c r="J90" s="1577"/>
      <c r="K90" s="1626"/>
      <c r="L90" s="1628"/>
      <c r="M90" s="1630"/>
      <c r="N90" s="1632"/>
      <c r="O90" s="1626"/>
      <c r="P90" s="1628"/>
      <c r="Q90" s="1630"/>
      <c r="R90" s="1634"/>
    </row>
    <row r="91" spans="1:18" ht="13.5" thickBot="1">
      <c r="A91" s="1557"/>
      <c r="B91" s="1580" t="s">
        <v>22</v>
      </c>
      <c r="C91" s="1580"/>
      <c r="D91" s="1580"/>
      <c r="E91" s="1581"/>
      <c r="F91" s="1083"/>
      <c r="G91" s="915" t="s">
        <v>23</v>
      </c>
      <c r="H91" s="909" t="s">
        <v>35</v>
      </c>
      <c r="I91" s="909" t="s">
        <v>37</v>
      </c>
      <c r="J91" s="1034" t="s">
        <v>61</v>
      </c>
      <c r="K91" s="915" t="s">
        <v>62</v>
      </c>
      <c r="L91" s="909" t="s">
        <v>63</v>
      </c>
      <c r="M91" s="909" t="s">
        <v>64</v>
      </c>
      <c r="N91" s="910" t="s">
        <v>65</v>
      </c>
      <c r="O91" s="1084" t="s">
        <v>66</v>
      </c>
      <c r="P91" s="1085" t="s">
        <v>67</v>
      </c>
      <c r="Q91" s="1086" t="s">
        <v>68</v>
      </c>
      <c r="R91" s="1087" t="s">
        <v>69</v>
      </c>
    </row>
    <row r="92" spans="1:18" ht="12.75" customHeight="1" thickBot="1">
      <c r="A92" s="1582" t="s">
        <v>113</v>
      </c>
      <c r="B92" s="1583"/>
      <c r="C92" s="1583"/>
      <c r="D92" s="1583"/>
      <c r="E92" s="1610"/>
      <c r="F92" s="691"/>
      <c r="G92" s="920">
        <f>G109+G113</f>
        <v>129355</v>
      </c>
      <c r="H92" s="921">
        <f>H109+H113</f>
        <v>129345</v>
      </c>
      <c r="I92" s="921">
        <f>I109+I113</f>
        <v>134843</v>
      </c>
      <c r="J92" s="922">
        <f>I92/H92</f>
        <v>1.042506474931385</v>
      </c>
      <c r="K92" s="923"/>
      <c r="L92" s="921"/>
      <c r="M92" s="1088"/>
      <c r="N92" s="1089"/>
      <c r="O92" s="923"/>
      <c r="P92" s="921"/>
      <c r="Q92" s="1088"/>
      <c r="R92" s="925"/>
    </row>
    <row r="93" spans="1:18" ht="12.75" customHeight="1">
      <c r="A93" s="1038" t="s">
        <v>22</v>
      </c>
      <c r="B93" s="1611" t="s">
        <v>114</v>
      </c>
      <c r="C93" s="1612"/>
      <c r="D93" s="1612"/>
      <c r="E93" s="1613"/>
      <c r="F93" s="1039"/>
      <c r="G93" s="1043"/>
      <c r="H93" s="1040"/>
      <c r="I93" s="1041"/>
      <c r="J93" s="1042"/>
      <c r="K93" s="1040"/>
      <c r="L93" s="1040"/>
      <c r="M93" s="1041"/>
      <c r="N93" s="1045"/>
      <c r="O93" s="1046"/>
      <c r="P93" s="1040"/>
      <c r="Q93" s="1041"/>
      <c r="R93" s="1090"/>
    </row>
    <row r="94" spans="1:18" ht="12.75" customHeight="1">
      <c r="A94" s="1048"/>
      <c r="B94" s="1592" t="s">
        <v>145</v>
      </c>
      <c r="C94" s="1635"/>
      <c r="D94" s="1635"/>
      <c r="E94" s="1636"/>
      <c r="F94" s="692" t="s">
        <v>564</v>
      </c>
      <c r="G94" s="1051"/>
      <c r="H94" s="1008"/>
      <c r="I94" s="1049"/>
      <c r="J94" s="1050"/>
      <c r="K94" s="1008"/>
      <c r="L94" s="1008"/>
      <c r="M94" s="1049"/>
      <c r="N94" s="1052"/>
      <c r="O94" s="1007"/>
      <c r="P94" s="1008"/>
      <c r="Q94" s="1049"/>
      <c r="R94" s="1091"/>
    </row>
    <row r="95" spans="1:18" ht="12.75" customHeight="1">
      <c r="A95" s="1048"/>
      <c r="B95" s="1588" t="s">
        <v>556</v>
      </c>
      <c r="C95" s="1589"/>
      <c r="D95" s="1589"/>
      <c r="E95" s="1590"/>
      <c r="F95" s="692" t="s">
        <v>482</v>
      </c>
      <c r="G95" s="1051"/>
      <c r="H95" s="1008"/>
      <c r="I95" s="1049"/>
      <c r="J95" s="1050"/>
      <c r="K95" s="1008"/>
      <c r="L95" s="1008"/>
      <c r="M95" s="1049"/>
      <c r="N95" s="1052"/>
      <c r="O95" s="1007"/>
      <c r="P95" s="1008"/>
      <c r="Q95" s="1049"/>
      <c r="R95" s="1091"/>
    </row>
    <row r="96" spans="1:18" ht="12.75">
      <c r="A96" s="944"/>
      <c r="B96" s="1591" t="s">
        <v>146</v>
      </c>
      <c r="C96" s="1591"/>
      <c r="D96" s="1591"/>
      <c r="E96" s="1592"/>
      <c r="F96" s="947" t="s">
        <v>483</v>
      </c>
      <c r="G96" s="949"/>
      <c r="H96" s="950"/>
      <c r="I96" s="1053"/>
      <c r="J96" s="1050"/>
      <c r="K96" s="950"/>
      <c r="L96" s="950"/>
      <c r="M96" s="1053"/>
      <c r="N96" s="1052"/>
      <c r="O96" s="951"/>
      <c r="P96" s="950"/>
      <c r="Q96" s="1053"/>
      <c r="R96" s="1092"/>
    </row>
    <row r="97" spans="1:18" ht="12.75">
      <c r="A97" s="944"/>
      <c r="B97" s="946" t="s">
        <v>565</v>
      </c>
      <c r="C97" s="953"/>
      <c r="D97" s="953"/>
      <c r="E97" s="953"/>
      <c r="F97" s="947" t="s">
        <v>482</v>
      </c>
      <c r="G97" s="949">
        <v>128227</v>
      </c>
      <c r="H97" s="950">
        <v>128227</v>
      </c>
      <c r="I97" s="950">
        <v>133725</v>
      </c>
      <c r="J97" s="1050">
        <f>I97/H97</f>
        <v>1.0428770851692701</v>
      </c>
      <c r="K97" s="950"/>
      <c r="L97" s="950"/>
      <c r="M97" s="1053"/>
      <c r="N97" s="1093"/>
      <c r="O97" s="954"/>
      <c r="P97" s="955"/>
      <c r="Q97" s="1094"/>
      <c r="R97" s="1095"/>
    </row>
    <row r="98" spans="1:18" ht="12.75">
      <c r="A98" s="944"/>
      <c r="B98" s="946" t="s">
        <v>147</v>
      </c>
      <c r="C98" s="953"/>
      <c r="D98" s="953"/>
      <c r="E98" s="953"/>
      <c r="F98" s="947" t="s">
        <v>482</v>
      </c>
      <c r="G98" s="949"/>
      <c r="H98" s="950"/>
      <c r="I98" s="1053"/>
      <c r="J98" s="940"/>
      <c r="K98" s="950"/>
      <c r="L98" s="950"/>
      <c r="M98" s="1053"/>
      <c r="N98" s="1052"/>
      <c r="O98" s="951"/>
      <c r="P98" s="950"/>
      <c r="Q98" s="1094"/>
      <c r="R98" s="1096"/>
    </row>
    <row r="99" spans="1:18" ht="12.75">
      <c r="A99" s="944"/>
      <c r="B99" s="946" t="s">
        <v>117</v>
      </c>
      <c r="C99" s="953"/>
      <c r="D99" s="953"/>
      <c r="E99" s="953"/>
      <c r="F99" s="947" t="s">
        <v>483</v>
      </c>
      <c r="G99" s="949"/>
      <c r="H99" s="950"/>
      <c r="I99" s="1053"/>
      <c r="J99" s="940"/>
      <c r="K99" s="950"/>
      <c r="L99" s="950"/>
      <c r="M99" s="1053"/>
      <c r="N99" s="1052"/>
      <c r="O99" s="951"/>
      <c r="P99" s="950"/>
      <c r="Q99" s="1094"/>
      <c r="R99" s="1096"/>
    </row>
    <row r="100" spans="1:18" ht="12.75">
      <c r="A100" s="944"/>
      <c r="B100" s="946" t="s">
        <v>149</v>
      </c>
      <c r="C100" s="953"/>
      <c r="D100" s="953"/>
      <c r="E100" s="953"/>
      <c r="F100" s="947" t="s">
        <v>482</v>
      </c>
      <c r="G100" s="949"/>
      <c r="H100" s="950"/>
      <c r="I100" s="1053"/>
      <c r="J100" s="940"/>
      <c r="K100" s="950"/>
      <c r="L100" s="950"/>
      <c r="M100" s="1053"/>
      <c r="N100" s="1052"/>
      <c r="O100" s="951"/>
      <c r="P100" s="950"/>
      <c r="Q100" s="1094"/>
      <c r="R100" s="1096"/>
    </row>
    <row r="101" spans="1:18" ht="12.75">
      <c r="A101" s="944"/>
      <c r="B101" s="946" t="s">
        <v>148</v>
      </c>
      <c r="C101" s="953"/>
      <c r="D101" s="953"/>
      <c r="E101" s="953"/>
      <c r="F101" s="947" t="s">
        <v>482</v>
      </c>
      <c r="G101" s="949"/>
      <c r="H101" s="950"/>
      <c r="I101" s="1053"/>
      <c r="J101" s="940"/>
      <c r="K101" s="950"/>
      <c r="L101" s="950"/>
      <c r="M101" s="1053"/>
      <c r="N101" s="1052"/>
      <c r="O101" s="951"/>
      <c r="P101" s="950"/>
      <c r="Q101" s="1094"/>
      <c r="R101" s="1096"/>
    </row>
    <row r="102" spans="1:18" ht="12.75">
      <c r="A102" s="944"/>
      <c r="B102" s="946" t="s">
        <v>150</v>
      </c>
      <c r="C102" s="953"/>
      <c r="D102" s="953"/>
      <c r="E102" s="953"/>
      <c r="F102" s="947" t="s">
        <v>482</v>
      </c>
      <c r="G102" s="949"/>
      <c r="H102" s="950"/>
      <c r="I102" s="1053"/>
      <c r="J102" s="940"/>
      <c r="K102" s="950"/>
      <c r="L102" s="950"/>
      <c r="M102" s="1053"/>
      <c r="N102" s="1052"/>
      <c r="O102" s="958"/>
      <c r="P102" s="959"/>
      <c r="Q102" s="1094"/>
      <c r="R102" s="1097"/>
    </row>
    <row r="103" spans="1:18" ht="12.75">
      <c r="A103" s="944"/>
      <c r="B103" s="946" t="s">
        <v>78</v>
      </c>
      <c r="C103" s="953"/>
      <c r="D103" s="953"/>
      <c r="E103" s="953"/>
      <c r="F103" s="947" t="s">
        <v>482</v>
      </c>
      <c r="G103" s="949"/>
      <c r="H103" s="950"/>
      <c r="I103" s="1053"/>
      <c r="J103" s="940"/>
      <c r="K103" s="950"/>
      <c r="L103" s="950"/>
      <c r="M103" s="1053"/>
      <c r="N103" s="1052"/>
      <c r="O103" s="958"/>
      <c r="P103" s="959"/>
      <c r="Q103" s="1094"/>
      <c r="R103" s="1097"/>
    </row>
    <row r="104" spans="1:18" ht="12.75">
      <c r="A104" s="944"/>
      <c r="B104" s="946" t="s">
        <v>151</v>
      </c>
      <c r="C104" s="953"/>
      <c r="D104" s="953"/>
      <c r="E104" s="953"/>
      <c r="F104" s="947" t="s">
        <v>482</v>
      </c>
      <c r="G104" s="949"/>
      <c r="H104" s="950"/>
      <c r="I104" s="1053"/>
      <c r="J104" s="940"/>
      <c r="K104" s="950"/>
      <c r="L104" s="950"/>
      <c r="M104" s="1053"/>
      <c r="N104" s="1052"/>
      <c r="O104" s="958"/>
      <c r="P104" s="959"/>
      <c r="Q104" s="1094"/>
      <c r="R104" s="1097"/>
    </row>
    <row r="105" spans="1:18" ht="12.75">
      <c r="A105" s="944"/>
      <c r="B105" s="946" t="s">
        <v>498</v>
      </c>
      <c r="C105" s="953"/>
      <c r="D105" s="953"/>
      <c r="E105" s="953"/>
      <c r="F105" s="947" t="s">
        <v>483</v>
      </c>
      <c r="G105" s="949"/>
      <c r="H105" s="950"/>
      <c r="I105" s="1053"/>
      <c r="J105" s="940"/>
      <c r="K105" s="950"/>
      <c r="L105" s="950"/>
      <c r="M105" s="1053"/>
      <c r="N105" s="1052"/>
      <c r="O105" s="958"/>
      <c r="P105" s="959"/>
      <c r="Q105" s="1094"/>
      <c r="R105" s="1097"/>
    </row>
    <row r="106" spans="1:18" ht="12.75">
      <c r="A106" s="944"/>
      <c r="B106" s="946" t="s">
        <v>152</v>
      </c>
      <c r="C106" s="953"/>
      <c r="D106" s="953"/>
      <c r="E106" s="953"/>
      <c r="F106" s="947" t="s">
        <v>483</v>
      </c>
      <c r="G106" s="949"/>
      <c r="H106" s="950"/>
      <c r="I106" s="1053"/>
      <c r="J106" s="940"/>
      <c r="K106" s="950"/>
      <c r="L106" s="950"/>
      <c r="M106" s="1053"/>
      <c r="N106" s="1052"/>
      <c r="O106" s="958"/>
      <c r="P106" s="959"/>
      <c r="Q106" s="1094"/>
      <c r="R106" s="1097"/>
    </row>
    <row r="107" spans="1:18" ht="12.75">
      <c r="A107" s="944"/>
      <c r="B107" s="946" t="s">
        <v>153</v>
      </c>
      <c r="C107" s="953"/>
      <c r="D107" s="953"/>
      <c r="E107" s="953"/>
      <c r="F107" s="947" t="s">
        <v>482</v>
      </c>
      <c r="G107" s="949"/>
      <c r="H107" s="950"/>
      <c r="I107" s="1053"/>
      <c r="J107" s="940"/>
      <c r="K107" s="950"/>
      <c r="L107" s="950"/>
      <c r="M107" s="1053"/>
      <c r="N107" s="1052"/>
      <c r="O107" s="958"/>
      <c r="P107" s="959"/>
      <c r="Q107" s="1094"/>
      <c r="R107" s="1097"/>
    </row>
    <row r="108" spans="1:18" ht="12.75">
      <c r="A108" s="944"/>
      <c r="B108" s="946" t="s">
        <v>154</v>
      </c>
      <c r="C108" s="953"/>
      <c r="D108" s="953"/>
      <c r="E108" s="953"/>
      <c r="F108" s="947" t="s">
        <v>483</v>
      </c>
      <c r="G108" s="960"/>
      <c r="H108" s="950"/>
      <c r="I108" s="1053"/>
      <c r="J108" s="940"/>
      <c r="K108" s="950"/>
      <c r="L108" s="950"/>
      <c r="M108" s="1053"/>
      <c r="N108" s="1075"/>
      <c r="O108" s="958"/>
      <c r="P108" s="959"/>
      <c r="Q108" s="1094"/>
      <c r="R108" s="1097"/>
    </row>
    <row r="109" spans="1:18" ht="12.75">
      <c r="A109" s="961" t="s">
        <v>22</v>
      </c>
      <c r="B109" s="1593" t="s">
        <v>105</v>
      </c>
      <c r="C109" s="1594"/>
      <c r="D109" s="1594"/>
      <c r="E109" s="1594"/>
      <c r="F109" s="964"/>
      <c r="G109" s="1098">
        <f>SUM(G94:G108)</f>
        <v>128227</v>
      </c>
      <c r="H109" s="966">
        <f>SUM(H94:H108)</f>
        <v>128227</v>
      </c>
      <c r="I109" s="966">
        <f>SUM(I94:I108)</f>
        <v>133725</v>
      </c>
      <c r="J109" s="967">
        <f>I109/H109</f>
        <v>1.0428770851692701</v>
      </c>
      <c r="K109" s="965"/>
      <c r="L109" s="966"/>
      <c r="M109" s="1099"/>
      <c r="N109" s="1052"/>
      <c r="O109" s="965"/>
      <c r="P109" s="966"/>
      <c r="Q109" s="1099"/>
      <c r="R109" s="969"/>
    </row>
    <row r="110" spans="1:18" ht="12.75">
      <c r="A110" s="970" t="s">
        <v>22</v>
      </c>
      <c r="B110" s="971" t="s">
        <v>70</v>
      </c>
      <c r="C110" s="972"/>
      <c r="D110" s="972"/>
      <c r="E110" s="972"/>
      <c r="F110" s="973"/>
      <c r="G110" s="1100"/>
      <c r="H110" s="1060"/>
      <c r="I110" s="1061"/>
      <c r="J110" s="1101"/>
      <c r="K110" s="978"/>
      <c r="L110" s="978"/>
      <c r="M110" s="1102"/>
      <c r="N110" s="1063"/>
      <c r="O110" s="980"/>
      <c r="P110" s="978"/>
      <c r="Q110" s="1102"/>
      <c r="R110" s="1103"/>
    </row>
    <row r="111" spans="1:18" ht="12.75">
      <c r="A111" s="982"/>
      <c r="B111" s="946" t="s">
        <v>557</v>
      </c>
      <c r="C111" s="953"/>
      <c r="D111" s="953"/>
      <c r="E111" s="983"/>
      <c r="F111" s="947" t="s">
        <v>482</v>
      </c>
      <c r="G111" s="949">
        <v>1128</v>
      </c>
      <c r="H111" s="950">
        <v>1118</v>
      </c>
      <c r="I111" s="1053">
        <v>1118</v>
      </c>
      <c r="J111" s="986">
        <f>I111/H111</f>
        <v>1</v>
      </c>
      <c r="K111" s="950"/>
      <c r="L111" s="978"/>
      <c r="M111" s="1102"/>
      <c r="N111" s="1093"/>
      <c r="O111" s="980"/>
      <c r="P111" s="978"/>
      <c r="Q111" s="1102"/>
      <c r="R111" s="1103"/>
    </row>
    <row r="112" spans="1:18" ht="12.75">
      <c r="A112" s="982"/>
      <c r="B112" s="946" t="s">
        <v>635</v>
      </c>
      <c r="C112" s="953"/>
      <c r="D112" s="953"/>
      <c r="E112" s="983"/>
      <c r="F112" s="947" t="s">
        <v>482</v>
      </c>
      <c r="G112" s="1110"/>
      <c r="H112" s="950"/>
      <c r="I112" s="1053"/>
      <c r="J112" s="986"/>
      <c r="K112" s="951"/>
      <c r="L112" s="978"/>
      <c r="M112" s="1102"/>
      <c r="N112" s="1104"/>
      <c r="O112" s="980"/>
      <c r="P112" s="978"/>
      <c r="Q112" s="1102"/>
      <c r="R112" s="1103"/>
    </row>
    <row r="113" spans="1:18" ht="12.75">
      <c r="A113" s="987" t="s">
        <v>108</v>
      </c>
      <c r="B113" s="962" t="s">
        <v>107</v>
      </c>
      <c r="C113" s="963"/>
      <c r="D113" s="963"/>
      <c r="E113" s="963"/>
      <c r="F113" s="964"/>
      <c r="G113" s="1098">
        <f>SUM(G111)</f>
        <v>1128</v>
      </c>
      <c r="H113" s="966">
        <f>SUM(H111)</f>
        <v>1118</v>
      </c>
      <c r="I113" s="966">
        <f>I111</f>
        <v>1118</v>
      </c>
      <c r="J113" s="967">
        <f>I113/H113</f>
        <v>1</v>
      </c>
      <c r="K113" s="965"/>
      <c r="L113" s="966"/>
      <c r="M113" s="1099"/>
      <c r="N113" s="1057"/>
      <c r="O113" s="965"/>
      <c r="P113" s="966"/>
      <c r="Q113" s="1099"/>
      <c r="R113" s="969"/>
    </row>
    <row r="114" spans="1:18" ht="13.5" thickBot="1">
      <c r="A114" s="982"/>
      <c r="B114" s="989"/>
      <c r="C114" s="983"/>
      <c r="D114" s="983"/>
      <c r="E114" s="983"/>
      <c r="F114" s="990"/>
      <c r="G114" s="1100"/>
      <c r="H114" s="1060"/>
      <c r="I114" s="1061"/>
      <c r="J114" s="1101"/>
      <c r="K114" s="978"/>
      <c r="L114" s="978"/>
      <c r="M114" s="1102"/>
      <c r="N114" s="1052"/>
      <c r="O114" s="980"/>
      <c r="P114" s="978"/>
      <c r="Q114" s="1102"/>
      <c r="R114" s="1103"/>
    </row>
    <row r="115" spans="1:18" ht="13.5" thickBot="1">
      <c r="A115" s="993">
        <v>2</v>
      </c>
      <c r="B115" s="994" t="s">
        <v>109</v>
      </c>
      <c r="C115" s="995"/>
      <c r="D115" s="995"/>
      <c r="E115" s="995"/>
      <c r="F115" s="996"/>
      <c r="G115" s="1105">
        <f>G122</f>
        <v>2005</v>
      </c>
      <c r="H115" s="1106">
        <f>H122</f>
        <v>950</v>
      </c>
      <c r="I115" s="1106">
        <f>I122</f>
        <v>950</v>
      </c>
      <c r="J115" s="998">
        <f>I115/H115</f>
        <v>1</v>
      </c>
      <c r="K115" s="1107"/>
      <c r="L115" s="921"/>
      <c r="M115" s="1088"/>
      <c r="N115" s="1069"/>
      <c r="O115" s="923"/>
      <c r="P115" s="921"/>
      <c r="Q115" s="1088"/>
      <c r="R115" s="925"/>
    </row>
    <row r="116" spans="1:18" ht="12.75">
      <c r="A116" s="1002"/>
      <c r="B116" s="1003" t="s">
        <v>71</v>
      </c>
      <c r="C116" s="1004"/>
      <c r="D116" s="1004"/>
      <c r="E116" s="1004"/>
      <c r="F116" s="1005"/>
      <c r="G116" s="1108"/>
      <c r="H116" s="1072"/>
      <c r="I116" s="1049"/>
      <c r="J116" s="1050"/>
      <c r="K116" s="1008"/>
      <c r="L116" s="1008"/>
      <c r="M116" s="1049"/>
      <c r="N116" s="1052"/>
      <c r="O116" s="1007"/>
      <c r="P116" s="1008"/>
      <c r="Q116" s="1049"/>
      <c r="R116" s="1091"/>
    </row>
    <row r="117" spans="1:18" ht="12.75">
      <c r="A117" s="944"/>
      <c r="B117" s="1591" t="s">
        <v>183</v>
      </c>
      <c r="C117" s="1591"/>
      <c r="D117" s="1591"/>
      <c r="E117" s="1592"/>
      <c r="F117" s="947" t="s">
        <v>482</v>
      </c>
      <c r="G117" s="949"/>
      <c r="H117" s="950"/>
      <c r="I117" s="1053"/>
      <c r="J117" s="1109"/>
      <c r="K117" s="950"/>
      <c r="L117" s="950"/>
      <c r="M117" s="1053"/>
      <c r="N117" s="1052"/>
      <c r="O117" s="951"/>
      <c r="P117" s="950"/>
      <c r="Q117" s="1053"/>
      <c r="R117" s="1092"/>
    </row>
    <row r="118" spans="1:18" ht="12.75">
      <c r="A118" s="944"/>
      <c r="B118" s="1591" t="s">
        <v>133</v>
      </c>
      <c r="C118" s="1591"/>
      <c r="D118" s="1591"/>
      <c r="E118" s="1592"/>
      <c r="F118" s="947" t="s">
        <v>483</v>
      </c>
      <c r="G118" s="949"/>
      <c r="H118" s="950"/>
      <c r="I118" s="1053"/>
      <c r="J118" s="1109"/>
      <c r="K118" s="950"/>
      <c r="L118" s="950"/>
      <c r="M118" s="1053"/>
      <c r="N118" s="1052"/>
      <c r="O118" s="951"/>
      <c r="P118" s="950"/>
      <c r="Q118" s="1053"/>
      <c r="R118" s="1092"/>
    </row>
    <row r="119" spans="1:18" ht="12.75" customHeight="1">
      <c r="A119" s="944"/>
      <c r="B119" s="946" t="s">
        <v>185</v>
      </c>
      <c r="C119" s="953"/>
      <c r="D119" s="953"/>
      <c r="E119" s="953"/>
      <c r="F119" s="947" t="s">
        <v>482</v>
      </c>
      <c r="G119" s="949">
        <v>2005</v>
      </c>
      <c r="H119" s="950">
        <v>950</v>
      </c>
      <c r="I119" s="1053">
        <v>950</v>
      </c>
      <c r="J119" s="1109">
        <f>I119/H119</f>
        <v>1</v>
      </c>
      <c r="K119" s="950"/>
      <c r="L119" s="950" t="s">
        <v>48</v>
      </c>
      <c r="M119" s="1053"/>
      <c r="N119" s="1093"/>
      <c r="O119" s="951"/>
      <c r="P119" s="950"/>
      <c r="Q119" s="1053"/>
      <c r="R119" s="1092"/>
    </row>
    <row r="120" spans="1:18" ht="12.75">
      <c r="A120" s="944"/>
      <c r="B120" s="945" t="s">
        <v>184</v>
      </c>
      <c r="C120" s="945"/>
      <c r="D120" s="946"/>
      <c r="E120" s="953"/>
      <c r="F120" s="947" t="s">
        <v>482</v>
      </c>
      <c r="G120" s="949"/>
      <c r="H120" s="950"/>
      <c r="I120" s="1053"/>
      <c r="J120" s="1109"/>
      <c r="K120" s="950"/>
      <c r="L120" s="950"/>
      <c r="M120" s="1053"/>
      <c r="N120" s="1052"/>
      <c r="O120" s="951"/>
      <c r="P120" s="950"/>
      <c r="Q120" s="1053"/>
      <c r="R120" s="1092"/>
    </row>
    <row r="121" spans="1:18" ht="12.75">
      <c r="A121" s="944"/>
      <c r="B121" s="946" t="s">
        <v>558</v>
      </c>
      <c r="C121" s="953"/>
      <c r="D121" s="953"/>
      <c r="E121" s="953"/>
      <c r="F121" s="947" t="s">
        <v>482</v>
      </c>
      <c r="G121" s="1110"/>
      <c r="H121" s="950"/>
      <c r="I121" s="1053"/>
      <c r="J121" s="1109"/>
      <c r="K121" s="951"/>
      <c r="L121" s="950"/>
      <c r="M121" s="1053"/>
      <c r="N121" s="1052"/>
      <c r="O121" s="951"/>
      <c r="P121" s="950"/>
      <c r="Q121" s="1053"/>
      <c r="R121" s="1092"/>
    </row>
    <row r="122" spans="1:18" ht="13.5" thickBot="1">
      <c r="A122" s="1077"/>
      <c r="B122" s="962" t="s">
        <v>115</v>
      </c>
      <c r="C122" s="963"/>
      <c r="D122" s="963"/>
      <c r="E122" s="963"/>
      <c r="F122" s="1013"/>
      <c r="G122" s="1098">
        <v>2005</v>
      </c>
      <c r="H122" s="1017">
        <v>950</v>
      </c>
      <c r="I122" s="1017">
        <f>SUM(I119:I120)</f>
        <v>950</v>
      </c>
      <c r="J122" s="1111">
        <f>I122/H122</f>
        <v>1</v>
      </c>
      <c r="K122" s="965"/>
      <c r="L122" s="966"/>
      <c r="M122" s="1099"/>
      <c r="N122" s="1112"/>
      <c r="O122" s="965"/>
      <c r="P122" s="966"/>
      <c r="Q122" s="1099"/>
      <c r="R122" s="969"/>
    </row>
    <row r="123" spans="1:18" ht="15" customHeight="1" thickBot="1" thickTop="1">
      <c r="A123" s="1604" t="s">
        <v>116</v>
      </c>
      <c r="B123" s="1605"/>
      <c r="C123" s="1605"/>
      <c r="D123" s="1605"/>
      <c r="E123" s="1605"/>
      <c r="F123" s="1020"/>
      <c r="G123" s="1027">
        <f>G92+G115</f>
        <v>131360</v>
      </c>
      <c r="H123" s="1028">
        <f>H92+H115</f>
        <v>130295</v>
      </c>
      <c r="I123" s="1028">
        <f>I92+I115</f>
        <v>135793</v>
      </c>
      <c r="J123" s="1023">
        <f>I123/H123</f>
        <v>1.042196553973675</v>
      </c>
      <c r="K123" s="1113"/>
      <c r="L123" s="1081"/>
      <c r="M123" s="1114"/>
      <c r="N123" s="1115"/>
      <c r="O123" s="1082"/>
      <c r="P123" s="1080"/>
      <c r="Q123" s="1116"/>
      <c r="R123" s="1117"/>
    </row>
    <row r="124" ht="13.5" thickTop="1">
      <c r="K124" s="262" t="s">
        <v>48</v>
      </c>
    </row>
    <row r="125" spans="1:18" ht="12.7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</row>
    <row r="126" spans="1:18" ht="12.7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</row>
    <row r="127" spans="1:18" ht="12.7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</row>
    <row r="128" spans="1:18" ht="12.7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</row>
    <row r="129" spans="1:18" ht="12.7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</row>
    <row r="130" spans="1:18" ht="12.7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</row>
    <row r="131" spans="1:18" ht="12.7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</row>
    <row r="132" spans="1:18" ht="12.7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</row>
    <row r="133" spans="1:18" ht="12.7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</row>
    <row r="134" spans="1:18" ht="12.7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</row>
    <row r="135" spans="1:18" ht="12.7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</row>
    <row r="136" spans="1:18" ht="12.7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</row>
    <row r="137" spans="1:18" ht="12.7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</row>
    <row r="138" spans="1:18" ht="12.7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</row>
    <row r="139" spans="1:18" ht="12.7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</row>
    <row r="140" spans="1:18" ht="12.7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</row>
    <row r="141" spans="1:18" ht="12.7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</row>
    <row r="142" spans="1:18" ht="12.7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</row>
    <row r="143" spans="1:18" ht="12.7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</row>
    <row r="144" spans="1:18" ht="12.7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</row>
    <row r="145" spans="1:18" ht="12.7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</row>
    <row r="146" spans="1:18" ht="12.7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</row>
    <row r="147" spans="1:18" ht="12.7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</row>
    <row r="148" spans="1:18" ht="12.7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</row>
    <row r="149" spans="1:18" ht="12.7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</row>
    <row r="150" spans="1:18" ht="12.7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</row>
    <row r="151" spans="1:18" ht="12.7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</row>
    <row r="152" spans="1:18" ht="12.7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</row>
    <row r="153" spans="1:18" ht="12.7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</row>
    <row r="154" spans="1:18" ht="12.7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</row>
    <row r="155" spans="1:18" ht="12.7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</row>
    <row r="156" spans="1:18" ht="12.7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</row>
    <row r="157" spans="1:18" ht="12.7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</row>
    <row r="158" spans="1:18" ht="12.7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</row>
    <row r="159" spans="1:18" ht="12.7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</row>
    <row r="160" spans="1:18" ht="12.7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</row>
    <row r="161" spans="1:18" ht="12.7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</row>
    <row r="162" spans="1:18" ht="12.7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</row>
    <row r="163" spans="1:18" ht="12.7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</row>
    <row r="164" spans="1:18" ht="12.7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</row>
    <row r="165" spans="1:18" ht="12.7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</row>
    <row r="166" spans="1:18" ht="12.7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</row>
    <row r="167" spans="1:18" ht="12.7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</row>
    <row r="168" spans="1:18" ht="12.7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</row>
  </sheetData>
  <sheetProtection/>
  <mergeCells count="95">
    <mergeCell ref="B109:E109"/>
    <mergeCell ref="B117:E117"/>
    <mergeCell ref="B118:E118"/>
    <mergeCell ref="A123:E123"/>
    <mergeCell ref="B91:E91"/>
    <mergeCell ref="A92:E92"/>
    <mergeCell ref="B93:E93"/>
    <mergeCell ref="B94:E94"/>
    <mergeCell ref="B95:E95"/>
    <mergeCell ref="B96:E96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82:E82"/>
    <mergeCell ref="A84:R84"/>
    <mergeCell ref="A85:R85"/>
    <mergeCell ref="A87:A91"/>
    <mergeCell ref="B87:E90"/>
    <mergeCell ref="F87:F90"/>
    <mergeCell ref="G87:R87"/>
    <mergeCell ref="G88:J88"/>
    <mergeCell ref="K88:N88"/>
    <mergeCell ref="O88:R88"/>
    <mergeCell ref="B53:E53"/>
    <mergeCell ref="B54:E54"/>
    <mergeCell ref="B55:E55"/>
    <mergeCell ref="B68:E68"/>
    <mergeCell ref="B76:E76"/>
    <mergeCell ref="B77:E77"/>
    <mergeCell ref="B50:E50"/>
    <mergeCell ref="A51:E51"/>
    <mergeCell ref="B52:E52"/>
    <mergeCell ref="J48:J49"/>
    <mergeCell ref="K48:K49"/>
    <mergeCell ref="L48:L49"/>
    <mergeCell ref="A46:A50"/>
    <mergeCell ref="K47:N47"/>
    <mergeCell ref="O47:R47"/>
    <mergeCell ref="G48:G49"/>
    <mergeCell ref="P48:P49"/>
    <mergeCell ref="Q48:Q49"/>
    <mergeCell ref="R48:R49"/>
    <mergeCell ref="M48:M49"/>
    <mergeCell ref="I48:I49"/>
    <mergeCell ref="N48:N49"/>
    <mergeCell ref="O48:O49"/>
    <mergeCell ref="B34:E34"/>
    <mergeCell ref="B35:E35"/>
    <mergeCell ref="A40:E40"/>
    <mergeCell ref="A42:R42"/>
    <mergeCell ref="A43:R43"/>
    <mergeCell ref="A44:R44"/>
    <mergeCell ref="B10:E10"/>
    <mergeCell ref="B11:E11"/>
    <mergeCell ref="B12:E12"/>
    <mergeCell ref="B13:E13"/>
    <mergeCell ref="B26:E26"/>
    <mergeCell ref="H48:H49"/>
    <mergeCell ref="B46:E49"/>
    <mergeCell ref="F46:F49"/>
    <mergeCell ref="G46:R46"/>
    <mergeCell ref="G47:J47"/>
    <mergeCell ref="B8:E8"/>
    <mergeCell ref="H6:H7"/>
    <mergeCell ref="I6:I7"/>
    <mergeCell ref="J6:J7"/>
    <mergeCell ref="K6:K7"/>
    <mergeCell ref="A9:E9"/>
    <mergeCell ref="G6:G7"/>
    <mergeCell ref="O6:O7"/>
    <mergeCell ref="P6:P7"/>
    <mergeCell ref="Q6:Q7"/>
    <mergeCell ref="R6:R7"/>
    <mergeCell ref="O5:R5"/>
    <mergeCell ref="L6:L7"/>
    <mergeCell ref="M6:M7"/>
    <mergeCell ref="A83:R83"/>
    <mergeCell ref="A1:R1"/>
    <mergeCell ref="A2:R2"/>
    <mergeCell ref="A4:A8"/>
    <mergeCell ref="B4:E7"/>
    <mergeCell ref="F4:F7"/>
    <mergeCell ref="G4:J5"/>
    <mergeCell ref="K4:R4"/>
    <mergeCell ref="K5:N5"/>
    <mergeCell ref="N6:N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0"/>
  <sheetViews>
    <sheetView showGridLines="0" workbookViewId="0" topLeftCell="A44">
      <selection activeCell="J77" sqref="J77:J83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8515625" style="0" customWidth="1"/>
    <col min="4" max="5" width="10.421875" style="0" customWidth="1"/>
    <col min="6" max="6" width="0.2890625" style="0" customWidth="1"/>
    <col min="7" max="7" width="13.421875" style="0" customWidth="1"/>
    <col min="8" max="8" width="9.28125" style="0" customWidth="1"/>
    <col min="9" max="10" width="9.57421875" style="0" customWidth="1"/>
    <col min="11" max="11" width="9.7109375" style="0" customWidth="1"/>
    <col min="12" max="14" width="9.28125" style="0" customWidth="1"/>
    <col min="15" max="15" width="8.57421875" style="0" customWidth="1"/>
    <col min="16" max="17" width="9.28125" style="0" customWidth="1"/>
    <col min="18" max="18" width="10.140625" style="0" customWidth="1"/>
    <col min="19" max="19" width="11.7109375" style="0" customWidth="1"/>
  </cols>
  <sheetData>
    <row r="1" spans="1:20" ht="12.7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0" ht="12.75">
      <c r="A2" s="351"/>
      <c r="B2" s="1637" t="s">
        <v>566</v>
      </c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1637"/>
      <c r="O2" s="1637"/>
      <c r="P2" s="1637"/>
      <c r="Q2" s="1637"/>
      <c r="R2" s="1637"/>
      <c r="S2" s="1637"/>
      <c r="T2" s="318"/>
    </row>
    <row r="3" spans="1:20" ht="12.75">
      <c r="A3" s="1638" t="s">
        <v>640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1638"/>
      <c r="P3" s="1638"/>
      <c r="Q3" s="1638"/>
      <c r="R3" s="1638"/>
      <c r="S3" s="1638"/>
      <c r="T3" s="318"/>
    </row>
    <row r="4" spans="1:20" ht="15" customHeight="1">
      <c r="A4" s="1639" t="s">
        <v>641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318"/>
    </row>
    <row r="5" spans="1:20" ht="12.7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18"/>
    </row>
    <row r="6" spans="1:20" ht="13.5" thickBot="1">
      <c r="A6" s="1640" t="s">
        <v>49</v>
      </c>
      <c r="B6" s="1641"/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318"/>
    </row>
    <row r="7" spans="1:19" ht="13.5" thickTop="1">
      <c r="A7" s="1642" t="s">
        <v>1</v>
      </c>
      <c r="B7" s="1644" t="s">
        <v>87</v>
      </c>
      <c r="C7" s="1645"/>
      <c r="D7" s="1645"/>
      <c r="E7" s="1645"/>
      <c r="F7" s="1646"/>
      <c r="G7" s="1650" t="s">
        <v>481</v>
      </c>
      <c r="H7" s="1653" t="s">
        <v>88</v>
      </c>
      <c r="I7" s="1654"/>
      <c r="J7" s="1655"/>
      <c r="K7" s="1656"/>
      <c r="L7" s="1661" t="s">
        <v>60</v>
      </c>
      <c r="M7" s="1662"/>
      <c r="N7" s="1662"/>
      <c r="O7" s="1662"/>
      <c r="P7" s="1662"/>
      <c r="Q7" s="1662"/>
      <c r="R7" s="1663"/>
      <c r="S7" s="1664"/>
    </row>
    <row r="8" spans="1:19" ht="12.75">
      <c r="A8" s="1643"/>
      <c r="B8" s="1647"/>
      <c r="C8" s="1648"/>
      <c r="D8" s="1648"/>
      <c r="E8" s="1648"/>
      <c r="F8" s="1649"/>
      <c r="G8" s="1651"/>
      <c r="H8" s="1657"/>
      <c r="I8" s="1658"/>
      <c r="J8" s="1659"/>
      <c r="K8" s="1660"/>
      <c r="L8" s="1665" t="s">
        <v>500</v>
      </c>
      <c r="M8" s="1666"/>
      <c r="N8" s="1667"/>
      <c r="O8" s="1668"/>
      <c r="P8" s="1671" t="s">
        <v>569</v>
      </c>
      <c r="Q8" s="1666"/>
      <c r="R8" s="1667"/>
      <c r="S8" s="1668"/>
    </row>
    <row r="9" spans="1:19" ht="12.75" customHeight="1">
      <c r="A9" s="1643"/>
      <c r="B9" s="1647"/>
      <c r="C9" s="1648"/>
      <c r="D9" s="1648"/>
      <c r="E9" s="1648"/>
      <c r="F9" s="1649"/>
      <c r="G9" s="1651"/>
      <c r="H9" s="1578" t="s">
        <v>517</v>
      </c>
      <c r="I9" s="1560" t="s">
        <v>518</v>
      </c>
      <c r="J9" s="1561" t="s">
        <v>213</v>
      </c>
      <c r="K9" s="1672" t="s">
        <v>214</v>
      </c>
      <c r="L9" s="1673" t="s">
        <v>517</v>
      </c>
      <c r="M9" s="1560" t="s">
        <v>518</v>
      </c>
      <c r="N9" s="1561" t="s">
        <v>213</v>
      </c>
      <c r="O9" s="1672" t="s">
        <v>214</v>
      </c>
      <c r="P9" s="1673" t="s">
        <v>517</v>
      </c>
      <c r="Q9" s="1560" t="s">
        <v>518</v>
      </c>
      <c r="R9" s="1561" t="s">
        <v>213</v>
      </c>
      <c r="S9" s="1672" t="s">
        <v>214</v>
      </c>
    </row>
    <row r="10" spans="1:19" ht="23.25" customHeight="1">
      <c r="A10" s="1643"/>
      <c r="B10" s="1647"/>
      <c r="C10" s="1648"/>
      <c r="D10" s="1648"/>
      <c r="E10" s="1648"/>
      <c r="F10" s="1649"/>
      <c r="G10" s="1651"/>
      <c r="H10" s="1578"/>
      <c r="I10" s="1560"/>
      <c r="J10" s="1561"/>
      <c r="K10" s="1672"/>
      <c r="L10" s="1673"/>
      <c r="M10" s="1560"/>
      <c r="N10" s="1561"/>
      <c r="O10" s="1672"/>
      <c r="P10" s="1673"/>
      <c r="Q10" s="1560"/>
      <c r="R10" s="1561"/>
      <c r="S10" s="1672"/>
    </row>
    <row r="11" spans="1:20" ht="12.75">
      <c r="A11" s="1643"/>
      <c r="B11" s="1674"/>
      <c r="C11" s="1674"/>
      <c r="D11" s="1674"/>
      <c r="E11" s="1675"/>
      <c r="F11" s="1676"/>
      <c r="G11" s="1652"/>
      <c r="H11" s="61" t="s">
        <v>22</v>
      </c>
      <c r="I11" s="62" t="s">
        <v>23</v>
      </c>
      <c r="J11" s="64" t="s">
        <v>35</v>
      </c>
      <c r="K11" s="62" t="s">
        <v>37</v>
      </c>
      <c r="L11" s="61" t="s">
        <v>61</v>
      </c>
      <c r="M11" s="106" t="s">
        <v>62</v>
      </c>
      <c r="N11" s="62" t="s">
        <v>63</v>
      </c>
      <c r="O11" s="62" t="s">
        <v>64</v>
      </c>
      <c r="P11" s="61" t="s">
        <v>65</v>
      </c>
      <c r="Q11" s="106" t="s">
        <v>66</v>
      </c>
      <c r="R11" s="62" t="s">
        <v>67</v>
      </c>
      <c r="S11" s="63" t="s">
        <v>68</v>
      </c>
      <c r="T11" s="318"/>
    </row>
    <row r="12" spans="1:19" ht="12.75">
      <c r="A12" s="1677" t="s">
        <v>100</v>
      </c>
      <c r="B12" s="1678"/>
      <c r="C12" s="1678"/>
      <c r="D12" s="1678"/>
      <c r="E12" s="1678"/>
      <c r="F12" s="1679"/>
      <c r="G12" s="689"/>
      <c r="H12" s="403">
        <f>L12+P12+H97+L97+P97+H185+L185+P185+H273+L273+P273+H363</f>
        <v>292889</v>
      </c>
      <c r="I12" s="69">
        <f>M12+Q12+I97+M97+Q97+I185+M185+Q185+I273+M273+Q273+I363</f>
        <v>482959</v>
      </c>
      <c r="J12" s="69">
        <f>J62+J73</f>
        <v>276664</v>
      </c>
      <c r="K12" s="1118">
        <f>K62+K73</f>
        <v>1.3838584811845667</v>
      </c>
      <c r="L12" s="70">
        <f>L62+L73</f>
        <v>60612</v>
      </c>
      <c r="M12" s="70">
        <f>M62+M73</f>
        <v>92428</v>
      </c>
      <c r="N12" s="69">
        <f>N62+N73</f>
        <v>87036</v>
      </c>
      <c r="O12" s="1118">
        <f>N12/M12</f>
        <v>0.9416626996148353</v>
      </c>
      <c r="P12" s="70">
        <f>P62+P73</f>
        <v>14730</v>
      </c>
      <c r="Q12" s="70">
        <f>Q62+Q73</f>
        <v>20504</v>
      </c>
      <c r="R12" s="70">
        <f>R62+R73</f>
        <v>19009</v>
      </c>
      <c r="S12" s="1118">
        <f>R12/Q12</f>
        <v>0.9270873975809598</v>
      </c>
    </row>
    <row r="13" spans="1:19" ht="12.75">
      <c r="A13" s="71" t="s">
        <v>22</v>
      </c>
      <c r="B13" s="72" t="s">
        <v>104</v>
      </c>
      <c r="C13" s="73"/>
      <c r="D13" s="73"/>
      <c r="E13" s="73"/>
      <c r="F13" s="74"/>
      <c r="G13" s="73"/>
      <c r="H13" s="717"/>
      <c r="I13" s="404"/>
      <c r="J13" s="388"/>
      <c r="K13" s="1119"/>
      <c r="L13" s="77"/>
      <c r="M13" s="76"/>
      <c r="N13" s="321"/>
      <c r="O13" s="1120"/>
      <c r="P13" s="76"/>
      <c r="Q13" s="76"/>
      <c r="R13" s="321"/>
      <c r="S13" s="1120"/>
    </row>
    <row r="14" spans="1:19" ht="12.75">
      <c r="A14" s="71"/>
      <c r="B14" s="255">
        <v>1</v>
      </c>
      <c r="C14" s="1680" t="s">
        <v>155</v>
      </c>
      <c r="D14" s="1680"/>
      <c r="E14" s="1680"/>
      <c r="F14" s="1681"/>
      <c r="G14" s="687" t="s">
        <v>483</v>
      </c>
      <c r="H14" s="387">
        <f aca="true" t="shared" si="0" ref="H14:H23">L14+P14+H99+L99+P99+H187+L187+P187+H275+L275+P275+H365</f>
        <v>0</v>
      </c>
      <c r="I14" s="404">
        <f aca="true" t="shared" si="1" ref="I14:I23">M14+Q14+I99+M99+Q99+I187+M187+Q187+I275+M275+Q275+I365</f>
        <v>0</v>
      </c>
      <c r="J14" s="388">
        <f>N14+R14+J99+N99+R99+J187+N187+R187+J275</f>
        <v>0</v>
      </c>
      <c r="K14" s="1119"/>
      <c r="L14" s="77"/>
      <c r="M14" s="76"/>
      <c r="N14" s="321"/>
      <c r="O14" s="1120"/>
      <c r="P14" s="76"/>
      <c r="Q14" s="76"/>
      <c r="R14" s="321"/>
      <c r="S14" s="1120"/>
    </row>
    <row r="15" spans="1:19" ht="12.75">
      <c r="A15" s="71"/>
      <c r="B15" s="78">
        <v>2</v>
      </c>
      <c r="C15" s="1669" t="s">
        <v>89</v>
      </c>
      <c r="D15" s="1669"/>
      <c r="E15" s="1669"/>
      <c r="F15" s="1670"/>
      <c r="G15" s="79" t="s">
        <v>482</v>
      </c>
      <c r="H15" s="717">
        <f t="shared" si="0"/>
        <v>394</v>
      </c>
      <c r="I15" s="404">
        <f t="shared" si="1"/>
        <v>394</v>
      </c>
      <c r="J15" s="388">
        <f aca="true" t="shared" si="2" ref="J15:J41">N15+R15+J100+N100+R100+J188+N188+R188+J276</f>
        <v>1487</v>
      </c>
      <c r="K15" s="1119"/>
      <c r="L15" s="83"/>
      <c r="M15" s="81"/>
      <c r="N15" s="322"/>
      <c r="O15" s="1120"/>
      <c r="P15" s="81"/>
      <c r="Q15" s="81"/>
      <c r="R15" s="322"/>
      <c r="S15" s="1120"/>
    </row>
    <row r="16" spans="1:19" ht="12.75">
      <c r="A16" s="71"/>
      <c r="B16" s="78">
        <v>3</v>
      </c>
      <c r="C16" s="1669" t="s">
        <v>156</v>
      </c>
      <c r="D16" s="1669"/>
      <c r="E16" s="1669"/>
      <c r="F16" s="1670"/>
      <c r="G16" s="79" t="s">
        <v>482</v>
      </c>
      <c r="H16" s="717">
        <f t="shared" si="0"/>
        <v>935</v>
      </c>
      <c r="I16" s="404">
        <f t="shared" si="1"/>
        <v>935</v>
      </c>
      <c r="J16" s="388">
        <f t="shared" si="2"/>
        <v>753</v>
      </c>
      <c r="K16" s="1119"/>
      <c r="L16" s="83"/>
      <c r="M16" s="81"/>
      <c r="N16" s="322"/>
      <c r="O16" s="1120"/>
      <c r="P16" s="81"/>
      <c r="Q16" s="81"/>
      <c r="R16" s="322"/>
      <c r="S16" s="1120"/>
    </row>
    <row r="17" spans="1:19" ht="12.75">
      <c r="A17" s="71"/>
      <c r="B17" s="78">
        <v>4</v>
      </c>
      <c r="C17" s="1669" t="s">
        <v>90</v>
      </c>
      <c r="D17" s="1669"/>
      <c r="E17" s="1669"/>
      <c r="F17" s="1670"/>
      <c r="G17" s="79" t="s">
        <v>483</v>
      </c>
      <c r="H17" s="717">
        <f t="shared" si="0"/>
        <v>44440</v>
      </c>
      <c r="I17" s="404">
        <f t="shared" si="1"/>
        <v>113967</v>
      </c>
      <c r="J17" s="388">
        <f t="shared" si="2"/>
        <v>55819</v>
      </c>
      <c r="K17" s="1119"/>
      <c r="L17" s="83"/>
      <c r="M17" s="81"/>
      <c r="N17" s="322"/>
      <c r="O17" s="1120"/>
      <c r="P17" s="81"/>
      <c r="Q17" s="81"/>
      <c r="R17" s="322"/>
      <c r="S17" s="1120"/>
    </row>
    <row r="18" spans="1:19" ht="12.75">
      <c r="A18" s="71"/>
      <c r="B18" s="78">
        <v>5</v>
      </c>
      <c r="C18" s="1669" t="s">
        <v>157</v>
      </c>
      <c r="D18" s="1669"/>
      <c r="E18" s="1669"/>
      <c r="F18" s="1670"/>
      <c r="G18" s="79" t="s">
        <v>482</v>
      </c>
      <c r="H18" s="717">
        <f t="shared" si="0"/>
        <v>13122</v>
      </c>
      <c r="I18" s="404">
        <f t="shared" si="1"/>
        <v>745</v>
      </c>
      <c r="J18" s="388">
        <f t="shared" si="2"/>
        <v>960</v>
      </c>
      <c r="K18" s="1119"/>
      <c r="L18" s="83"/>
      <c r="M18" s="81"/>
      <c r="N18" s="322"/>
      <c r="O18" s="1120"/>
      <c r="P18" s="81"/>
      <c r="Q18" s="81"/>
      <c r="R18" s="322"/>
      <c r="S18" s="1120"/>
    </row>
    <row r="19" spans="1:19" ht="12.75">
      <c r="A19" s="71"/>
      <c r="B19" s="78">
        <v>6</v>
      </c>
      <c r="C19" s="1669" t="s">
        <v>158</v>
      </c>
      <c r="D19" s="1669"/>
      <c r="E19" s="1669"/>
      <c r="F19" s="1670"/>
      <c r="G19" s="79" t="s">
        <v>483</v>
      </c>
      <c r="H19" s="717">
        <f t="shared" si="0"/>
        <v>5713</v>
      </c>
      <c r="I19" s="404">
        <f t="shared" si="1"/>
        <v>7654</v>
      </c>
      <c r="J19" s="388">
        <f t="shared" si="2"/>
        <v>7183</v>
      </c>
      <c r="K19" s="1119"/>
      <c r="L19" s="83"/>
      <c r="M19" s="81"/>
      <c r="N19" s="318"/>
      <c r="O19" s="1120"/>
      <c r="P19" s="81"/>
      <c r="Q19" s="81"/>
      <c r="R19" s="322"/>
      <c r="S19" s="1120"/>
    </row>
    <row r="20" spans="1:19" ht="12.75">
      <c r="A20" s="71"/>
      <c r="B20" s="255">
        <v>7</v>
      </c>
      <c r="C20" s="1669" t="s">
        <v>159</v>
      </c>
      <c r="D20" s="1669"/>
      <c r="E20" s="1669"/>
      <c r="F20" s="1670"/>
      <c r="G20" s="79" t="s">
        <v>483</v>
      </c>
      <c r="H20" s="717">
        <f t="shared" si="0"/>
        <v>991</v>
      </c>
      <c r="I20" s="404">
        <f t="shared" si="1"/>
        <v>991</v>
      </c>
      <c r="J20" s="388">
        <f t="shared" si="2"/>
        <v>1822</v>
      </c>
      <c r="K20" s="1119"/>
      <c r="L20" s="83"/>
      <c r="M20" s="81"/>
      <c r="N20" s="322"/>
      <c r="O20" s="1120"/>
      <c r="P20" s="81"/>
      <c r="Q20" s="81"/>
      <c r="R20" s="322"/>
      <c r="S20" s="1120"/>
    </row>
    <row r="21" spans="1:19" ht="12.75">
      <c r="A21" s="71"/>
      <c r="B21" s="78">
        <v>8</v>
      </c>
      <c r="C21" s="1669" t="s">
        <v>162</v>
      </c>
      <c r="D21" s="1669"/>
      <c r="E21" s="1669"/>
      <c r="F21" s="1670"/>
      <c r="G21" s="79" t="s">
        <v>482</v>
      </c>
      <c r="H21" s="717">
        <f t="shared" si="0"/>
        <v>83928</v>
      </c>
      <c r="I21" s="404">
        <f t="shared" si="1"/>
        <v>39591</v>
      </c>
      <c r="J21" s="388">
        <f t="shared" si="2"/>
        <v>26528</v>
      </c>
      <c r="K21" s="1119">
        <f>J21/I21</f>
        <v>0.670051274279508</v>
      </c>
      <c r="L21" s="83">
        <v>399</v>
      </c>
      <c r="M21" s="81">
        <v>7094</v>
      </c>
      <c r="N21" s="322">
        <v>6849</v>
      </c>
      <c r="O21" s="1119">
        <f>N21/M21</f>
        <v>0.9654637722018607</v>
      </c>
      <c r="P21" s="81">
        <v>199</v>
      </c>
      <c r="Q21" s="81">
        <v>1994</v>
      </c>
      <c r="R21" s="322">
        <v>1962</v>
      </c>
      <c r="S21" s="1119">
        <f>R21/Q21</f>
        <v>0.9839518555667001</v>
      </c>
    </row>
    <row r="22" spans="1:19" ht="11.25" customHeight="1">
      <c r="A22" s="71"/>
      <c r="B22" s="78">
        <v>9</v>
      </c>
      <c r="C22" s="1669" t="s">
        <v>160</v>
      </c>
      <c r="D22" s="1669"/>
      <c r="E22" s="1669"/>
      <c r="F22" s="1670"/>
      <c r="G22" s="79" t="s">
        <v>482</v>
      </c>
      <c r="H22" s="717">
        <f t="shared" si="0"/>
        <v>7556</v>
      </c>
      <c r="I22" s="404">
        <f t="shared" si="1"/>
        <v>9265</v>
      </c>
      <c r="J22" s="388">
        <f t="shared" si="2"/>
        <v>6711</v>
      </c>
      <c r="K22" s="1119">
        <f>J22/I22</f>
        <v>0.7243389098758769</v>
      </c>
      <c r="L22" s="83"/>
      <c r="M22" s="81"/>
      <c r="N22" s="322"/>
      <c r="O22" s="1119"/>
      <c r="P22" s="81"/>
      <c r="Q22" s="81"/>
      <c r="R22" s="322"/>
      <c r="S22" s="1119"/>
    </row>
    <row r="23" spans="1:19" ht="12.75">
      <c r="A23" s="71"/>
      <c r="B23" s="78">
        <v>10</v>
      </c>
      <c r="C23" s="1669" t="s">
        <v>161</v>
      </c>
      <c r="D23" s="1669"/>
      <c r="E23" s="1669"/>
      <c r="F23" s="1670"/>
      <c r="G23" s="79" t="s">
        <v>482</v>
      </c>
      <c r="H23" s="717">
        <f t="shared" si="0"/>
        <v>4689</v>
      </c>
      <c r="I23" s="404">
        <f t="shared" si="1"/>
        <v>18057</v>
      </c>
      <c r="J23" s="388">
        <f t="shared" si="2"/>
        <v>3678</v>
      </c>
      <c r="K23" s="1119">
        <f>J23/I23</f>
        <v>0.20368832031898987</v>
      </c>
      <c r="L23" s="83">
        <v>550</v>
      </c>
      <c r="M23" s="81">
        <v>807</v>
      </c>
      <c r="N23" s="322">
        <v>257</v>
      </c>
      <c r="O23" s="1119">
        <f>N23/M23</f>
        <v>0.3184634448574969</v>
      </c>
      <c r="P23" s="81">
        <v>140</v>
      </c>
      <c r="Q23" s="81">
        <v>210</v>
      </c>
      <c r="R23" s="322">
        <v>97</v>
      </c>
      <c r="S23" s="1119">
        <f>R23/Q23</f>
        <v>0.46190476190476193</v>
      </c>
    </row>
    <row r="24" spans="1:19" ht="12.75">
      <c r="A24" s="71"/>
      <c r="B24" s="78">
        <v>11</v>
      </c>
      <c r="C24" s="1669" t="s">
        <v>102</v>
      </c>
      <c r="D24" s="1669"/>
      <c r="E24" s="1669"/>
      <c r="F24" s="1670"/>
      <c r="G24" s="79" t="s">
        <v>482</v>
      </c>
      <c r="H24" s="717"/>
      <c r="I24" s="404">
        <f aca="true" t="shared" si="3" ref="I24:I42">M24+Q24+I109+M109+Q109+I197+M197+Q197+I285+M285+Q285+I375</f>
        <v>0</v>
      </c>
      <c r="J24" s="388">
        <f t="shared" si="2"/>
        <v>0</v>
      </c>
      <c r="K24" s="1119"/>
      <c r="L24" s="83"/>
      <c r="M24" s="81"/>
      <c r="N24" s="322"/>
      <c r="O24" s="1119"/>
      <c r="P24" s="81"/>
      <c r="Q24" s="81"/>
      <c r="R24" s="322"/>
      <c r="S24" s="1119"/>
    </row>
    <row r="25" spans="1:19" ht="12.75">
      <c r="A25" s="71"/>
      <c r="B25" s="78">
        <v>12</v>
      </c>
      <c r="C25" s="1669" t="s">
        <v>103</v>
      </c>
      <c r="D25" s="1669"/>
      <c r="E25" s="1669"/>
      <c r="F25" s="1670"/>
      <c r="G25" s="79" t="s">
        <v>482</v>
      </c>
      <c r="H25" s="717">
        <f aca="true" t="shared" si="4" ref="H25:H31">L25+P25+H110+L110+P110+H198+L198+P198+H286+L286+P286+H376</f>
        <v>0</v>
      </c>
      <c r="I25" s="404">
        <f t="shared" si="3"/>
        <v>0</v>
      </c>
      <c r="J25" s="388">
        <f t="shared" si="2"/>
        <v>0</v>
      </c>
      <c r="K25" s="1119"/>
      <c r="L25" s="83"/>
      <c r="M25" s="81"/>
      <c r="N25" s="322"/>
      <c r="O25" s="1119"/>
      <c r="P25" s="81"/>
      <c r="Q25" s="81"/>
      <c r="R25" s="322"/>
      <c r="S25" s="1119"/>
    </row>
    <row r="26" spans="1:19" ht="12.75">
      <c r="A26" s="71"/>
      <c r="B26" s="255">
        <v>13</v>
      </c>
      <c r="C26" s="1669" t="s">
        <v>163</v>
      </c>
      <c r="D26" s="1669"/>
      <c r="E26" s="1669"/>
      <c r="F26" s="1670"/>
      <c r="G26" s="79" t="s">
        <v>483</v>
      </c>
      <c r="H26" s="717">
        <f t="shared" si="4"/>
        <v>5007</v>
      </c>
      <c r="I26" s="404">
        <f t="shared" si="3"/>
        <v>5045</v>
      </c>
      <c r="J26" s="388">
        <f t="shared" si="2"/>
        <v>4638</v>
      </c>
      <c r="K26" s="1119"/>
      <c r="L26" s="83">
        <v>3139</v>
      </c>
      <c r="M26" s="81">
        <v>3169</v>
      </c>
      <c r="N26" s="322">
        <v>2962</v>
      </c>
      <c r="O26" s="1119">
        <f>N26/M26</f>
        <v>0.9346797096875986</v>
      </c>
      <c r="P26" s="81">
        <v>860</v>
      </c>
      <c r="Q26" s="81">
        <v>868</v>
      </c>
      <c r="R26" s="322">
        <v>800</v>
      </c>
      <c r="S26" s="1119">
        <f>R26/Q26</f>
        <v>0.9216589861751152</v>
      </c>
    </row>
    <row r="27" spans="1:19" ht="12.75">
      <c r="A27" s="71"/>
      <c r="B27" s="255">
        <v>14</v>
      </c>
      <c r="C27" s="79" t="s">
        <v>499</v>
      </c>
      <c r="D27" s="79"/>
      <c r="E27" s="79"/>
      <c r="F27" s="80"/>
      <c r="G27" s="79" t="s">
        <v>483</v>
      </c>
      <c r="H27" s="717">
        <f t="shared" si="4"/>
        <v>0</v>
      </c>
      <c r="I27" s="404">
        <f t="shared" si="3"/>
        <v>0</v>
      </c>
      <c r="J27" s="388">
        <f t="shared" si="2"/>
        <v>0</v>
      </c>
      <c r="K27" s="1119"/>
      <c r="L27" s="83"/>
      <c r="M27" s="81"/>
      <c r="N27" s="322"/>
      <c r="O27" s="1119"/>
      <c r="P27" s="81"/>
      <c r="Q27" s="81"/>
      <c r="R27" s="322"/>
      <c r="S27" s="1119"/>
    </row>
    <row r="28" spans="1:19" ht="12.75">
      <c r="A28" s="71"/>
      <c r="B28" s="255">
        <v>15</v>
      </c>
      <c r="C28" s="1669" t="s">
        <v>164</v>
      </c>
      <c r="D28" s="1669"/>
      <c r="E28" s="1669"/>
      <c r="F28" s="1670"/>
      <c r="G28" s="79" t="s">
        <v>482</v>
      </c>
      <c r="H28" s="717">
        <f t="shared" si="4"/>
        <v>1062</v>
      </c>
      <c r="I28" s="404">
        <f t="shared" si="3"/>
        <v>1197</v>
      </c>
      <c r="J28" s="388">
        <f t="shared" si="2"/>
        <v>973</v>
      </c>
      <c r="K28" s="1119"/>
      <c r="L28" s="83"/>
      <c r="M28" s="81"/>
      <c r="N28" s="322"/>
      <c r="O28" s="1119"/>
      <c r="P28" s="81">
        <v>8</v>
      </c>
      <c r="Q28" s="81">
        <v>8</v>
      </c>
      <c r="R28" s="322">
        <v>7</v>
      </c>
      <c r="S28" s="1119">
        <f>R28/Q28</f>
        <v>0.875</v>
      </c>
    </row>
    <row r="29" spans="1:19" ht="12.75">
      <c r="A29" s="71"/>
      <c r="B29" s="255">
        <v>16</v>
      </c>
      <c r="C29" s="1669" t="s">
        <v>165</v>
      </c>
      <c r="D29" s="1669"/>
      <c r="E29" s="1669"/>
      <c r="F29" s="1670"/>
      <c r="G29" s="79" t="s">
        <v>482</v>
      </c>
      <c r="H29" s="717">
        <f t="shared" si="4"/>
        <v>188</v>
      </c>
      <c r="I29" s="404">
        <f t="shared" si="3"/>
        <v>188</v>
      </c>
      <c r="J29" s="388">
        <f t="shared" si="2"/>
        <v>8</v>
      </c>
      <c r="K29" s="1119"/>
      <c r="L29" s="83"/>
      <c r="M29" s="81"/>
      <c r="N29" s="322"/>
      <c r="O29" s="1119"/>
      <c r="P29" s="81"/>
      <c r="Q29" s="81"/>
      <c r="R29" s="322"/>
      <c r="S29" s="1119"/>
    </row>
    <row r="30" spans="1:19" ht="12.75">
      <c r="A30" s="71"/>
      <c r="B30" s="255">
        <v>17</v>
      </c>
      <c r="C30" s="1669" t="s">
        <v>91</v>
      </c>
      <c r="D30" s="1669"/>
      <c r="E30" s="1669"/>
      <c r="F30" s="1670"/>
      <c r="G30" s="79" t="s">
        <v>482</v>
      </c>
      <c r="H30" s="717">
        <f t="shared" si="4"/>
        <v>5651</v>
      </c>
      <c r="I30" s="404">
        <f t="shared" si="3"/>
        <v>5002</v>
      </c>
      <c r="J30" s="388">
        <f t="shared" si="2"/>
        <v>5103</v>
      </c>
      <c r="K30" s="1119">
        <f>J30/I30</f>
        <v>1.0201919232307077</v>
      </c>
      <c r="L30" s="83"/>
      <c r="M30" s="81"/>
      <c r="N30" s="322">
        <v>69</v>
      </c>
      <c r="O30" s="1119"/>
      <c r="P30" s="81">
        <v>2</v>
      </c>
      <c r="Q30" s="81">
        <v>2</v>
      </c>
      <c r="R30" s="322">
        <v>19</v>
      </c>
      <c r="S30" s="1119">
        <f>R30/Q30</f>
        <v>9.5</v>
      </c>
    </row>
    <row r="31" spans="1:19" ht="12.75">
      <c r="A31" s="71"/>
      <c r="B31" s="255">
        <v>18</v>
      </c>
      <c r="C31" s="1669" t="s">
        <v>166</v>
      </c>
      <c r="D31" s="1669"/>
      <c r="E31" s="1669"/>
      <c r="F31" s="1670"/>
      <c r="G31" s="79" t="s">
        <v>482</v>
      </c>
      <c r="H31" s="717">
        <f t="shared" si="4"/>
        <v>8263</v>
      </c>
      <c r="I31" s="404">
        <f t="shared" si="3"/>
        <v>8316</v>
      </c>
      <c r="J31" s="388">
        <f t="shared" si="2"/>
        <v>8153</v>
      </c>
      <c r="K31" s="1119"/>
      <c r="L31" s="83">
        <v>5866</v>
      </c>
      <c r="M31" s="81">
        <v>5919</v>
      </c>
      <c r="N31" s="322">
        <v>6025</v>
      </c>
      <c r="O31" s="1119">
        <f>N31/M31</f>
        <v>1.0179084304781214</v>
      </c>
      <c r="P31" s="81">
        <v>1594</v>
      </c>
      <c r="Q31" s="81">
        <v>1594</v>
      </c>
      <c r="R31" s="322">
        <v>1642</v>
      </c>
      <c r="S31" s="1119">
        <f>R31/Q31</f>
        <v>1.0301129234629862</v>
      </c>
    </row>
    <row r="32" spans="1:19" ht="12.75">
      <c r="A32" s="71"/>
      <c r="B32" s="255">
        <v>19</v>
      </c>
      <c r="C32" s="1669" t="s">
        <v>92</v>
      </c>
      <c r="D32" s="1669"/>
      <c r="E32" s="1669"/>
      <c r="F32" s="1670"/>
      <c r="G32" s="79" t="s">
        <v>482</v>
      </c>
      <c r="H32" s="717"/>
      <c r="I32" s="404">
        <f t="shared" si="3"/>
        <v>0</v>
      </c>
      <c r="J32" s="388">
        <f t="shared" si="2"/>
        <v>0</v>
      </c>
      <c r="K32" s="1119"/>
      <c r="L32" s="83"/>
      <c r="M32" s="81"/>
      <c r="N32" s="322"/>
      <c r="O32" s="1119"/>
      <c r="P32" s="81"/>
      <c r="Q32" s="81"/>
      <c r="R32" s="322"/>
      <c r="S32" s="1119"/>
    </row>
    <row r="33" spans="1:19" ht="12.75">
      <c r="A33" s="71"/>
      <c r="B33" s="255">
        <v>20</v>
      </c>
      <c r="C33" s="1682" t="s">
        <v>570</v>
      </c>
      <c r="D33" s="1682"/>
      <c r="E33" s="1682"/>
      <c r="F33" s="1683"/>
      <c r="G33" s="1121" t="s">
        <v>483</v>
      </c>
      <c r="H33" s="717">
        <f>L33+P33+H118+L118+P118+H206+L206+P206+H294+L294+P294+H384</f>
        <v>75</v>
      </c>
      <c r="I33" s="404">
        <f t="shared" si="3"/>
        <v>75</v>
      </c>
      <c r="J33" s="388">
        <f t="shared" si="2"/>
        <v>0</v>
      </c>
      <c r="K33" s="1119"/>
      <c r="L33" s="83"/>
      <c r="M33" s="81"/>
      <c r="N33" s="322"/>
      <c r="O33" s="1119"/>
      <c r="P33" s="81"/>
      <c r="Q33" s="81"/>
      <c r="R33" s="322"/>
      <c r="S33" s="1119"/>
    </row>
    <row r="34" spans="1:19" ht="12.75">
      <c r="A34" s="71"/>
      <c r="B34" s="255">
        <v>21</v>
      </c>
      <c r="C34" s="1669" t="s">
        <v>167</v>
      </c>
      <c r="D34" s="1669"/>
      <c r="E34" s="1669"/>
      <c r="F34" s="1670"/>
      <c r="G34" s="79" t="s">
        <v>482</v>
      </c>
      <c r="H34" s="717">
        <f>L34+P34+H119+L119+P119+H207+L207+P207+H295+L295+P295+H385</f>
        <v>9408</v>
      </c>
      <c r="I34" s="404">
        <f t="shared" si="3"/>
        <v>9408</v>
      </c>
      <c r="J34" s="388">
        <f t="shared" si="2"/>
        <v>12123</v>
      </c>
      <c r="K34" s="1119"/>
      <c r="L34" s="83"/>
      <c r="M34" s="81"/>
      <c r="N34" s="322"/>
      <c r="O34" s="1119"/>
      <c r="P34" s="81"/>
      <c r="Q34" s="81"/>
      <c r="R34" s="322"/>
      <c r="S34" s="1119"/>
    </row>
    <row r="35" spans="1:19" ht="12.75">
      <c r="A35" s="71"/>
      <c r="B35" s="255">
        <v>22</v>
      </c>
      <c r="C35" s="1669" t="s">
        <v>571</v>
      </c>
      <c r="D35" s="1669"/>
      <c r="E35" s="1669"/>
      <c r="F35" s="1670"/>
      <c r="G35" s="79" t="s">
        <v>483</v>
      </c>
      <c r="H35" s="717">
        <f>L35+P35+H120+L120+P120+H208+L208+P208+H296+L296+P296+H386</f>
        <v>3053</v>
      </c>
      <c r="I35" s="404">
        <f t="shared" si="3"/>
        <v>2420</v>
      </c>
      <c r="J35" s="388">
        <f t="shared" si="2"/>
        <v>0</v>
      </c>
      <c r="K35" s="1119"/>
      <c r="L35" s="83"/>
      <c r="M35" s="81"/>
      <c r="N35" s="322"/>
      <c r="O35" s="1119"/>
      <c r="P35" s="81"/>
      <c r="Q35" s="81"/>
      <c r="R35" s="322"/>
      <c r="S35" s="1119"/>
    </row>
    <row r="36" spans="1:19" ht="12.75">
      <c r="A36" s="71"/>
      <c r="B36" s="255">
        <v>23</v>
      </c>
      <c r="C36" s="1669" t="s">
        <v>168</v>
      </c>
      <c r="D36" s="1669"/>
      <c r="E36" s="1669"/>
      <c r="F36" s="1670"/>
      <c r="G36" s="79" t="s">
        <v>483</v>
      </c>
      <c r="H36" s="717">
        <f>L36+P36+H121+L121+P121+H209+L209+P209+H297+L297+P297+H387</f>
        <v>220</v>
      </c>
      <c r="I36" s="404">
        <f t="shared" si="3"/>
        <v>220</v>
      </c>
      <c r="J36" s="388">
        <f t="shared" si="2"/>
        <v>0</v>
      </c>
      <c r="K36" s="1119"/>
      <c r="L36" s="83"/>
      <c r="M36" s="81"/>
      <c r="N36" s="322"/>
      <c r="O36" s="1119"/>
      <c r="P36" s="81"/>
      <c r="Q36" s="81"/>
      <c r="R36" s="322"/>
      <c r="S36" s="1119"/>
    </row>
    <row r="37" spans="1:19" ht="12.75">
      <c r="A37" s="84"/>
      <c r="B37" s="255">
        <v>24</v>
      </c>
      <c r="C37" s="1669" t="s">
        <v>169</v>
      </c>
      <c r="D37" s="1669"/>
      <c r="E37" s="1669"/>
      <c r="F37" s="1670"/>
      <c r="G37" s="79" t="s">
        <v>483</v>
      </c>
      <c r="H37" s="717"/>
      <c r="I37" s="404">
        <f t="shared" si="3"/>
        <v>0</v>
      </c>
      <c r="J37" s="388">
        <f t="shared" si="2"/>
        <v>181</v>
      </c>
      <c r="K37" s="1119"/>
      <c r="L37" s="87"/>
      <c r="M37" s="86"/>
      <c r="N37" s="323"/>
      <c r="O37" s="1119"/>
      <c r="P37" s="86"/>
      <c r="Q37" s="86"/>
      <c r="R37" s="323"/>
      <c r="S37" s="1119"/>
    </row>
    <row r="38" spans="1:25" ht="12.75">
      <c r="A38" s="84"/>
      <c r="B38" s="255">
        <v>25</v>
      </c>
      <c r="C38" s="1669" t="s">
        <v>93</v>
      </c>
      <c r="D38" s="1669"/>
      <c r="E38" s="1669"/>
      <c r="F38" s="1670"/>
      <c r="G38" s="79" t="s">
        <v>482</v>
      </c>
      <c r="H38" s="717"/>
      <c r="I38" s="404">
        <f t="shared" si="3"/>
        <v>0</v>
      </c>
      <c r="J38" s="388">
        <f t="shared" si="2"/>
        <v>0</v>
      </c>
      <c r="K38" s="1119"/>
      <c r="L38" s="87"/>
      <c r="M38" s="86"/>
      <c r="N38" s="323"/>
      <c r="O38" s="1119"/>
      <c r="P38" s="86"/>
      <c r="Q38" s="86"/>
      <c r="R38" s="323"/>
      <c r="S38" s="1119"/>
      <c r="Y38" s="262" t="s">
        <v>48</v>
      </c>
    </row>
    <row r="39" spans="1:19" ht="12.75">
      <c r="A39" s="71"/>
      <c r="B39" s="255">
        <v>26</v>
      </c>
      <c r="C39" s="79" t="s">
        <v>572</v>
      </c>
      <c r="D39" s="79"/>
      <c r="E39" s="79"/>
      <c r="F39" s="80"/>
      <c r="G39" s="79" t="s">
        <v>482</v>
      </c>
      <c r="H39" s="717">
        <f>L39+P39+H124+L124+P124+H212+L212+P212+H300+L300+P300+H390</f>
        <v>2927</v>
      </c>
      <c r="I39" s="404">
        <f t="shared" si="3"/>
        <v>3569</v>
      </c>
      <c r="J39" s="388">
        <f t="shared" si="2"/>
        <v>3608</v>
      </c>
      <c r="K39" s="1119">
        <f>J39/I39</f>
        <v>1.010927430652844</v>
      </c>
      <c r="L39" s="83">
        <v>2137</v>
      </c>
      <c r="M39" s="81">
        <v>2642</v>
      </c>
      <c r="N39" s="322">
        <v>2607</v>
      </c>
      <c r="O39" s="1119">
        <f>N39/M39</f>
        <v>0.9867524602573807</v>
      </c>
      <c r="P39" s="81">
        <v>555</v>
      </c>
      <c r="Q39" s="81">
        <v>692</v>
      </c>
      <c r="R39" s="322">
        <v>656</v>
      </c>
      <c r="S39" s="1119">
        <f>R39/Q39</f>
        <v>0.9479768786127167</v>
      </c>
    </row>
    <row r="40" spans="1:19" ht="12.75">
      <c r="A40" s="71"/>
      <c r="B40" s="255">
        <v>27</v>
      </c>
      <c r="C40" s="1669" t="s">
        <v>171</v>
      </c>
      <c r="D40" s="1669"/>
      <c r="E40" s="1669"/>
      <c r="F40" s="1670"/>
      <c r="G40" s="79" t="s">
        <v>482</v>
      </c>
      <c r="H40" s="717">
        <f>L40+P40+H125+L125+P125+H213+L213+P213+H301+L301+P301+H391</f>
        <v>5715</v>
      </c>
      <c r="I40" s="404">
        <f t="shared" si="3"/>
        <v>6870</v>
      </c>
      <c r="J40" s="388">
        <f t="shared" si="2"/>
        <v>7039</v>
      </c>
      <c r="K40" s="1119">
        <f>J40/I40</f>
        <v>1.024599708879185</v>
      </c>
      <c r="L40" s="83">
        <v>1651</v>
      </c>
      <c r="M40" s="81">
        <v>2087</v>
      </c>
      <c r="N40" s="322">
        <v>2012</v>
      </c>
      <c r="O40" s="1119">
        <f>N40/M40</f>
        <v>0.9640632486823191</v>
      </c>
      <c r="P40" s="81">
        <v>404</v>
      </c>
      <c r="Q40" s="81">
        <v>517</v>
      </c>
      <c r="R40" s="322">
        <v>555</v>
      </c>
      <c r="S40" s="1119">
        <f>R40/Q40</f>
        <v>1.0735009671179885</v>
      </c>
    </row>
    <row r="41" spans="1:19" ht="13.5" thickBot="1">
      <c r="A41" s="88"/>
      <c r="B41" s="255">
        <v>28</v>
      </c>
      <c r="C41" s="1684" t="s">
        <v>172</v>
      </c>
      <c r="D41" s="1684"/>
      <c r="E41" s="1684"/>
      <c r="F41" s="1685"/>
      <c r="G41" s="688" t="s">
        <v>482</v>
      </c>
      <c r="H41" s="1122">
        <f>L41+P41+H126+L126+P126+H214+L214+P214+H302+L302+P302+H392</f>
        <v>4697</v>
      </c>
      <c r="I41" s="404">
        <f t="shared" si="3"/>
        <v>5793</v>
      </c>
      <c r="J41" s="388">
        <f t="shared" si="2"/>
        <v>5257</v>
      </c>
      <c r="K41" s="1123">
        <f>J41/I41</f>
        <v>0.9074745382358018</v>
      </c>
      <c r="L41" s="381">
        <v>2603</v>
      </c>
      <c r="M41" s="89">
        <v>3712</v>
      </c>
      <c r="N41" s="333">
        <v>3503</v>
      </c>
      <c r="O41" s="1123">
        <f>N41/M41</f>
        <v>0.9436961206896551</v>
      </c>
      <c r="P41" s="89">
        <v>701</v>
      </c>
      <c r="Q41" s="89">
        <v>993</v>
      </c>
      <c r="R41" s="333">
        <v>981</v>
      </c>
      <c r="S41" s="1119">
        <f>R41/Q41</f>
        <v>0.9879154078549849</v>
      </c>
    </row>
    <row r="42" spans="1:19" s="1129" customFormat="1" ht="14.25" thickBot="1" thickTop="1">
      <c r="A42" s="1686" t="s">
        <v>94</v>
      </c>
      <c r="B42" s="1687"/>
      <c r="C42" s="1687"/>
      <c r="D42" s="1687"/>
      <c r="E42" s="1687"/>
      <c r="F42" s="1687"/>
      <c r="G42" s="742"/>
      <c r="H42" s="1124">
        <f>L42+P42+H127+L127+P127+H215+L215+P215+H303+L303+P303+H393</f>
        <v>208034</v>
      </c>
      <c r="I42" s="1125">
        <f t="shared" si="3"/>
        <v>239702</v>
      </c>
      <c r="J42" s="1125">
        <f>SUM(J14:J41)</f>
        <v>152024</v>
      </c>
      <c r="K42" s="1126"/>
      <c r="L42" s="1127">
        <f aca="true" t="shared" si="5" ref="L42:Q42">SUM(L14:L41)</f>
        <v>16345</v>
      </c>
      <c r="M42" s="1127">
        <f t="shared" si="5"/>
        <v>25430</v>
      </c>
      <c r="N42" s="1125">
        <f t="shared" si="5"/>
        <v>24284</v>
      </c>
      <c r="O42" s="1126"/>
      <c r="P42" s="1127">
        <f t="shared" si="5"/>
        <v>4463</v>
      </c>
      <c r="Q42" s="1127">
        <f t="shared" si="5"/>
        <v>6878</v>
      </c>
      <c r="R42" s="1125">
        <f>SUM(R14:R41)</f>
        <v>6719</v>
      </c>
      <c r="S42" s="1128"/>
    </row>
    <row r="43" spans="1:19" ht="13.5" thickTop="1">
      <c r="A43" s="346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46"/>
      <c r="P43" s="351"/>
      <c r="Q43" s="351"/>
      <c r="R43" s="351"/>
      <c r="S43" s="346"/>
    </row>
    <row r="44" spans="1:19" ht="12.75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</row>
    <row r="45" spans="1:19" ht="12.75">
      <c r="A45" s="351"/>
      <c r="B45" s="1637" t="s">
        <v>217</v>
      </c>
      <c r="C45" s="1637"/>
      <c r="D45" s="1637"/>
      <c r="E45" s="1637"/>
      <c r="F45" s="1637"/>
      <c r="G45" s="1637"/>
      <c r="H45" s="1637"/>
      <c r="I45" s="1637"/>
      <c r="J45" s="1637"/>
      <c r="K45" s="1637"/>
      <c r="L45" s="1637"/>
      <c r="M45" s="1637"/>
      <c r="N45" s="1637"/>
      <c r="O45" s="1637"/>
      <c r="P45" s="1637"/>
      <c r="Q45" s="1637"/>
      <c r="R45" s="1637"/>
      <c r="S45" s="1637"/>
    </row>
    <row r="46" spans="1:20" ht="12.75">
      <c r="A46" s="1638" t="s">
        <v>640</v>
      </c>
      <c r="B46" s="1638"/>
      <c r="C46" s="1638"/>
      <c r="D46" s="1638"/>
      <c r="E46" s="1638"/>
      <c r="F46" s="1638"/>
      <c r="G46" s="1638"/>
      <c r="H46" s="1638"/>
      <c r="I46" s="1638"/>
      <c r="J46" s="1638"/>
      <c r="K46" s="1638"/>
      <c r="L46" s="1638"/>
      <c r="M46" s="1638"/>
      <c r="N46" s="1638"/>
      <c r="O46" s="1638"/>
      <c r="P46" s="1638"/>
      <c r="Q46" s="1638"/>
      <c r="R46" s="1638"/>
      <c r="S46" s="1638"/>
      <c r="T46" s="318"/>
    </row>
    <row r="47" spans="1:20" ht="15" customHeight="1">
      <c r="A47" s="1639" t="s">
        <v>641</v>
      </c>
      <c r="B47" s="1639"/>
      <c r="C47" s="1639"/>
      <c r="D47" s="1639"/>
      <c r="E47" s="1639"/>
      <c r="F47" s="1639"/>
      <c r="G47" s="1639"/>
      <c r="H47" s="1639"/>
      <c r="I47" s="1639"/>
      <c r="J47" s="1639"/>
      <c r="K47" s="1639"/>
      <c r="L47" s="1639"/>
      <c r="M47" s="1639"/>
      <c r="N47" s="1639"/>
      <c r="O47" s="1639"/>
      <c r="P47" s="1639"/>
      <c r="Q47" s="1639"/>
      <c r="R47" s="1639"/>
      <c r="S47" s="1639"/>
      <c r="T47" s="318"/>
    </row>
    <row r="48" spans="1:20" ht="13.5" thickBot="1">
      <c r="A48" s="1640" t="s">
        <v>49</v>
      </c>
      <c r="B48" s="1641"/>
      <c r="C48" s="1641"/>
      <c r="D48" s="1641"/>
      <c r="E48" s="1641"/>
      <c r="F48" s="1641"/>
      <c r="G48" s="1641"/>
      <c r="H48" s="1641"/>
      <c r="I48" s="1641"/>
      <c r="J48" s="1641"/>
      <c r="K48" s="1641"/>
      <c r="L48" s="1641"/>
      <c r="M48" s="1641"/>
      <c r="N48" s="1641"/>
      <c r="O48" s="1641"/>
      <c r="P48" s="1641"/>
      <c r="Q48" s="1641"/>
      <c r="R48" s="1641"/>
      <c r="S48" s="1641"/>
      <c r="T48" s="318"/>
    </row>
    <row r="49" spans="1:19" ht="13.5" thickTop="1">
      <c r="A49" s="1642" t="s">
        <v>1</v>
      </c>
      <c r="B49" s="1644" t="s">
        <v>87</v>
      </c>
      <c r="C49" s="1645"/>
      <c r="D49" s="1645"/>
      <c r="E49" s="1645"/>
      <c r="F49" s="1646"/>
      <c r="G49" s="1650" t="s">
        <v>481</v>
      </c>
      <c r="H49" s="1653" t="s">
        <v>88</v>
      </c>
      <c r="I49" s="1654"/>
      <c r="J49" s="1655"/>
      <c r="K49" s="1656"/>
      <c r="L49" s="1661" t="s">
        <v>60</v>
      </c>
      <c r="M49" s="1662"/>
      <c r="N49" s="1662"/>
      <c r="O49" s="1662"/>
      <c r="P49" s="1662"/>
      <c r="Q49" s="1662"/>
      <c r="R49" s="1663"/>
      <c r="S49" s="1664"/>
    </row>
    <row r="50" spans="1:19" ht="12.75">
      <c r="A50" s="1643"/>
      <c r="B50" s="1647"/>
      <c r="C50" s="1648"/>
      <c r="D50" s="1648"/>
      <c r="E50" s="1648"/>
      <c r="F50" s="1649"/>
      <c r="G50" s="1651"/>
      <c r="H50" s="1657"/>
      <c r="I50" s="1658"/>
      <c r="J50" s="1659"/>
      <c r="K50" s="1660"/>
      <c r="L50" s="1665" t="s">
        <v>500</v>
      </c>
      <c r="M50" s="1666"/>
      <c r="N50" s="1667"/>
      <c r="O50" s="1668"/>
      <c r="P50" s="1671" t="s">
        <v>569</v>
      </c>
      <c r="Q50" s="1666"/>
      <c r="R50" s="1667"/>
      <c r="S50" s="1668"/>
    </row>
    <row r="51" spans="1:19" ht="19.5" customHeight="1">
      <c r="A51" s="1643"/>
      <c r="B51" s="1647"/>
      <c r="C51" s="1648"/>
      <c r="D51" s="1648"/>
      <c r="E51" s="1648"/>
      <c r="F51" s="1649"/>
      <c r="G51" s="1651"/>
      <c r="H51" s="1578" t="s">
        <v>517</v>
      </c>
      <c r="I51" s="1560" t="s">
        <v>518</v>
      </c>
      <c r="J51" s="1561" t="s">
        <v>213</v>
      </c>
      <c r="K51" s="1561" t="s">
        <v>214</v>
      </c>
      <c r="L51" s="1688" t="s">
        <v>517</v>
      </c>
      <c r="M51" s="1560" t="s">
        <v>518</v>
      </c>
      <c r="N51" s="1561" t="s">
        <v>213</v>
      </c>
      <c r="O51" s="1561" t="s">
        <v>214</v>
      </c>
      <c r="P51" s="1688" t="s">
        <v>517</v>
      </c>
      <c r="Q51" s="1560" t="s">
        <v>518</v>
      </c>
      <c r="R51" s="1561" t="s">
        <v>213</v>
      </c>
      <c r="S51" s="1672" t="s">
        <v>214</v>
      </c>
    </row>
    <row r="52" spans="1:19" ht="23.25" customHeight="1">
      <c r="A52" s="1643"/>
      <c r="B52" s="1647"/>
      <c r="C52" s="1648"/>
      <c r="D52" s="1648"/>
      <c r="E52" s="1648"/>
      <c r="F52" s="1649"/>
      <c r="G52" s="1651"/>
      <c r="H52" s="1578"/>
      <c r="I52" s="1560"/>
      <c r="J52" s="1561"/>
      <c r="K52" s="1561"/>
      <c r="L52" s="1688"/>
      <c r="M52" s="1560"/>
      <c r="N52" s="1561"/>
      <c r="O52" s="1561"/>
      <c r="P52" s="1688"/>
      <c r="Q52" s="1560"/>
      <c r="R52" s="1561"/>
      <c r="S52" s="1672"/>
    </row>
    <row r="53" spans="1:20" ht="12.75">
      <c r="A53" s="1643"/>
      <c r="B53" s="1674"/>
      <c r="C53" s="1674"/>
      <c r="D53" s="1674"/>
      <c r="E53" s="1675"/>
      <c r="F53" s="1676"/>
      <c r="G53" s="1652"/>
      <c r="H53" s="61" t="s">
        <v>22</v>
      </c>
      <c r="I53" s="62" t="s">
        <v>23</v>
      </c>
      <c r="J53" s="64" t="s">
        <v>35</v>
      </c>
      <c r="K53" s="62" t="s">
        <v>37</v>
      </c>
      <c r="L53" s="61" t="s">
        <v>61</v>
      </c>
      <c r="M53" s="106" t="s">
        <v>62</v>
      </c>
      <c r="N53" s="62" t="s">
        <v>63</v>
      </c>
      <c r="O53" s="62" t="s">
        <v>64</v>
      </c>
      <c r="P53" s="61" t="s">
        <v>65</v>
      </c>
      <c r="Q53" s="106" t="s">
        <v>66</v>
      </c>
      <c r="R53" s="62" t="s">
        <v>67</v>
      </c>
      <c r="S53" s="63" t="s">
        <v>68</v>
      </c>
      <c r="T53" s="318"/>
    </row>
    <row r="54" spans="1:19" s="262" customFormat="1" ht="12.75">
      <c r="A54" s="61"/>
      <c r="B54" s="150" t="s">
        <v>573</v>
      </c>
      <c r="C54" s="687"/>
      <c r="D54" s="687"/>
      <c r="E54" s="687"/>
      <c r="F54" s="741"/>
      <c r="G54" s="1130"/>
      <c r="H54" s="1131">
        <f aca="true" t="shared" si="6" ref="H54:R54">H42</f>
        <v>208034</v>
      </c>
      <c r="I54" s="95">
        <f t="shared" si="6"/>
        <v>239702</v>
      </c>
      <c r="J54" s="1132">
        <f t="shared" si="6"/>
        <v>152024</v>
      </c>
      <c r="K54" s="1133"/>
      <c r="L54" s="1134">
        <f t="shared" si="6"/>
        <v>16345</v>
      </c>
      <c r="M54" s="1134">
        <f t="shared" si="6"/>
        <v>25430</v>
      </c>
      <c r="N54" s="1132">
        <f t="shared" si="6"/>
        <v>24284</v>
      </c>
      <c r="O54" s="1133"/>
      <c r="P54" s="1131">
        <f t="shared" si="6"/>
        <v>4463</v>
      </c>
      <c r="Q54" s="95">
        <f t="shared" si="6"/>
        <v>6878</v>
      </c>
      <c r="R54" s="95">
        <f t="shared" si="6"/>
        <v>6719</v>
      </c>
      <c r="S54" s="1135"/>
    </row>
    <row r="55" spans="1:19" ht="12.75">
      <c r="A55" s="65"/>
      <c r="B55" s="106">
        <v>29</v>
      </c>
      <c r="C55" s="1669" t="s">
        <v>173</v>
      </c>
      <c r="D55" s="1669"/>
      <c r="E55" s="1669"/>
      <c r="F55" s="1670"/>
      <c r="G55" s="79" t="s">
        <v>482</v>
      </c>
      <c r="H55" s="720"/>
      <c r="I55" s="95"/>
      <c r="J55" s="380">
        <f>N55+R55+J141+N141+R141+J229+N229+R229+J317</f>
        <v>0</v>
      </c>
      <c r="K55" s="1135"/>
      <c r="L55" s="1136"/>
      <c r="M55" s="318"/>
      <c r="N55" s="668"/>
      <c r="O55" s="1133"/>
      <c r="P55" s="90"/>
      <c r="Q55" s="349"/>
      <c r="R55" s="318"/>
      <c r="S55" s="1135"/>
    </row>
    <row r="56" spans="1:19" ht="12.75">
      <c r="A56" s="65"/>
      <c r="B56" s="106">
        <v>30</v>
      </c>
      <c r="C56" s="1680" t="s">
        <v>101</v>
      </c>
      <c r="D56" s="1680"/>
      <c r="E56" s="1680"/>
      <c r="F56" s="1681"/>
      <c r="G56" s="687" t="s">
        <v>482</v>
      </c>
      <c r="H56" s="1137"/>
      <c r="I56" s="95"/>
      <c r="J56" s="380">
        <f aca="true" t="shared" si="7" ref="J56:J61">N56+R56+J142+N142+R142+J230+N230+R230+J318</f>
        <v>0</v>
      </c>
      <c r="K56" s="1139"/>
      <c r="L56" s="1140"/>
      <c r="M56" s="1138"/>
      <c r="N56" s="1141"/>
      <c r="O56" s="1139"/>
      <c r="P56" s="1138"/>
      <c r="Q56" s="1138"/>
      <c r="R56" s="1142"/>
      <c r="S56" s="1139"/>
    </row>
    <row r="57" spans="1:19" ht="12.75">
      <c r="A57" s="110"/>
      <c r="B57" s="106">
        <v>31</v>
      </c>
      <c r="C57" s="1680" t="s">
        <v>174</v>
      </c>
      <c r="D57" s="1680"/>
      <c r="E57" s="1680"/>
      <c r="F57" s="1681"/>
      <c r="G57" s="687" t="s">
        <v>483</v>
      </c>
      <c r="H57" s="1137">
        <f aca="true" t="shared" si="8" ref="H57:H62">L57+P57+H143+L143+P143+H231+L231+P231+H319+L319+P319+H411</f>
        <v>2776</v>
      </c>
      <c r="I57" s="95">
        <f>M57+Q57+I143+M143+Q143+I231+M231+Q231+I319</f>
        <v>2348</v>
      </c>
      <c r="J57" s="380">
        <f t="shared" si="7"/>
        <v>2348</v>
      </c>
      <c r="K57" s="1139">
        <f aca="true" t="shared" si="9" ref="K57:K62">J57/I57</f>
        <v>1</v>
      </c>
      <c r="L57" s="1143"/>
      <c r="M57" s="1144"/>
      <c r="N57" s="724"/>
      <c r="O57" s="1139"/>
      <c r="P57" s="1145"/>
      <c r="Q57" s="1146"/>
      <c r="R57" s="1147"/>
      <c r="S57" s="1139"/>
    </row>
    <row r="58" spans="1:19" ht="12.75">
      <c r="A58" s="110"/>
      <c r="B58" s="106">
        <v>32</v>
      </c>
      <c r="C58" s="1680" t="s">
        <v>498</v>
      </c>
      <c r="D58" s="1680"/>
      <c r="E58" s="1680"/>
      <c r="F58" s="1681"/>
      <c r="G58" s="687" t="s">
        <v>483</v>
      </c>
      <c r="H58" s="1137">
        <f t="shared" si="8"/>
        <v>24721</v>
      </c>
      <c r="I58" s="95">
        <f>M58+Q58+I144+M144+Q144+I232+M232+Q232+I320</f>
        <v>182324</v>
      </c>
      <c r="J58" s="380">
        <f t="shared" si="7"/>
        <v>76270</v>
      </c>
      <c r="K58" s="1139">
        <f t="shared" si="9"/>
        <v>0.4183212303372019</v>
      </c>
      <c r="L58" s="1143">
        <v>13251</v>
      </c>
      <c r="M58" s="1144">
        <v>37679</v>
      </c>
      <c r="N58" s="724">
        <v>37887</v>
      </c>
      <c r="O58" s="1139">
        <f>N58/M58</f>
        <v>1.0055203163565911</v>
      </c>
      <c r="P58" s="1144">
        <v>1911</v>
      </c>
      <c r="Q58" s="1144">
        <v>5803</v>
      </c>
      <c r="R58" s="1148">
        <v>5679</v>
      </c>
      <c r="S58" s="1139">
        <f>R58/Q58</f>
        <v>0.9786317422023092</v>
      </c>
    </row>
    <row r="59" spans="1:19" ht="12.75">
      <c r="A59" s="110"/>
      <c r="B59" s="106">
        <v>33</v>
      </c>
      <c r="C59" s="1680" t="s">
        <v>175</v>
      </c>
      <c r="D59" s="1680"/>
      <c r="E59" s="1680"/>
      <c r="F59" s="1681"/>
      <c r="G59" s="687" t="s">
        <v>483</v>
      </c>
      <c r="H59" s="1137">
        <f t="shared" si="8"/>
        <v>808</v>
      </c>
      <c r="I59" s="95">
        <f>M59+Q59+I145+M145+Q145+I233+M233+Q233+I321</f>
        <v>3971</v>
      </c>
      <c r="J59" s="380">
        <f t="shared" si="7"/>
        <v>889</v>
      </c>
      <c r="K59" s="1139"/>
      <c r="L59" s="1143">
        <v>712</v>
      </c>
      <c r="M59" s="1144">
        <v>3210</v>
      </c>
      <c r="N59" s="724">
        <v>766</v>
      </c>
      <c r="O59" s="1139">
        <f>N59/M59</f>
        <v>0.23862928348909657</v>
      </c>
      <c r="P59" s="1144">
        <v>96</v>
      </c>
      <c r="Q59" s="1144">
        <v>761</v>
      </c>
      <c r="R59" s="1148">
        <v>110</v>
      </c>
      <c r="S59" s="1139">
        <f>R59/Q59</f>
        <v>0.1445466491458607</v>
      </c>
    </row>
    <row r="60" spans="1:19" ht="12.75">
      <c r="A60" s="110"/>
      <c r="B60" s="106">
        <v>34</v>
      </c>
      <c r="C60" s="1669" t="s">
        <v>153</v>
      </c>
      <c r="D60" s="1669"/>
      <c r="E60" s="1669"/>
      <c r="F60" s="1670"/>
      <c r="G60" s="79" t="s">
        <v>482</v>
      </c>
      <c r="H60" s="1137">
        <f t="shared" si="8"/>
        <v>3216</v>
      </c>
      <c r="I60" s="95">
        <f>M60+Q60+I146+M146+Q146+I234+M234+Q234+I322</f>
        <v>3391</v>
      </c>
      <c r="J60" s="380">
        <f t="shared" si="7"/>
        <v>3150</v>
      </c>
      <c r="K60" s="1139">
        <f t="shared" si="9"/>
        <v>0.928929519315836</v>
      </c>
      <c r="L60" s="1143">
        <v>1514</v>
      </c>
      <c r="M60" s="1144">
        <v>1674</v>
      </c>
      <c r="N60" s="724">
        <v>1647</v>
      </c>
      <c r="O60" s="1139">
        <f>N60/M60</f>
        <v>0.9838709677419355</v>
      </c>
      <c r="P60" s="1144">
        <v>423</v>
      </c>
      <c r="Q60" s="1144">
        <v>466</v>
      </c>
      <c r="R60" s="1148">
        <v>451</v>
      </c>
      <c r="S60" s="1139">
        <f>R60/Q60</f>
        <v>0.9678111587982833</v>
      </c>
    </row>
    <row r="61" spans="1:19" ht="12.75">
      <c r="A61" s="110"/>
      <c r="B61" s="106">
        <v>35</v>
      </c>
      <c r="C61" s="1669" t="s">
        <v>176</v>
      </c>
      <c r="D61" s="1669"/>
      <c r="E61" s="1669"/>
      <c r="F61" s="1670"/>
      <c r="G61" s="79" t="s">
        <v>483</v>
      </c>
      <c r="H61" s="1137">
        <f t="shared" si="8"/>
        <v>5675</v>
      </c>
      <c r="I61" s="95">
        <f>M61+Q61+I147+M147+Q147+I235+M235+Q235+I323</f>
        <v>7164</v>
      </c>
      <c r="J61" s="380">
        <f t="shared" si="7"/>
        <v>5080</v>
      </c>
      <c r="K61" s="1139"/>
      <c r="L61" s="1143">
        <v>550</v>
      </c>
      <c r="M61" s="1144">
        <v>584</v>
      </c>
      <c r="N61" s="724">
        <v>182</v>
      </c>
      <c r="O61" s="1139">
        <f>N61/M61</f>
        <v>0.3116438356164384</v>
      </c>
      <c r="P61" s="1144">
        <v>275</v>
      </c>
      <c r="Q61" s="1144">
        <v>292</v>
      </c>
      <c r="R61" s="1148">
        <v>73</v>
      </c>
      <c r="S61" s="1139">
        <f>R61/Q61</f>
        <v>0.25</v>
      </c>
    </row>
    <row r="62" spans="1:25" s="262" customFormat="1" ht="12.75">
      <c r="A62" s="61">
        <v>1</v>
      </c>
      <c r="B62" s="150" t="s">
        <v>105</v>
      </c>
      <c r="C62" s="687"/>
      <c r="D62" s="687"/>
      <c r="E62" s="687"/>
      <c r="F62" s="741"/>
      <c r="G62" s="700"/>
      <c r="H62" s="720">
        <f t="shared" si="8"/>
        <v>245230</v>
      </c>
      <c r="I62" s="95">
        <f>M62+Q62+I148+M148+Q148+I236+M236+Q236+I324+M324+Q324+I416</f>
        <v>438900</v>
      </c>
      <c r="J62" s="380">
        <f>N62+R62+J148+N148+R148+J236+N236+R236+J324+N324+R324+J416</f>
        <v>239761</v>
      </c>
      <c r="K62" s="1139">
        <f t="shared" si="9"/>
        <v>0.5462770562770562</v>
      </c>
      <c r="L62" s="380">
        <f aca="true" t="shared" si="10" ref="L62:R62">SUM(L54:L61)</f>
        <v>32372</v>
      </c>
      <c r="M62" s="380">
        <f t="shared" si="10"/>
        <v>68577</v>
      </c>
      <c r="N62" s="380">
        <f t="shared" si="10"/>
        <v>64766</v>
      </c>
      <c r="O62" s="1139">
        <f>N62/M62</f>
        <v>0.9444274319378217</v>
      </c>
      <c r="P62" s="380">
        <f t="shared" si="10"/>
        <v>7168</v>
      </c>
      <c r="Q62" s="380">
        <f t="shared" si="10"/>
        <v>14200</v>
      </c>
      <c r="R62" s="380">
        <f t="shared" si="10"/>
        <v>13032</v>
      </c>
      <c r="S62" s="1135">
        <f>R62/Q62</f>
        <v>0.9177464788732395</v>
      </c>
      <c r="Y62" s="1149"/>
    </row>
    <row r="63" spans="1:19" ht="12.75">
      <c r="A63" s="112"/>
      <c r="B63" s="113"/>
      <c r="C63" s="1150"/>
      <c r="D63" s="1150"/>
      <c r="E63" s="1150"/>
      <c r="F63" s="1151"/>
      <c r="G63" s="1130"/>
      <c r="H63" s="720"/>
      <c r="I63" s="95"/>
      <c r="J63" s="380"/>
      <c r="K63" s="1135"/>
      <c r="L63" s="1152"/>
      <c r="M63" s="114"/>
      <c r="N63" s="334"/>
      <c r="O63" s="1135"/>
      <c r="P63" s="114"/>
      <c r="Q63" s="114"/>
      <c r="R63" s="347"/>
      <c r="S63" s="1135"/>
    </row>
    <row r="64" spans="1:19" ht="12.75">
      <c r="A64" s="115" t="s">
        <v>22</v>
      </c>
      <c r="B64" s="1689" t="s">
        <v>106</v>
      </c>
      <c r="C64" s="1690"/>
      <c r="D64" s="1690"/>
      <c r="E64" s="1690"/>
      <c r="F64" s="1691"/>
      <c r="G64" s="694"/>
      <c r="H64" s="720"/>
      <c r="I64" s="95"/>
      <c r="J64" s="380"/>
      <c r="K64" s="1135"/>
      <c r="L64" s="1152"/>
      <c r="M64" s="114"/>
      <c r="N64" s="334"/>
      <c r="O64" s="1135"/>
      <c r="P64" s="114"/>
      <c r="Q64" s="114"/>
      <c r="R64" s="347"/>
      <c r="S64" s="1135"/>
    </row>
    <row r="65" spans="1:19" ht="12.75">
      <c r="A65" s="238"/>
      <c r="B65" s="386">
        <v>1</v>
      </c>
      <c r="C65" s="1669" t="s">
        <v>177</v>
      </c>
      <c r="D65" s="1669"/>
      <c r="E65" s="1669"/>
      <c r="F65" s="1670"/>
      <c r="G65" s="693" t="s">
        <v>482</v>
      </c>
      <c r="H65" s="1137">
        <f>L65+P65+H151+L151+P151+H239+L239+P239+H327+L327+P327+H419</f>
        <v>4394</v>
      </c>
      <c r="I65" s="1138">
        <f>M65+Q65+I151+M151+Q151+I239+M239+Q239+I327+M327+Q327+I419</f>
        <v>4416</v>
      </c>
      <c r="J65" s="1140">
        <f>N65+R65+J151+N151+R151+J239+N239+R239</f>
        <v>3133</v>
      </c>
      <c r="K65" s="1139">
        <f>J65/I65</f>
        <v>0.7094655797101449</v>
      </c>
      <c r="L65" s="1153">
        <v>3490</v>
      </c>
      <c r="M65" s="270">
        <v>3512</v>
      </c>
      <c r="N65" s="1154">
        <v>2562</v>
      </c>
      <c r="O65" s="1139">
        <f>N65/M65</f>
        <v>0.729498861047836</v>
      </c>
      <c r="P65" s="270">
        <v>870</v>
      </c>
      <c r="Q65" s="270">
        <v>870</v>
      </c>
      <c r="R65" s="1155">
        <v>571</v>
      </c>
      <c r="S65" s="1139">
        <f>R65/Q65</f>
        <v>0.6563218390804598</v>
      </c>
    </row>
    <row r="66" spans="1:19" ht="12.75">
      <c r="A66" s="110"/>
      <c r="B66" s="386">
        <v>2</v>
      </c>
      <c r="C66" s="1669" t="s">
        <v>83</v>
      </c>
      <c r="D66" s="1669"/>
      <c r="E66" s="1669"/>
      <c r="F66" s="1670"/>
      <c r="G66" s="693" t="s">
        <v>482</v>
      </c>
      <c r="H66" s="1137">
        <f>L66+P66+H152+L152+P152+H240+L240+P240+H328+L328+P328+H420</f>
        <v>43265</v>
      </c>
      <c r="I66" s="1138">
        <f>M66+Q66+I152+M152+Q152+I240+M240+Q240+I328+M328+Q328+I420</f>
        <v>36109</v>
      </c>
      <c r="J66" s="1140">
        <f>N66+R66+J152+N152+R152+J240+N240+R240+J329</f>
        <v>30281</v>
      </c>
      <c r="K66" s="1139">
        <f>J66/I66</f>
        <v>0.8385997950649423</v>
      </c>
      <c r="L66" s="87">
        <v>24750</v>
      </c>
      <c r="M66" s="86">
        <v>19812</v>
      </c>
      <c r="N66" s="323">
        <v>19198</v>
      </c>
      <c r="O66" s="1139">
        <f>N66/M66</f>
        <v>0.9690086816071068</v>
      </c>
      <c r="P66" s="86">
        <v>6692</v>
      </c>
      <c r="Q66" s="86">
        <v>5278</v>
      </c>
      <c r="R66" s="81">
        <v>5278</v>
      </c>
      <c r="S66" s="1139">
        <f>R66/Q66</f>
        <v>1</v>
      </c>
    </row>
    <row r="67" spans="1:19" ht="12.75">
      <c r="A67" s="110"/>
      <c r="B67" s="386">
        <v>3</v>
      </c>
      <c r="C67" s="1669" t="s">
        <v>574</v>
      </c>
      <c r="D67" s="1669"/>
      <c r="E67" s="1669"/>
      <c r="F67" s="1670"/>
      <c r="G67" s="693" t="s">
        <v>482</v>
      </c>
      <c r="H67" s="1137"/>
      <c r="I67" s="1138"/>
      <c r="J67" s="1140"/>
      <c r="K67" s="1139"/>
      <c r="L67" s="87"/>
      <c r="M67" s="86"/>
      <c r="N67" s="323"/>
      <c r="O67" s="1135"/>
      <c r="P67" s="86"/>
      <c r="Q67" s="86"/>
      <c r="R67" s="348"/>
      <c r="S67" s="1135"/>
    </row>
    <row r="68" spans="1:19" ht="12.75">
      <c r="A68" s="110"/>
      <c r="B68" s="386">
        <v>4</v>
      </c>
      <c r="C68" s="1669" t="s">
        <v>180</v>
      </c>
      <c r="D68" s="1669"/>
      <c r="E68" s="1669"/>
      <c r="F68" s="1670"/>
      <c r="G68" s="693" t="s">
        <v>482</v>
      </c>
      <c r="H68" s="1137"/>
      <c r="I68" s="1138"/>
      <c r="J68" s="1140"/>
      <c r="K68" s="1139"/>
      <c r="L68" s="87"/>
      <c r="M68" s="86"/>
      <c r="N68" s="323"/>
      <c r="O68" s="1135"/>
      <c r="P68" s="86"/>
      <c r="Q68" s="86"/>
      <c r="R68" s="348"/>
      <c r="S68" s="1135"/>
    </row>
    <row r="69" spans="1:19" ht="12.75">
      <c r="A69" s="110"/>
      <c r="B69" s="386">
        <v>5</v>
      </c>
      <c r="C69" s="1692" t="s">
        <v>178</v>
      </c>
      <c r="D69" s="1692"/>
      <c r="E69" s="1692"/>
      <c r="F69" s="1693"/>
      <c r="G69" s="695" t="s">
        <v>482</v>
      </c>
      <c r="H69" s="1137"/>
      <c r="I69" s="1138"/>
      <c r="J69" s="1140"/>
      <c r="K69" s="1139"/>
      <c r="L69" s="87"/>
      <c r="M69" s="86"/>
      <c r="N69" s="323"/>
      <c r="O69" s="1135"/>
      <c r="P69" s="86"/>
      <c r="Q69" s="81"/>
      <c r="R69" s="348"/>
      <c r="S69" s="1135"/>
    </row>
    <row r="70" spans="1:19" ht="12.75">
      <c r="A70" s="110"/>
      <c r="B70" s="386">
        <v>6</v>
      </c>
      <c r="C70" s="1694" t="s">
        <v>179</v>
      </c>
      <c r="D70" s="1694"/>
      <c r="E70" s="1694"/>
      <c r="F70" s="1695"/>
      <c r="G70" s="696" t="s">
        <v>483</v>
      </c>
      <c r="H70" s="1137"/>
      <c r="I70" s="1138"/>
      <c r="J70" s="1140"/>
      <c r="K70" s="1139"/>
      <c r="L70" s="1156"/>
      <c r="M70" s="254"/>
      <c r="N70" s="305"/>
      <c r="O70" s="1135"/>
      <c r="P70" s="254"/>
      <c r="Q70" s="254"/>
      <c r="R70" s="305"/>
      <c r="S70" s="1135"/>
    </row>
    <row r="71" spans="1:19" ht="12.75">
      <c r="A71" s="110"/>
      <c r="B71" s="1369" t="s">
        <v>642</v>
      </c>
      <c r="C71" s="1349"/>
      <c r="D71" s="1349"/>
      <c r="E71" s="1349"/>
      <c r="F71" s="1350"/>
      <c r="G71" s="696" t="s">
        <v>482</v>
      </c>
      <c r="H71" s="1137"/>
      <c r="I71" s="1138">
        <v>2732</v>
      </c>
      <c r="J71" s="1140">
        <f>N71+R71+J157+N157+R157+J245+N245+R245+J334</f>
        <v>2732</v>
      </c>
      <c r="K71" s="1139">
        <f>J71/I71</f>
        <v>1</v>
      </c>
      <c r="L71" s="1156"/>
      <c r="M71" s="1156"/>
      <c r="N71" s="305"/>
      <c r="O71" s="1135"/>
      <c r="P71" s="1367"/>
      <c r="Q71" s="1373" t="s">
        <v>48</v>
      </c>
      <c r="R71" s="1368"/>
      <c r="S71" s="1135"/>
    </row>
    <row r="72" spans="1:19" ht="12.75">
      <c r="A72" s="110"/>
      <c r="B72" s="1369" t="s">
        <v>643</v>
      </c>
      <c r="C72" s="1349"/>
      <c r="D72" s="1349"/>
      <c r="E72" s="1349"/>
      <c r="F72" s="1350"/>
      <c r="G72" s="696" t="s">
        <v>482</v>
      </c>
      <c r="H72" s="1137"/>
      <c r="I72" s="1138">
        <f>M72+Q72+I158+M158+Q158+I246+M246+Q246+I334+M334+Q334+I426</f>
        <v>802</v>
      </c>
      <c r="J72" s="1140">
        <f>N72+R72+J158+N158+R158+J246+N246+R246+J335</f>
        <v>757</v>
      </c>
      <c r="K72" s="1139">
        <f>J72/I72</f>
        <v>0.9438902743142145</v>
      </c>
      <c r="L72" s="1156"/>
      <c r="M72" s="1371">
        <v>527</v>
      </c>
      <c r="N72" s="1374">
        <v>510</v>
      </c>
      <c r="O72" s="1135">
        <f>N72/M72</f>
        <v>0.967741935483871</v>
      </c>
      <c r="P72" s="1367"/>
      <c r="Q72" s="1372">
        <v>156</v>
      </c>
      <c r="R72" s="1375">
        <v>128</v>
      </c>
      <c r="S72" s="1135">
        <f>R72/Q72</f>
        <v>0.8205128205128205</v>
      </c>
    </row>
    <row r="73" spans="1:19" ht="12.75">
      <c r="A73" s="61"/>
      <c r="B73" s="151" t="s">
        <v>108</v>
      </c>
      <c r="C73" s="152" t="s">
        <v>107</v>
      </c>
      <c r="D73" s="152"/>
      <c r="E73" s="152"/>
      <c r="F73" s="1157"/>
      <c r="G73" s="1158"/>
      <c r="H73" s="720">
        <f>L73+P73+H159+L159+P159+H247+L247+P247+H335+L335+P335+H427</f>
        <v>47659</v>
      </c>
      <c r="I73" s="95">
        <f>M73+Q73+I159+M159+Q159+I247+M247+Q247+I335+M335+Q335+I427</f>
        <v>44059</v>
      </c>
      <c r="J73" s="1140">
        <f>N73+R73+J159+N159+R159+J247+N247+R247+J336</f>
        <v>36903</v>
      </c>
      <c r="K73" s="1139">
        <f>J73/I73</f>
        <v>0.8375814249075104</v>
      </c>
      <c r="L73" s="380">
        <f>SUM(L65:L70)</f>
        <v>28240</v>
      </c>
      <c r="M73" s="380">
        <f>SUM(M65:M72)</f>
        <v>23851</v>
      </c>
      <c r="N73" s="95">
        <f>SUM(N65:N72)</f>
        <v>22270</v>
      </c>
      <c r="O73" s="1135">
        <f>SUM(O65:O70)</f>
        <v>1.698507542654943</v>
      </c>
      <c r="P73" s="1159">
        <f>SUM(P65:P70)</f>
        <v>7562</v>
      </c>
      <c r="Q73" s="1159">
        <f>SUM(Q65:Q72)</f>
        <v>6304</v>
      </c>
      <c r="R73" s="1159">
        <f>SUM(R65:R72)</f>
        <v>5977</v>
      </c>
      <c r="S73" s="1135">
        <f>SUM(S65:S70)</f>
        <v>1.65632183908046</v>
      </c>
    </row>
    <row r="74" spans="1:19" ht="12.75">
      <c r="A74" s="112"/>
      <c r="B74" s="116"/>
      <c r="C74" s="117"/>
      <c r="D74" s="117"/>
      <c r="E74" s="117"/>
      <c r="F74" s="1160"/>
      <c r="G74" s="1161"/>
      <c r="H74" s="720"/>
      <c r="I74" s="95"/>
      <c r="J74" s="380"/>
      <c r="K74" s="1135"/>
      <c r="L74" s="1152"/>
      <c r="M74" s="114"/>
      <c r="N74" s="334"/>
      <c r="O74" s="1135"/>
      <c r="P74" s="90"/>
      <c r="Q74" s="90"/>
      <c r="R74" s="339" t="s">
        <v>48</v>
      </c>
      <c r="S74" s="1135"/>
    </row>
    <row r="75" spans="1:19" ht="12.75">
      <c r="A75" s="65">
        <v>2</v>
      </c>
      <c r="B75" s="66" t="s">
        <v>109</v>
      </c>
      <c r="C75" s="67"/>
      <c r="D75" s="67"/>
      <c r="E75" s="67"/>
      <c r="F75" s="1162"/>
      <c r="G75" s="699"/>
      <c r="H75" s="1163">
        <f>L75+P75+H161+L161+P161+H249+L249+P249+H337+L337+P337+H429</f>
        <v>66810</v>
      </c>
      <c r="I75" s="378">
        <f>M75+Q75+I161+M161+Q161+I249+M249+Q249+I337+M337+Q337+I429</f>
        <v>71217</v>
      </c>
      <c r="J75" s="1164">
        <f>N75+R75+J161+N161+R161+J249+N249+R249+J337+N337+R337+J429</f>
        <v>67340</v>
      </c>
      <c r="K75" s="1165">
        <f>J75/I75</f>
        <v>0.945560750944297</v>
      </c>
      <c r="L75" s="92">
        <f aca="true" t="shared" si="11" ref="L75:S75">L84</f>
        <v>32740</v>
      </c>
      <c r="M75" s="92">
        <f t="shared" si="11"/>
        <v>34472</v>
      </c>
      <c r="N75" s="91">
        <f t="shared" si="11"/>
        <v>32712</v>
      </c>
      <c r="O75" s="1166">
        <f t="shared" si="11"/>
        <v>0.9489440705500116</v>
      </c>
      <c r="P75" s="1167">
        <f t="shared" si="11"/>
        <v>8851</v>
      </c>
      <c r="Q75" s="91">
        <f t="shared" si="11"/>
        <v>9397</v>
      </c>
      <c r="R75" s="91">
        <f t="shared" si="11"/>
        <v>8797</v>
      </c>
      <c r="S75" s="1168">
        <f t="shared" si="11"/>
        <v>0.9361498350537406</v>
      </c>
    </row>
    <row r="76" spans="1:19" ht="12.75">
      <c r="A76" s="71"/>
      <c r="B76" s="1696" t="s">
        <v>95</v>
      </c>
      <c r="C76" s="1697"/>
      <c r="D76" s="1697"/>
      <c r="E76" s="1697"/>
      <c r="F76" s="1698"/>
      <c r="G76" s="698"/>
      <c r="H76" s="720"/>
      <c r="I76" s="95"/>
      <c r="J76" s="380"/>
      <c r="K76" s="1135"/>
      <c r="L76" s="1169"/>
      <c r="M76" s="93"/>
      <c r="N76" s="336"/>
      <c r="O76" s="1170"/>
      <c r="P76" s="1171"/>
      <c r="Q76" s="93"/>
      <c r="R76" s="336"/>
      <c r="S76" s="1135"/>
    </row>
    <row r="77" spans="1:19" ht="12.75">
      <c r="A77" s="71"/>
      <c r="B77" s="78">
        <v>1</v>
      </c>
      <c r="C77" s="1669" t="s">
        <v>183</v>
      </c>
      <c r="D77" s="1669"/>
      <c r="E77" s="1669"/>
      <c r="F77" s="1670"/>
      <c r="G77" s="693" t="s">
        <v>482</v>
      </c>
      <c r="H77" s="1137">
        <f aca="true" t="shared" si="12" ref="H77:I82">L77+P77+H163+L163+P163+H251+L251+P251+H339+L339+P339+H431</f>
        <v>8386</v>
      </c>
      <c r="I77" s="1138">
        <f t="shared" si="12"/>
        <v>10093</v>
      </c>
      <c r="J77" s="1140">
        <f aca="true" t="shared" si="13" ref="J77:J83">N77+R77+J163+N163+R163+J251+N251+R251+J339</f>
        <v>11185</v>
      </c>
      <c r="K77" s="1139">
        <f>J77/I77</f>
        <v>1.1081937976815615</v>
      </c>
      <c r="L77" s="1140">
        <v>2735</v>
      </c>
      <c r="M77" s="1138">
        <v>2247</v>
      </c>
      <c r="N77" s="1141">
        <v>3065</v>
      </c>
      <c r="O77" s="1172">
        <f>N77/M77</f>
        <v>1.3640409434801959</v>
      </c>
      <c r="P77" s="1173">
        <v>744</v>
      </c>
      <c r="Q77" s="94">
        <v>796</v>
      </c>
      <c r="R77" s="337">
        <v>826</v>
      </c>
      <c r="S77" s="1139">
        <f>R77/Q77</f>
        <v>1.0376884422110553</v>
      </c>
    </row>
    <row r="78" spans="1:19" ht="12.75">
      <c r="A78" s="71"/>
      <c r="B78" s="78">
        <v>2</v>
      </c>
      <c r="C78" s="1669" t="s">
        <v>184</v>
      </c>
      <c r="D78" s="1669"/>
      <c r="E78" s="1669"/>
      <c r="F78" s="1670"/>
      <c r="G78" s="693" t="s">
        <v>482</v>
      </c>
      <c r="H78" s="1137">
        <f t="shared" si="12"/>
        <v>16099</v>
      </c>
      <c r="I78" s="1138">
        <f t="shared" si="12"/>
        <v>15978</v>
      </c>
      <c r="J78" s="1140">
        <f t="shared" si="13"/>
        <v>14380</v>
      </c>
      <c r="K78" s="1139">
        <f aca="true" t="shared" si="14" ref="K78:K85">J78/I78</f>
        <v>0.8999874827888347</v>
      </c>
      <c r="L78" s="1140">
        <v>4504</v>
      </c>
      <c r="M78" s="1138">
        <v>4504</v>
      </c>
      <c r="N78" s="1141">
        <v>3659</v>
      </c>
      <c r="O78" s="1172">
        <f aca="true" t="shared" si="15" ref="O78:O85">N78/M78</f>
        <v>0.8123889875666075</v>
      </c>
      <c r="P78" s="1173">
        <v>1227</v>
      </c>
      <c r="Q78" s="94">
        <v>1227</v>
      </c>
      <c r="R78" s="337">
        <v>988</v>
      </c>
      <c r="S78" s="1139">
        <f>R78/Q78</f>
        <v>0.8052159739201304</v>
      </c>
    </row>
    <row r="79" spans="1:19" ht="12.75">
      <c r="A79" s="71"/>
      <c r="B79" s="78">
        <v>3</v>
      </c>
      <c r="C79" s="1669" t="s">
        <v>133</v>
      </c>
      <c r="D79" s="1669"/>
      <c r="E79" s="1669"/>
      <c r="F79" s="1670"/>
      <c r="G79" s="693" t="s">
        <v>483</v>
      </c>
      <c r="H79" s="1137">
        <f t="shared" si="12"/>
        <v>456</v>
      </c>
      <c r="I79" s="1138">
        <f t="shared" si="12"/>
        <v>869</v>
      </c>
      <c r="J79" s="1140">
        <f t="shared" si="13"/>
        <v>863</v>
      </c>
      <c r="K79" s="1139">
        <f t="shared" si="14"/>
        <v>0.9930955120828538</v>
      </c>
      <c r="L79" s="1140">
        <v>80</v>
      </c>
      <c r="M79" s="1138">
        <v>182</v>
      </c>
      <c r="N79" s="1141">
        <v>182</v>
      </c>
      <c r="O79" s="1172">
        <f t="shared" si="15"/>
        <v>1</v>
      </c>
      <c r="P79" s="1173">
        <v>22</v>
      </c>
      <c r="Q79" s="94">
        <v>49</v>
      </c>
      <c r="R79" s="337">
        <v>49</v>
      </c>
      <c r="S79" s="1139">
        <f>R79/Q79</f>
        <v>1</v>
      </c>
    </row>
    <row r="80" spans="1:19" ht="12.75">
      <c r="A80" s="84"/>
      <c r="B80" s="78">
        <v>4</v>
      </c>
      <c r="C80" s="1669" t="s">
        <v>182</v>
      </c>
      <c r="D80" s="1669"/>
      <c r="E80" s="1669"/>
      <c r="F80" s="1670"/>
      <c r="G80" s="693" t="s">
        <v>482</v>
      </c>
      <c r="H80" s="1137">
        <f t="shared" si="12"/>
        <v>6982</v>
      </c>
      <c r="I80" s="1138">
        <f t="shared" si="12"/>
        <v>6735</v>
      </c>
      <c r="J80" s="1140">
        <f t="shared" si="13"/>
        <v>5738</v>
      </c>
      <c r="K80" s="1139">
        <f t="shared" si="14"/>
        <v>0.8519673348181144</v>
      </c>
      <c r="L80" s="1143"/>
      <c r="M80" s="1144"/>
      <c r="N80" s="724"/>
      <c r="O80" s="1172"/>
      <c r="P80" s="400"/>
      <c r="Q80" s="96"/>
      <c r="R80" s="338"/>
      <c r="S80" s="1139"/>
    </row>
    <row r="81" spans="1:19" ht="12.75">
      <c r="A81" s="84"/>
      <c r="B81" s="78">
        <v>5</v>
      </c>
      <c r="C81" s="1669" t="s">
        <v>181</v>
      </c>
      <c r="D81" s="1669"/>
      <c r="E81" s="1669"/>
      <c r="F81" s="1670"/>
      <c r="G81" s="693" t="s">
        <v>482</v>
      </c>
      <c r="H81" s="1137">
        <f t="shared" si="12"/>
        <v>31357</v>
      </c>
      <c r="I81" s="1138">
        <f t="shared" si="12"/>
        <v>33364</v>
      </c>
      <c r="J81" s="1140">
        <f t="shared" si="13"/>
        <v>31231</v>
      </c>
      <c r="K81" s="1139">
        <f t="shared" si="14"/>
        <v>0.9360688166886465</v>
      </c>
      <c r="L81" s="1143">
        <v>24697</v>
      </c>
      <c r="M81" s="1144">
        <v>26351</v>
      </c>
      <c r="N81" s="724">
        <v>24618</v>
      </c>
      <c r="O81" s="1172">
        <f t="shared" si="15"/>
        <v>0.934233994914804</v>
      </c>
      <c r="P81" s="400">
        <v>6660</v>
      </c>
      <c r="Q81" s="96">
        <v>7001</v>
      </c>
      <c r="R81" s="338">
        <v>6613</v>
      </c>
      <c r="S81" s="1139">
        <f>R81/Q81</f>
        <v>0.9445793458077417</v>
      </c>
    </row>
    <row r="82" spans="1:19" ht="12.75">
      <c r="A82" s="84"/>
      <c r="B82" s="78">
        <v>6</v>
      </c>
      <c r="C82" s="1669" t="s">
        <v>78</v>
      </c>
      <c r="D82" s="1669"/>
      <c r="E82" s="1669"/>
      <c r="F82" s="1670"/>
      <c r="G82" s="693" t="s">
        <v>482</v>
      </c>
      <c r="H82" s="1137">
        <f t="shared" si="12"/>
        <v>3530</v>
      </c>
      <c r="I82" s="1138">
        <f t="shared" si="12"/>
        <v>3608</v>
      </c>
      <c r="J82" s="1140">
        <f t="shared" si="13"/>
        <v>3374</v>
      </c>
      <c r="K82" s="1139">
        <f t="shared" si="14"/>
        <v>0.9351441241685144</v>
      </c>
      <c r="L82" s="1143">
        <v>724</v>
      </c>
      <c r="M82" s="1144">
        <v>985</v>
      </c>
      <c r="N82" s="724">
        <v>985</v>
      </c>
      <c r="O82" s="1172">
        <f t="shared" si="15"/>
        <v>1</v>
      </c>
      <c r="P82" s="400">
        <v>198</v>
      </c>
      <c r="Q82" s="96">
        <v>269</v>
      </c>
      <c r="R82" s="338">
        <v>266</v>
      </c>
      <c r="S82" s="1139">
        <f>R82/Q82</f>
        <v>0.9888475836431226</v>
      </c>
    </row>
    <row r="83" spans="1:19" ht="13.5" thickBot="1">
      <c r="A83" s="84"/>
      <c r="B83" s="78">
        <v>7</v>
      </c>
      <c r="C83" s="1669" t="s">
        <v>575</v>
      </c>
      <c r="D83" s="1669"/>
      <c r="E83" s="1669"/>
      <c r="F83" s="1670"/>
      <c r="G83" s="688" t="s">
        <v>482</v>
      </c>
      <c r="H83" s="1174"/>
      <c r="I83" s="1138">
        <f>M83+Q83+I169+M169+Q169+I257+M257+Q257+I345+M345+Q345+I437</f>
        <v>570</v>
      </c>
      <c r="J83" s="1140">
        <f t="shared" si="13"/>
        <v>569</v>
      </c>
      <c r="K83" s="1139">
        <f t="shared" si="14"/>
        <v>0.9982456140350877</v>
      </c>
      <c r="L83" s="1143"/>
      <c r="M83" s="1144">
        <v>203</v>
      </c>
      <c r="N83" s="724">
        <v>203</v>
      </c>
      <c r="O83" s="1172">
        <f t="shared" si="15"/>
        <v>1</v>
      </c>
      <c r="P83" s="400"/>
      <c r="Q83" s="96">
        <v>55</v>
      </c>
      <c r="R83" s="338">
        <v>55</v>
      </c>
      <c r="S83" s="1139">
        <f>R83/Q83</f>
        <v>1</v>
      </c>
    </row>
    <row r="84" spans="1:19" ht="14.25" thickBot="1" thickTop="1">
      <c r="A84" s="153"/>
      <c r="B84" s="154" t="s">
        <v>110</v>
      </c>
      <c r="C84" s="152" t="s">
        <v>111</v>
      </c>
      <c r="D84" s="152"/>
      <c r="E84" s="152"/>
      <c r="F84" s="1157"/>
      <c r="G84" s="697"/>
      <c r="H84" s="721">
        <f>L84+P84+H170+L170+P170+H258+L258+P258+H346+L346+P346+H438</f>
        <v>66810</v>
      </c>
      <c r="I84" s="723">
        <f>M84+Q84+I170+M170+Q170+I258+M258+Q258+I346+M346+Q346+I438</f>
        <v>71217</v>
      </c>
      <c r="J84" s="722">
        <f>SUM(J77:J83)</f>
        <v>67340</v>
      </c>
      <c r="K84" s="1175">
        <f t="shared" si="14"/>
        <v>0.945560750944297</v>
      </c>
      <c r="L84" s="380">
        <f>SUM(L77:L82)</f>
        <v>32740</v>
      </c>
      <c r="M84" s="380">
        <f>SUM(M77:M83)</f>
        <v>34472</v>
      </c>
      <c r="N84" s="95">
        <f>SUM(N77:N83)</f>
        <v>32712</v>
      </c>
      <c r="O84" s="1176">
        <f t="shared" si="15"/>
        <v>0.9489440705500116</v>
      </c>
      <c r="P84" s="721">
        <f>SUM(P77:P82)</f>
        <v>8851</v>
      </c>
      <c r="Q84" s="723">
        <f>SUM(Q77:Q83)</f>
        <v>9397</v>
      </c>
      <c r="R84" s="723">
        <f>SUM(R77:R83)</f>
        <v>8797</v>
      </c>
      <c r="S84" s="1175">
        <f>R84/Q84</f>
        <v>0.9361498350537406</v>
      </c>
    </row>
    <row r="85" spans="1:19" ht="14.25" thickBot="1" thickTop="1">
      <c r="A85" s="1699" t="s">
        <v>98</v>
      </c>
      <c r="B85" s="1700"/>
      <c r="C85" s="1700"/>
      <c r="D85" s="1700"/>
      <c r="E85" s="1700"/>
      <c r="F85" s="1701"/>
      <c r="G85" s="701"/>
      <c r="H85" s="1177">
        <f>L85+P85+H171+L171+P171+H259+L259+P259+H347+L347+P347+H439</f>
        <v>359699</v>
      </c>
      <c r="I85" s="402">
        <f>M85+Q85+I171+M171+Q171+I259+M259+Q259+I347+M347+Q347+I439</f>
        <v>554176</v>
      </c>
      <c r="J85" s="402">
        <f>J12+J75</f>
        <v>344004</v>
      </c>
      <c r="K85" s="1376">
        <f t="shared" si="14"/>
        <v>0.620748643030373</v>
      </c>
      <c r="L85" s="1178">
        <f>L12+L75</f>
        <v>93352</v>
      </c>
      <c r="M85" s="716">
        <f>M12+M75</f>
        <v>126900</v>
      </c>
      <c r="N85" s="716">
        <f>N12+N75</f>
        <v>119748</v>
      </c>
      <c r="O85" s="1377">
        <f t="shared" si="15"/>
        <v>0.9436406619385342</v>
      </c>
      <c r="P85" s="1179">
        <f>P12+P75</f>
        <v>23581</v>
      </c>
      <c r="Q85" s="1179">
        <f>Q12+Q75</f>
        <v>29901</v>
      </c>
      <c r="R85" s="1179">
        <f>R12+R75</f>
        <v>27806</v>
      </c>
      <c r="S85" s="1376">
        <f>R85/Q85</f>
        <v>0.9299354536637571</v>
      </c>
    </row>
    <row r="86" spans="1:19" ht="13.5" thickTop="1">
      <c r="A86" s="256"/>
      <c r="B86" s="256"/>
      <c r="C86" s="256"/>
      <c r="D86" s="256"/>
      <c r="E86" s="256"/>
      <c r="F86" s="256"/>
      <c r="G86" s="256"/>
      <c r="H86" s="259"/>
      <c r="I86" s="259"/>
      <c r="J86" s="259"/>
      <c r="K86" s="260"/>
      <c r="L86" s="259"/>
      <c r="M86" s="259"/>
      <c r="N86" s="259"/>
      <c r="O86" s="260"/>
      <c r="P86" s="259"/>
      <c r="Q86" s="259"/>
      <c r="R86" s="259"/>
      <c r="S86" s="260"/>
    </row>
    <row r="87" spans="1:19" ht="12.75">
      <c r="A87" s="351"/>
      <c r="B87" s="1637" t="s">
        <v>218</v>
      </c>
      <c r="C87" s="1637"/>
      <c r="D87" s="1637"/>
      <c r="E87" s="1637"/>
      <c r="F87" s="1637"/>
      <c r="G87" s="1637"/>
      <c r="H87" s="1637"/>
      <c r="I87" s="1637"/>
      <c r="J87" s="1637"/>
      <c r="K87" s="1637"/>
      <c r="L87" s="1637"/>
      <c r="M87" s="1637"/>
      <c r="N87" s="1637"/>
      <c r="O87" s="1637"/>
      <c r="P87" s="1637"/>
      <c r="Q87" s="1637"/>
      <c r="R87" s="1637"/>
      <c r="S87" s="1637"/>
    </row>
    <row r="88" spans="1:20" ht="12.75">
      <c r="A88" s="1638" t="s">
        <v>640</v>
      </c>
      <c r="B88" s="1638"/>
      <c r="C88" s="1638"/>
      <c r="D88" s="1638"/>
      <c r="E88" s="1638"/>
      <c r="F88" s="1638"/>
      <c r="G88" s="1638"/>
      <c r="H88" s="1638"/>
      <c r="I88" s="1638"/>
      <c r="J88" s="1638"/>
      <c r="K88" s="1638"/>
      <c r="L88" s="1638"/>
      <c r="M88" s="1638"/>
      <c r="N88" s="1638"/>
      <c r="O88" s="1638"/>
      <c r="P88" s="1638"/>
      <c r="Q88" s="1638"/>
      <c r="R88" s="1638"/>
      <c r="S88" s="1638"/>
      <c r="T88" s="318"/>
    </row>
    <row r="89" spans="1:20" ht="15" customHeight="1">
      <c r="A89" s="1639" t="s">
        <v>641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318"/>
    </row>
    <row r="90" spans="1:20" ht="12.75">
      <c r="A90" s="1702"/>
      <c r="B90" s="1702"/>
      <c r="C90" s="1702"/>
      <c r="D90" s="1702"/>
      <c r="E90" s="1702"/>
      <c r="F90" s="1702"/>
      <c r="G90" s="1702"/>
      <c r="H90" s="1702"/>
      <c r="I90" s="1702"/>
      <c r="J90" s="1702"/>
      <c r="K90" s="1702"/>
      <c r="L90" s="1702"/>
      <c r="M90" s="1702"/>
      <c r="N90" s="1702"/>
      <c r="O90" s="1702"/>
      <c r="P90" s="1702"/>
      <c r="Q90" s="1702"/>
      <c r="R90" s="1702"/>
      <c r="S90" s="1702"/>
      <c r="T90" s="318"/>
    </row>
    <row r="91" spans="1:20" ht="13.5" thickBot="1">
      <c r="A91" s="1640" t="s">
        <v>49</v>
      </c>
      <c r="B91" s="1641"/>
      <c r="C91" s="1641"/>
      <c r="D91" s="1641"/>
      <c r="E91" s="1641"/>
      <c r="F91" s="1641"/>
      <c r="G91" s="1641"/>
      <c r="H91" s="1641"/>
      <c r="I91" s="1641"/>
      <c r="J91" s="1641"/>
      <c r="K91" s="1641"/>
      <c r="L91" s="1641"/>
      <c r="M91" s="1641"/>
      <c r="N91" s="1641"/>
      <c r="O91" s="1641"/>
      <c r="P91" s="1641"/>
      <c r="Q91" s="1641"/>
      <c r="R91" s="1641"/>
      <c r="S91" s="1641"/>
      <c r="T91" s="318"/>
    </row>
    <row r="92" spans="1:19" ht="13.5" thickTop="1">
      <c r="A92" s="1642" t="s">
        <v>1</v>
      </c>
      <c r="B92" s="1644" t="s">
        <v>87</v>
      </c>
      <c r="C92" s="1645"/>
      <c r="D92" s="1645"/>
      <c r="E92" s="1645"/>
      <c r="F92" s="1646"/>
      <c r="G92" s="1650" t="s">
        <v>481</v>
      </c>
      <c r="H92" s="1703" t="s">
        <v>60</v>
      </c>
      <c r="I92" s="1704"/>
      <c r="J92" s="1704"/>
      <c r="K92" s="1704"/>
      <c r="L92" s="1704"/>
      <c r="M92" s="1704"/>
      <c r="N92" s="1704"/>
      <c r="O92" s="1704"/>
      <c r="P92" s="1704"/>
      <c r="Q92" s="1704"/>
      <c r="R92" s="1704"/>
      <c r="S92" s="1705"/>
    </row>
    <row r="93" spans="1:20" ht="12.75">
      <c r="A93" s="1643"/>
      <c r="B93" s="1647"/>
      <c r="C93" s="1648"/>
      <c r="D93" s="1648"/>
      <c r="E93" s="1648"/>
      <c r="F93" s="1649"/>
      <c r="G93" s="1651"/>
      <c r="H93" s="1706" t="s">
        <v>501</v>
      </c>
      <c r="I93" s="1706"/>
      <c r="J93" s="1706"/>
      <c r="K93" s="1707"/>
      <c r="L93" s="1665" t="s">
        <v>502</v>
      </c>
      <c r="M93" s="1666"/>
      <c r="N93" s="1667"/>
      <c r="O93" s="1667"/>
      <c r="P93" s="1665" t="s">
        <v>576</v>
      </c>
      <c r="Q93" s="1666"/>
      <c r="R93" s="1667"/>
      <c r="S93" s="1668"/>
      <c r="T93" s="261"/>
    </row>
    <row r="94" spans="1:19" ht="18.75" customHeight="1">
      <c r="A94" s="1643"/>
      <c r="B94" s="1647"/>
      <c r="C94" s="1648"/>
      <c r="D94" s="1648"/>
      <c r="E94" s="1648"/>
      <c r="F94" s="1649"/>
      <c r="G94" s="1651"/>
      <c r="H94" s="1578" t="s">
        <v>517</v>
      </c>
      <c r="I94" s="1560" t="s">
        <v>518</v>
      </c>
      <c r="J94" s="1561" t="s">
        <v>213</v>
      </c>
      <c r="K94" s="1561" t="s">
        <v>214</v>
      </c>
      <c r="L94" s="1688" t="s">
        <v>517</v>
      </c>
      <c r="M94" s="1560" t="s">
        <v>518</v>
      </c>
      <c r="N94" s="1561" t="s">
        <v>213</v>
      </c>
      <c r="O94" s="1561" t="s">
        <v>214</v>
      </c>
      <c r="P94" s="1688" t="s">
        <v>517</v>
      </c>
      <c r="Q94" s="1560" t="s">
        <v>518</v>
      </c>
      <c r="R94" s="1561" t="s">
        <v>213</v>
      </c>
      <c r="S94" s="1577" t="s">
        <v>214</v>
      </c>
    </row>
    <row r="95" spans="1:19" ht="18" customHeight="1">
      <c r="A95" s="1643"/>
      <c r="B95" s="1647"/>
      <c r="C95" s="1648"/>
      <c r="D95" s="1648"/>
      <c r="E95" s="1648"/>
      <c r="F95" s="1649"/>
      <c r="G95" s="1651"/>
      <c r="H95" s="1578"/>
      <c r="I95" s="1560"/>
      <c r="J95" s="1561"/>
      <c r="K95" s="1561"/>
      <c r="L95" s="1688"/>
      <c r="M95" s="1560"/>
      <c r="N95" s="1561"/>
      <c r="O95" s="1561"/>
      <c r="P95" s="1688"/>
      <c r="Q95" s="1560"/>
      <c r="R95" s="1561"/>
      <c r="S95" s="1577"/>
    </row>
    <row r="96" spans="1:19" ht="12.75">
      <c r="A96" s="1643"/>
      <c r="B96" s="1674"/>
      <c r="C96" s="1674"/>
      <c r="D96" s="1674"/>
      <c r="E96" s="1675"/>
      <c r="F96" s="1676"/>
      <c r="G96" s="1652"/>
      <c r="H96" s="64" t="s">
        <v>69</v>
      </c>
      <c r="I96" s="62" t="s">
        <v>72</v>
      </c>
      <c r="J96" s="106" t="s">
        <v>73</v>
      </c>
      <c r="K96" s="63" t="s">
        <v>74</v>
      </c>
      <c r="L96" s="61" t="s">
        <v>75</v>
      </c>
      <c r="M96" s="62" t="s">
        <v>76</v>
      </c>
      <c r="N96" s="106" t="s">
        <v>77</v>
      </c>
      <c r="O96" s="106" t="s">
        <v>319</v>
      </c>
      <c r="P96" s="61" t="s">
        <v>321</v>
      </c>
      <c r="Q96" s="64" t="s">
        <v>323</v>
      </c>
      <c r="R96" s="106" t="s">
        <v>325</v>
      </c>
      <c r="S96" s="63" t="s">
        <v>327</v>
      </c>
    </row>
    <row r="97" spans="1:19" ht="12.75">
      <c r="A97" s="1677" t="s">
        <v>100</v>
      </c>
      <c r="B97" s="1678"/>
      <c r="C97" s="1678"/>
      <c r="D97" s="1678"/>
      <c r="E97" s="1678"/>
      <c r="F97" s="1679"/>
      <c r="G97" s="689"/>
      <c r="H97" s="403">
        <f aca="true" t="shared" si="16" ref="H97:N97">H148+H159</f>
        <v>61982</v>
      </c>
      <c r="I97" s="69">
        <f t="shared" si="16"/>
        <v>73912</v>
      </c>
      <c r="J97" s="69">
        <f t="shared" si="16"/>
        <v>62320</v>
      </c>
      <c r="K97" s="1180">
        <f>J97/I97</f>
        <v>0.8431648446801602</v>
      </c>
      <c r="L97" s="70">
        <f t="shared" si="16"/>
        <v>12756</v>
      </c>
      <c r="M97" s="70">
        <f t="shared" si="16"/>
        <v>14855</v>
      </c>
      <c r="N97" s="70">
        <f t="shared" si="16"/>
        <v>14855</v>
      </c>
      <c r="O97" s="1118">
        <f>N97/M97</f>
        <v>1</v>
      </c>
      <c r="P97" s="320">
        <f>P148+P159</f>
        <v>80213</v>
      </c>
      <c r="Q97" s="69">
        <f>Q148+Q159</f>
        <v>7094</v>
      </c>
      <c r="R97" s="70">
        <f>R148+R159</f>
        <v>7093</v>
      </c>
      <c r="S97" s="1118">
        <f>R97/Q97</f>
        <v>0.9998590358049055</v>
      </c>
    </row>
    <row r="98" spans="1:19" ht="12.75">
      <c r="A98" s="71" t="s">
        <v>22</v>
      </c>
      <c r="B98" s="72" t="s">
        <v>104</v>
      </c>
      <c r="C98" s="73"/>
      <c r="D98" s="73"/>
      <c r="E98" s="73"/>
      <c r="F98" s="74"/>
      <c r="G98" s="73"/>
      <c r="H98" s="75"/>
      <c r="I98" s="76"/>
      <c r="J98" s="321"/>
      <c r="K98" s="1181"/>
      <c r="L98" s="93"/>
      <c r="M98" s="93"/>
      <c r="N98" s="336"/>
      <c r="O98" s="1182"/>
      <c r="P98" s="387"/>
      <c r="Q98" s="77"/>
      <c r="R98" s="1183"/>
      <c r="S98" s="1120"/>
    </row>
    <row r="99" spans="1:19" ht="12.75">
      <c r="A99" s="71"/>
      <c r="B99" s="255">
        <v>1</v>
      </c>
      <c r="C99" s="1680" t="s">
        <v>155</v>
      </c>
      <c r="D99" s="1680"/>
      <c r="E99" s="1680"/>
      <c r="F99" s="1681"/>
      <c r="G99" s="687" t="s">
        <v>564</v>
      </c>
      <c r="H99" s="75"/>
      <c r="I99" s="76"/>
      <c r="J99" s="321"/>
      <c r="K99" s="1119"/>
      <c r="L99" s="93"/>
      <c r="M99" s="93"/>
      <c r="N99" s="336"/>
      <c r="O99" s="1182"/>
      <c r="P99" s="387"/>
      <c r="Q99" s="77"/>
      <c r="R99" s="1183"/>
      <c r="S99" s="1120"/>
    </row>
    <row r="100" spans="1:19" ht="12.75">
      <c r="A100" s="71"/>
      <c r="B100" s="78">
        <v>2</v>
      </c>
      <c r="C100" s="1669" t="s">
        <v>89</v>
      </c>
      <c r="D100" s="1669"/>
      <c r="E100" s="1669"/>
      <c r="F100" s="1670"/>
      <c r="G100" s="79" t="s">
        <v>482</v>
      </c>
      <c r="H100" s="82">
        <v>394</v>
      </c>
      <c r="I100" s="81">
        <v>394</v>
      </c>
      <c r="J100" s="322">
        <v>1487</v>
      </c>
      <c r="K100" s="1119">
        <f aca="true" t="shared" si="17" ref="K100:K126">J100/I100</f>
        <v>3.7741116751269037</v>
      </c>
      <c r="L100" s="81"/>
      <c r="M100" s="81"/>
      <c r="N100" s="322"/>
      <c r="O100" s="1182"/>
      <c r="P100" s="387"/>
      <c r="Q100" s="77"/>
      <c r="R100" s="1183"/>
      <c r="S100" s="1120"/>
    </row>
    <row r="101" spans="1:19" ht="12.75">
      <c r="A101" s="71"/>
      <c r="B101" s="78">
        <v>3</v>
      </c>
      <c r="C101" s="1669" t="s">
        <v>156</v>
      </c>
      <c r="D101" s="1669"/>
      <c r="E101" s="1669"/>
      <c r="F101" s="1670"/>
      <c r="G101" s="79" t="s">
        <v>482</v>
      </c>
      <c r="H101" s="82">
        <v>935</v>
      </c>
      <c r="I101" s="81">
        <v>935</v>
      </c>
      <c r="J101" s="322">
        <v>753</v>
      </c>
      <c r="K101" s="1119">
        <f t="shared" si="17"/>
        <v>0.8053475935828877</v>
      </c>
      <c r="L101" s="81"/>
      <c r="M101" s="81"/>
      <c r="N101" s="322"/>
      <c r="O101" s="1182"/>
      <c r="P101" s="387"/>
      <c r="Q101" s="77"/>
      <c r="R101" s="1183"/>
      <c r="S101" s="1120"/>
    </row>
    <row r="102" spans="1:19" ht="12.75">
      <c r="A102" s="71"/>
      <c r="B102" s="78">
        <v>4</v>
      </c>
      <c r="C102" s="1669" t="s">
        <v>90</v>
      </c>
      <c r="D102" s="1669"/>
      <c r="E102" s="1669"/>
      <c r="F102" s="1670"/>
      <c r="G102" s="79" t="s">
        <v>483</v>
      </c>
      <c r="H102" s="82">
        <v>440</v>
      </c>
      <c r="I102" s="81">
        <v>821</v>
      </c>
      <c r="J102" s="322">
        <v>461</v>
      </c>
      <c r="K102" s="1119">
        <f t="shared" si="17"/>
        <v>0.561510353227771</v>
      </c>
      <c r="L102" s="81"/>
      <c r="M102" s="81"/>
      <c r="N102" s="322"/>
      <c r="O102" s="1182"/>
      <c r="P102" s="387"/>
      <c r="Q102" s="77"/>
      <c r="R102" s="1183"/>
      <c r="S102" s="1120"/>
    </row>
    <row r="103" spans="1:19" ht="12.75">
      <c r="A103" s="71"/>
      <c r="B103" s="78">
        <v>5</v>
      </c>
      <c r="C103" s="1669" t="s">
        <v>157</v>
      </c>
      <c r="D103" s="1669"/>
      <c r="E103" s="1669"/>
      <c r="F103" s="1670"/>
      <c r="G103" s="79" t="s">
        <v>482</v>
      </c>
      <c r="H103" s="82">
        <v>13122</v>
      </c>
      <c r="I103" s="81">
        <v>745</v>
      </c>
      <c r="J103" s="322">
        <v>960</v>
      </c>
      <c r="K103" s="1119">
        <f t="shared" si="17"/>
        <v>1.2885906040268456</v>
      </c>
      <c r="L103" s="81"/>
      <c r="M103" s="81"/>
      <c r="N103" s="322"/>
      <c r="O103" s="1182"/>
      <c r="P103" s="387"/>
      <c r="Q103" s="77"/>
      <c r="R103" s="1183"/>
      <c r="S103" s="1120"/>
    </row>
    <row r="104" spans="1:19" ht="12.75">
      <c r="A104" s="71"/>
      <c r="B104" s="78">
        <v>6</v>
      </c>
      <c r="C104" s="1669" t="s">
        <v>158</v>
      </c>
      <c r="D104" s="1669"/>
      <c r="E104" s="1669"/>
      <c r="F104" s="1670"/>
      <c r="G104" s="79" t="s">
        <v>483</v>
      </c>
      <c r="H104" s="82">
        <v>1753</v>
      </c>
      <c r="I104" s="81">
        <v>1418</v>
      </c>
      <c r="J104" s="1184">
        <v>692</v>
      </c>
      <c r="K104" s="1119">
        <f t="shared" si="17"/>
        <v>0.48801128349788436</v>
      </c>
      <c r="L104" s="81"/>
      <c r="M104" s="81"/>
      <c r="N104" s="322"/>
      <c r="O104" s="1182"/>
      <c r="P104" s="387"/>
      <c r="Q104" s="77"/>
      <c r="R104" s="1183"/>
      <c r="S104" s="1120"/>
    </row>
    <row r="105" spans="1:19" ht="12.75">
      <c r="A105" s="71"/>
      <c r="B105" s="255">
        <v>7</v>
      </c>
      <c r="C105" s="1669" t="s">
        <v>159</v>
      </c>
      <c r="D105" s="1669"/>
      <c r="E105" s="1669"/>
      <c r="F105" s="1670"/>
      <c r="G105" s="79" t="s">
        <v>483</v>
      </c>
      <c r="H105" s="82">
        <v>991</v>
      </c>
      <c r="I105" s="81">
        <v>991</v>
      </c>
      <c r="J105" s="1184">
        <v>1822</v>
      </c>
      <c r="K105" s="1119">
        <f t="shared" si="17"/>
        <v>1.8385469223007063</v>
      </c>
      <c r="L105" s="81"/>
      <c r="M105" s="81"/>
      <c r="N105" s="322"/>
      <c r="O105" s="1182"/>
      <c r="P105" s="387"/>
      <c r="Q105" s="77"/>
      <c r="R105" s="1183"/>
      <c r="S105" s="1120"/>
    </row>
    <row r="106" spans="1:19" ht="12.75">
      <c r="A106" s="71"/>
      <c r="B106" s="78">
        <v>8</v>
      </c>
      <c r="C106" s="1669" t="s">
        <v>162</v>
      </c>
      <c r="D106" s="1669"/>
      <c r="E106" s="1669"/>
      <c r="F106" s="1670"/>
      <c r="G106" s="79" t="s">
        <v>482</v>
      </c>
      <c r="H106" s="82">
        <v>10564</v>
      </c>
      <c r="I106" s="81">
        <v>14512</v>
      </c>
      <c r="J106" s="1184">
        <v>9012</v>
      </c>
      <c r="K106" s="1119">
        <f t="shared" si="17"/>
        <v>0.6210033076074972</v>
      </c>
      <c r="L106" s="81"/>
      <c r="M106" s="81"/>
      <c r="N106" s="322"/>
      <c r="O106" s="1182"/>
      <c r="P106" s="387">
        <v>72131</v>
      </c>
      <c r="Q106" s="77">
        <v>8</v>
      </c>
      <c r="R106" s="1183">
        <v>17</v>
      </c>
      <c r="S106" s="1119">
        <f>R106/Q106</f>
        <v>2.125</v>
      </c>
    </row>
    <row r="107" spans="1:19" ht="12.75">
      <c r="A107" s="71"/>
      <c r="B107" s="78">
        <v>9</v>
      </c>
      <c r="C107" s="1669" t="s">
        <v>160</v>
      </c>
      <c r="D107" s="1669"/>
      <c r="E107" s="1669"/>
      <c r="F107" s="1670"/>
      <c r="G107" s="79" t="s">
        <v>482</v>
      </c>
      <c r="H107" s="82">
        <v>6096</v>
      </c>
      <c r="I107" s="81">
        <v>5820</v>
      </c>
      <c r="J107" s="322">
        <v>5251</v>
      </c>
      <c r="K107" s="1119">
        <f t="shared" si="17"/>
        <v>0.902233676975945</v>
      </c>
      <c r="L107" s="81"/>
      <c r="M107" s="81"/>
      <c r="N107" s="322"/>
      <c r="O107" s="1182"/>
      <c r="P107" s="387"/>
      <c r="Q107" s="77"/>
      <c r="R107" s="1183"/>
      <c r="S107" s="1119"/>
    </row>
    <row r="108" spans="1:19" ht="12.75">
      <c r="A108" s="71"/>
      <c r="B108" s="78">
        <v>10</v>
      </c>
      <c r="C108" s="1669" t="s">
        <v>161</v>
      </c>
      <c r="D108" s="1669"/>
      <c r="E108" s="1669"/>
      <c r="F108" s="1670"/>
      <c r="G108" s="79" t="s">
        <v>482</v>
      </c>
      <c r="H108" s="82">
        <v>3999</v>
      </c>
      <c r="I108" s="81">
        <v>4159</v>
      </c>
      <c r="J108" s="322">
        <v>3032</v>
      </c>
      <c r="K108" s="1119">
        <f t="shared" si="17"/>
        <v>0.7290213993748498</v>
      </c>
      <c r="L108" s="81"/>
      <c r="M108" s="81"/>
      <c r="N108" s="322"/>
      <c r="O108" s="1182"/>
      <c r="P108" s="387"/>
      <c r="Q108" s="77"/>
      <c r="R108" s="1183"/>
      <c r="S108" s="1119"/>
    </row>
    <row r="109" spans="1:19" ht="12.75">
      <c r="A109" s="71"/>
      <c r="B109" s="78">
        <v>11</v>
      </c>
      <c r="C109" s="1669" t="s">
        <v>102</v>
      </c>
      <c r="D109" s="1669"/>
      <c r="E109" s="1669"/>
      <c r="F109" s="1670"/>
      <c r="G109" s="79" t="s">
        <v>482</v>
      </c>
      <c r="H109" s="82"/>
      <c r="I109" s="81"/>
      <c r="J109" s="322"/>
      <c r="K109" s="1119"/>
      <c r="L109" s="81"/>
      <c r="M109" s="81"/>
      <c r="N109" s="322"/>
      <c r="O109" s="1182"/>
      <c r="P109" s="387"/>
      <c r="Q109" s="77"/>
      <c r="R109" s="1183"/>
      <c r="S109" s="1119"/>
    </row>
    <row r="110" spans="1:19" ht="12.75">
      <c r="A110" s="71"/>
      <c r="B110" s="78">
        <v>12</v>
      </c>
      <c r="C110" s="1669" t="s">
        <v>103</v>
      </c>
      <c r="D110" s="1669"/>
      <c r="E110" s="1669"/>
      <c r="F110" s="1670"/>
      <c r="G110" s="79" t="s">
        <v>482</v>
      </c>
      <c r="H110" s="82"/>
      <c r="I110" s="81"/>
      <c r="J110" s="322"/>
      <c r="K110" s="1119"/>
      <c r="L110" s="81"/>
      <c r="M110" s="81"/>
      <c r="N110" s="322"/>
      <c r="O110" s="1182"/>
      <c r="P110" s="387"/>
      <c r="Q110" s="77"/>
      <c r="R110" s="1183"/>
      <c r="S110" s="1119"/>
    </row>
    <row r="111" spans="1:19" ht="12.75">
      <c r="A111" s="71"/>
      <c r="B111" s="255">
        <v>13</v>
      </c>
      <c r="C111" s="1669" t="s">
        <v>163</v>
      </c>
      <c r="D111" s="1669"/>
      <c r="E111" s="1669"/>
      <c r="F111" s="1670"/>
      <c r="G111" s="79" t="s">
        <v>483</v>
      </c>
      <c r="H111" s="82">
        <v>1008</v>
      </c>
      <c r="I111" s="81">
        <v>1008</v>
      </c>
      <c r="J111" s="322">
        <v>876</v>
      </c>
      <c r="K111" s="1119">
        <f t="shared" si="17"/>
        <v>0.8690476190476191</v>
      </c>
      <c r="L111" s="81"/>
      <c r="M111" s="81"/>
      <c r="N111" s="322"/>
      <c r="O111" s="1182"/>
      <c r="P111" s="387"/>
      <c r="Q111" s="77"/>
      <c r="R111" s="1183"/>
      <c r="S111" s="1119"/>
    </row>
    <row r="112" spans="1:19" ht="12.75">
      <c r="A112" s="71"/>
      <c r="B112" s="255">
        <v>14</v>
      </c>
      <c r="C112" s="79" t="s">
        <v>499</v>
      </c>
      <c r="D112" s="79"/>
      <c r="E112" s="79"/>
      <c r="F112" s="80"/>
      <c r="G112" s="79" t="s">
        <v>483</v>
      </c>
      <c r="H112" s="82"/>
      <c r="I112" s="81"/>
      <c r="J112" s="322"/>
      <c r="K112" s="1119"/>
      <c r="L112" s="81"/>
      <c r="M112" s="81"/>
      <c r="N112" s="322"/>
      <c r="O112" s="1182"/>
      <c r="P112" s="387"/>
      <c r="Q112" s="77"/>
      <c r="R112" s="1183"/>
      <c r="S112" s="1119"/>
    </row>
    <row r="113" spans="1:19" ht="12.75">
      <c r="A113" s="71"/>
      <c r="B113" s="255">
        <v>15</v>
      </c>
      <c r="C113" s="1669" t="s">
        <v>164</v>
      </c>
      <c r="D113" s="1669"/>
      <c r="E113" s="1669"/>
      <c r="F113" s="1670"/>
      <c r="G113" s="79" t="s">
        <v>482</v>
      </c>
      <c r="H113" s="82">
        <v>631</v>
      </c>
      <c r="I113" s="81">
        <v>766</v>
      </c>
      <c r="J113" s="322">
        <v>543</v>
      </c>
      <c r="K113" s="1119">
        <f t="shared" si="17"/>
        <v>0.7088772845953003</v>
      </c>
      <c r="L113" s="81"/>
      <c r="M113" s="81"/>
      <c r="N113" s="322"/>
      <c r="O113" s="1182"/>
      <c r="P113" s="387">
        <v>423</v>
      </c>
      <c r="Q113" s="77">
        <v>423</v>
      </c>
      <c r="R113" s="1183">
        <v>423</v>
      </c>
      <c r="S113" s="1119">
        <f>R113/Q113</f>
        <v>1</v>
      </c>
    </row>
    <row r="114" spans="1:19" ht="12.75">
      <c r="A114" s="71"/>
      <c r="B114" s="255">
        <v>16</v>
      </c>
      <c r="C114" s="1669" t="s">
        <v>165</v>
      </c>
      <c r="D114" s="1669"/>
      <c r="E114" s="1669"/>
      <c r="F114" s="1670"/>
      <c r="G114" s="79" t="s">
        <v>482</v>
      </c>
      <c r="H114" s="82">
        <v>188</v>
      </c>
      <c r="I114" s="81">
        <v>188</v>
      </c>
      <c r="J114" s="322">
        <v>8</v>
      </c>
      <c r="K114" s="1119">
        <f t="shared" si="17"/>
        <v>0.0425531914893617</v>
      </c>
      <c r="L114" s="81"/>
      <c r="M114" s="81"/>
      <c r="N114" s="322"/>
      <c r="O114" s="1182"/>
      <c r="P114" s="387"/>
      <c r="Q114" s="77"/>
      <c r="R114" s="1183"/>
      <c r="S114" s="1119"/>
    </row>
    <row r="115" spans="1:19" ht="12.75">
      <c r="A115" s="71"/>
      <c r="B115" s="255">
        <v>17</v>
      </c>
      <c r="C115" s="1669" t="s">
        <v>91</v>
      </c>
      <c r="D115" s="1669"/>
      <c r="E115" s="1669"/>
      <c r="F115" s="1670"/>
      <c r="G115" s="79" t="s">
        <v>482</v>
      </c>
      <c r="H115" s="82">
        <v>776</v>
      </c>
      <c r="I115" s="81">
        <v>695</v>
      </c>
      <c r="J115" s="322">
        <v>710</v>
      </c>
      <c r="K115" s="1119">
        <f t="shared" si="17"/>
        <v>1.0215827338129497</v>
      </c>
      <c r="L115" s="81"/>
      <c r="M115" s="81"/>
      <c r="N115" s="322"/>
      <c r="O115" s="1182"/>
      <c r="P115" s="387">
        <v>4873</v>
      </c>
      <c r="Q115" s="77">
        <v>4305</v>
      </c>
      <c r="R115" s="1183">
        <v>4305</v>
      </c>
      <c r="S115" s="1119">
        <f>R115/Q115</f>
        <v>1</v>
      </c>
    </row>
    <row r="116" spans="1:19" ht="12.75">
      <c r="A116" s="71"/>
      <c r="B116" s="255">
        <v>18</v>
      </c>
      <c r="C116" s="1669" t="s">
        <v>166</v>
      </c>
      <c r="D116" s="1669"/>
      <c r="E116" s="1669"/>
      <c r="F116" s="1670"/>
      <c r="G116" s="79" t="s">
        <v>482</v>
      </c>
      <c r="H116" s="82">
        <v>700</v>
      </c>
      <c r="I116" s="81">
        <v>700</v>
      </c>
      <c r="J116" s="322">
        <v>416</v>
      </c>
      <c r="K116" s="1119">
        <f t="shared" si="17"/>
        <v>0.5942857142857143</v>
      </c>
      <c r="L116" s="81"/>
      <c r="M116" s="81"/>
      <c r="N116" s="322"/>
      <c r="O116" s="1182"/>
      <c r="P116" s="387">
        <v>10</v>
      </c>
      <c r="Q116" s="77">
        <v>10</v>
      </c>
      <c r="R116" s="1183"/>
      <c r="S116" s="1119">
        <f>R116/Q116</f>
        <v>0</v>
      </c>
    </row>
    <row r="117" spans="1:19" ht="12.75">
      <c r="A117" s="71"/>
      <c r="B117" s="255">
        <v>19</v>
      </c>
      <c r="C117" s="1669" t="s">
        <v>92</v>
      </c>
      <c r="D117" s="1669"/>
      <c r="E117" s="1669"/>
      <c r="F117" s="1670"/>
      <c r="G117" s="79" t="s">
        <v>482</v>
      </c>
      <c r="H117" s="82"/>
      <c r="I117" s="81"/>
      <c r="J117" s="322"/>
      <c r="K117" s="1119"/>
      <c r="L117" s="81"/>
      <c r="M117" s="81"/>
      <c r="N117" s="322"/>
      <c r="O117" s="1182"/>
      <c r="P117" s="387"/>
      <c r="Q117" s="77"/>
      <c r="R117" s="1183"/>
      <c r="S117" s="1120"/>
    </row>
    <row r="118" spans="1:19" ht="12.75">
      <c r="A118" s="71"/>
      <c r="B118" s="255">
        <v>20</v>
      </c>
      <c r="C118" s="1682" t="s">
        <v>570</v>
      </c>
      <c r="D118" s="1682"/>
      <c r="E118" s="1682"/>
      <c r="F118" s="1683"/>
      <c r="G118" s="1121" t="s">
        <v>483</v>
      </c>
      <c r="H118" s="82"/>
      <c r="I118" s="81"/>
      <c r="J118" s="322"/>
      <c r="K118" s="1119"/>
      <c r="L118" s="81">
        <v>75</v>
      </c>
      <c r="M118" s="81">
        <v>75</v>
      </c>
      <c r="N118" s="322"/>
      <c r="O118" s="1172">
        <f>N118/M118</f>
        <v>0</v>
      </c>
      <c r="P118" s="387"/>
      <c r="Q118" s="77"/>
      <c r="R118" s="1183"/>
      <c r="S118" s="1120"/>
    </row>
    <row r="119" spans="1:19" ht="12.75">
      <c r="A119" s="71"/>
      <c r="B119" s="255">
        <v>21</v>
      </c>
      <c r="C119" s="1669" t="s">
        <v>167</v>
      </c>
      <c r="D119" s="1669"/>
      <c r="E119" s="1669"/>
      <c r="F119" s="1670"/>
      <c r="G119" s="79" t="s">
        <v>482</v>
      </c>
      <c r="H119" s="82"/>
      <c r="I119" s="81"/>
      <c r="J119" s="322"/>
      <c r="K119" s="1119"/>
      <c r="L119" s="81">
        <v>9408</v>
      </c>
      <c r="M119" s="81">
        <v>9408</v>
      </c>
      <c r="N119" s="322">
        <v>12123</v>
      </c>
      <c r="O119" s="1172">
        <f>N119/M119</f>
        <v>1.2885841836734695</v>
      </c>
      <c r="P119" s="387"/>
      <c r="Q119" s="77"/>
      <c r="R119" s="1183"/>
      <c r="S119" s="1120"/>
    </row>
    <row r="120" spans="1:19" ht="12.75">
      <c r="A120" s="71"/>
      <c r="B120" s="255">
        <v>22</v>
      </c>
      <c r="C120" s="1669" t="s">
        <v>571</v>
      </c>
      <c r="D120" s="1669"/>
      <c r="E120" s="1669"/>
      <c r="F120" s="1670"/>
      <c r="G120" s="79" t="s">
        <v>483</v>
      </c>
      <c r="H120" s="82"/>
      <c r="I120" s="81"/>
      <c r="J120" s="322"/>
      <c r="K120" s="1119"/>
      <c r="L120" s="81">
        <v>3053</v>
      </c>
      <c r="M120" s="81">
        <v>2420</v>
      </c>
      <c r="N120" s="322"/>
      <c r="O120" s="1172">
        <f>N120/M120</f>
        <v>0</v>
      </c>
      <c r="P120" s="387"/>
      <c r="Q120" s="77"/>
      <c r="R120" s="1183"/>
      <c r="S120" s="1120"/>
    </row>
    <row r="121" spans="1:19" ht="12.75">
      <c r="A121" s="71"/>
      <c r="B121" s="255">
        <v>23</v>
      </c>
      <c r="C121" s="1669" t="s">
        <v>168</v>
      </c>
      <c r="D121" s="1669"/>
      <c r="E121" s="1669"/>
      <c r="F121" s="1670"/>
      <c r="G121" s="79" t="s">
        <v>483</v>
      </c>
      <c r="H121" s="85"/>
      <c r="I121" s="86"/>
      <c r="J121" s="323"/>
      <c r="K121" s="1119"/>
      <c r="L121" s="86">
        <v>220</v>
      </c>
      <c r="M121" s="86">
        <v>220</v>
      </c>
      <c r="N121" s="323"/>
      <c r="O121" s="1172">
        <f>N121/M121</f>
        <v>0</v>
      </c>
      <c r="P121" s="387"/>
      <c r="Q121" s="77"/>
      <c r="R121" s="1183"/>
      <c r="S121" s="1120"/>
    </row>
    <row r="122" spans="1:19" ht="12.75">
      <c r="A122" s="84"/>
      <c r="B122" s="255">
        <v>24</v>
      </c>
      <c r="C122" s="1669" t="s">
        <v>169</v>
      </c>
      <c r="D122" s="1669"/>
      <c r="E122" s="1669"/>
      <c r="F122" s="1670"/>
      <c r="G122" s="79" t="s">
        <v>483</v>
      </c>
      <c r="H122" s="85"/>
      <c r="I122" s="86"/>
      <c r="J122" s="323">
        <v>181</v>
      </c>
      <c r="K122" s="1119"/>
      <c r="L122" s="86"/>
      <c r="M122" s="86"/>
      <c r="N122" s="323"/>
      <c r="O122" s="1182"/>
      <c r="P122" s="387"/>
      <c r="Q122" s="77"/>
      <c r="R122" s="1183"/>
      <c r="S122" s="1120"/>
    </row>
    <row r="123" spans="1:19" ht="12.75">
      <c r="A123" s="71"/>
      <c r="B123" s="255">
        <v>25</v>
      </c>
      <c r="C123" s="1669" t="s">
        <v>93</v>
      </c>
      <c r="D123" s="1669"/>
      <c r="E123" s="1669"/>
      <c r="F123" s="1670"/>
      <c r="G123" s="79" t="s">
        <v>482</v>
      </c>
      <c r="H123" s="85"/>
      <c r="I123" s="86"/>
      <c r="J123" s="323"/>
      <c r="K123" s="1119"/>
      <c r="L123" s="86"/>
      <c r="M123" s="86"/>
      <c r="N123" s="323"/>
      <c r="O123" s="1182"/>
      <c r="P123" s="387"/>
      <c r="Q123" s="77"/>
      <c r="R123" s="1183"/>
      <c r="S123" s="1120"/>
    </row>
    <row r="124" spans="1:19" ht="12.75">
      <c r="A124" s="71"/>
      <c r="B124" s="255">
        <v>26</v>
      </c>
      <c r="C124" s="79" t="s">
        <v>572</v>
      </c>
      <c r="D124" s="79"/>
      <c r="E124" s="79"/>
      <c r="F124" s="80"/>
      <c r="G124" s="79" t="s">
        <v>482</v>
      </c>
      <c r="H124" s="85">
        <v>210</v>
      </c>
      <c r="I124" s="86">
        <v>210</v>
      </c>
      <c r="J124" s="323">
        <v>310</v>
      </c>
      <c r="K124" s="1119">
        <f t="shared" si="17"/>
        <v>1.4761904761904763</v>
      </c>
      <c r="L124" s="86"/>
      <c r="M124" s="86"/>
      <c r="N124" s="323"/>
      <c r="O124" s="1185"/>
      <c r="P124" s="387"/>
      <c r="Q124" s="77"/>
      <c r="R124" s="1183"/>
      <c r="S124" s="1120"/>
    </row>
    <row r="125" spans="1:19" ht="12.75">
      <c r="A125" s="71"/>
      <c r="B125" s="255">
        <v>27</v>
      </c>
      <c r="C125" s="1669" t="s">
        <v>171</v>
      </c>
      <c r="D125" s="1669"/>
      <c r="E125" s="1669"/>
      <c r="F125" s="1670"/>
      <c r="G125" s="79" t="s">
        <v>482</v>
      </c>
      <c r="H125" s="387">
        <v>3630</v>
      </c>
      <c r="I125" s="404">
        <v>4236</v>
      </c>
      <c r="J125" s="1186">
        <v>4399</v>
      </c>
      <c r="K125" s="1119">
        <f t="shared" si="17"/>
        <v>1.0384796978281396</v>
      </c>
      <c r="L125" s="81"/>
      <c r="M125" s="81"/>
      <c r="N125" s="322"/>
      <c r="O125" s="1185"/>
      <c r="P125" s="387"/>
      <c r="Q125" s="77"/>
      <c r="R125" s="1183"/>
      <c r="S125" s="1120"/>
    </row>
    <row r="126" spans="1:19" ht="13.5" thickBot="1">
      <c r="A126" s="88"/>
      <c r="B126" s="255">
        <v>28</v>
      </c>
      <c r="C126" s="1684" t="s">
        <v>172</v>
      </c>
      <c r="D126" s="1684"/>
      <c r="E126" s="1684"/>
      <c r="F126" s="1685"/>
      <c r="G126" s="688" t="s">
        <v>482</v>
      </c>
      <c r="H126" s="1187">
        <v>1277</v>
      </c>
      <c r="I126" s="168">
        <v>972</v>
      </c>
      <c r="J126" s="352">
        <v>744</v>
      </c>
      <c r="K126" s="1123">
        <f t="shared" si="17"/>
        <v>0.7654320987654321</v>
      </c>
      <c r="L126" s="166"/>
      <c r="M126" s="166"/>
      <c r="N126" s="1188"/>
      <c r="O126" s="1189"/>
      <c r="P126" s="1190"/>
      <c r="Q126" s="77"/>
      <c r="R126" s="1183"/>
      <c r="S126" s="1191"/>
    </row>
    <row r="127" spans="1:19" s="262" customFormat="1" ht="14.25" thickBot="1" thickTop="1">
      <c r="A127" s="1686" t="s">
        <v>94</v>
      </c>
      <c r="B127" s="1687"/>
      <c r="C127" s="1687"/>
      <c r="D127" s="1687"/>
      <c r="E127" s="1687"/>
      <c r="F127" s="1687"/>
      <c r="G127" s="690"/>
      <c r="H127" s="719">
        <f>SUM(H99:H126)</f>
        <v>46714</v>
      </c>
      <c r="I127" s="390">
        <f>SUM(I99:I126)</f>
        <v>38570</v>
      </c>
      <c r="J127" s="390">
        <f>SUM(J99:J126)</f>
        <v>31657</v>
      </c>
      <c r="K127" s="1126"/>
      <c r="L127" s="719">
        <f aca="true" t="shared" si="18" ref="L127:R127">SUM(L99:L126)</f>
        <v>12756</v>
      </c>
      <c r="M127" s="390">
        <f t="shared" si="18"/>
        <v>12123</v>
      </c>
      <c r="N127" s="390">
        <f t="shared" si="18"/>
        <v>12123</v>
      </c>
      <c r="O127" s="1192"/>
      <c r="P127" s="719">
        <f>SUM(P99:P126)</f>
        <v>77437</v>
      </c>
      <c r="Q127" s="390">
        <f>SUM(Q99:Q126)</f>
        <v>4746</v>
      </c>
      <c r="R127" s="390">
        <f t="shared" si="18"/>
        <v>4745</v>
      </c>
      <c r="S127" s="1192"/>
    </row>
    <row r="128" spans="1:19" ht="13.5" thickTop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</row>
    <row r="129" spans="1:19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1:19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</row>
    <row r="131" spans="1:19" ht="12.75">
      <c r="A131" s="60"/>
      <c r="B131" s="1708" t="s">
        <v>577</v>
      </c>
      <c r="C131" s="1708"/>
      <c r="D131" s="1708"/>
      <c r="E131" s="1708"/>
      <c r="F131" s="1708"/>
      <c r="G131" s="1708"/>
      <c r="H131" s="1708"/>
      <c r="I131" s="1708"/>
      <c r="J131" s="1708"/>
      <c r="K131" s="1708"/>
      <c r="L131" s="1708"/>
      <c r="M131" s="1708"/>
      <c r="N131" s="1708"/>
      <c r="O131" s="1708"/>
      <c r="P131" s="1708"/>
      <c r="Q131" s="1708"/>
      <c r="R131" s="1708"/>
      <c r="S131" s="1708"/>
    </row>
    <row r="132" spans="1:19" ht="12.75">
      <c r="A132" s="1638" t="s">
        <v>640</v>
      </c>
      <c r="B132" s="1638"/>
      <c r="C132" s="1638"/>
      <c r="D132" s="1638"/>
      <c r="E132" s="1638"/>
      <c r="F132" s="1638"/>
      <c r="G132" s="1638"/>
      <c r="H132" s="1638"/>
      <c r="I132" s="1638"/>
      <c r="J132" s="1638"/>
      <c r="K132" s="1638"/>
      <c r="L132" s="1638"/>
      <c r="M132" s="1638"/>
      <c r="N132" s="1638"/>
      <c r="O132" s="1638"/>
      <c r="P132" s="1638"/>
      <c r="Q132" s="1638"/>
      <c r="R132" s="1638"/>
      <c r="S132" s="1638"/>
    </row>
    <row r="133" spans="1:19" ht="12.75" customHeight="1">
      <c r="A133" s="1639" t="s">
        <v>641</v>
      </c>
      <c r="B133" s="1639"/>
      <c r="C133" s="1639"/>
      <c r="D133" s="1639"/>
      <c r="E133" s="1639"/>
      <c r="F133" s="1639"/>
      <c r="G133" s="1639"/>
      <c r="H133" s="1639"/>
      <c r="I133" s="1639"/>
      <c r="J133" s="1639"/>
      <c r="K133" s="1639"/>
      <c r="L133" s="1639"/>
      <c r="M133" s="1639"/>
      <c r="N133" s="1639"/>
      <c r="O133" s="1639"/>
      <c r="P133" s="1639"/>
      <c r="Q133" s="1639"/>
      <c r="R133" s="1639"/>
      <c r="S133" s="1639"/>
    </row>
    <row r="134" spans="1:19" ht="13.5" thickBot="1">
      <c r="A134" s="1709" t="s">
        <v>49</v>
      </c>
      <c r="B134" s="1710"/>
      <c r="C134" s="1710"/>
      <c r="D134" s="1710"/>
      <c r="E134" s="1710"/>
      <c r="F134" s="1710"/>
      <c r="G134" s="1710"/>
      <c r="H134" s="1710"/>
      <c r="I134" s="1710"/>
      <c r="J134" s="1710"/>
      <c r="K134" s="1710"/>
      <c r="L134" s="1710"/>
      <c r="M134" s="1710"/>
      <c r="N134" s="1710"/>
      <c r="O134" s="1710"/>
      <c r="P134" s="1710"/>
      <c r="Q134" s="1710"/>
      <c r="R134" s="1710"/>
      <c r="S134" s="1710"/>
    </row>
    <row r="135" spans="1:19" ht="13.5" thickTop="1">
      <c r="A135" s="1642" t="s">
        <v>1</v>
      </c>
      <c r="B135" s="1644" t="s">
        <v>87</v>
      </c>
      <c r="C135" s="1645"/>
      <c r="D135" s="1645"/>
      <c r="E135" s="1645"/>
      <c r="F135" s="1646"/>
      <c r="G135" s="1650" t="s">
        <v>481</v>
      </c>
      <c r="H135" s="1711" t="s">
        <v>60</v>
      </c>
      <c r="I135" s="1704"/>
      <c r="J135" s="1704"/>
      <c r="K135" s="1704"/>
      <c r="L135" s="1704"/>
      <c r="M135" s="1704"/>
      <c r="N135" s="1704"/>
      <c r="O135" s="1704"/>
      <c r="P135" s="1704"/>
      <c r="Q135" s="1704"/>
      <c r="R135" s="1704"/>
      <c r="S135" s="1705"/>
    </row>
    <row r="136" spans="1:19" ht="12.75">
      <c r="A136" s="1643"/>
      <c r="B136" s="1647"/>
      <c r="C136" s="1648"/>
      <c r="D136" s="1648"/>
      <c r="E136" s="1648"/>
      <c r="F136" s="1649"/>
      <c r="G136" s="1651"/>
      <c r="H136" s="1706" t="s">
        <v>501</v>
      </c>
      <c r="I136" s="1706"/>
      <c r="J136" s="1706"/>
      <c r="K136" s="1707"/>
      <c r="L136" s="1665" t="s">
        <v>502</v>
      </c>
      <c r="M136" s="1666"/>
      <c r="N136" s="1667"/>
      <c r="O136" s="1667"/>
      <c r="P136" s="1665" t="s">
        <v>576</v>
      </c>
      <c r="Q136" s="1666"/>
      <c r="R136" s="1667"/>
      <c r="S136" s="1668"/>
    </row>
    <row r="137" spans="1:19" ht="12.75" customHeight="1">
      <c r="A137" s="1643"/>
      <c r="B137" s="1647"/>
      <c r="C137" s="1648"/>
      <c r="D137" s="1648"/>
      <c r="E137" s="1648"/>
      <c r="F137" s="1649"/>
      <c r="G137" s="1651"/>
      <c r="H137" s="1578" t="s">
        <v>517</v>
      </c>
      <c r="I137" s="1560" t="s">
        <v>518</v>
      </c>
      <c r="J137" s="1561" t="s">
        <v>213</v>
      </c>
      <c r="K137" s="1561" t="s">
        <v>214</v>
      </c>
      <c r="L137" s="1688" t="s">
        <v>517</v>
      </c>
      <c r="M137" s="1560" t="s">
        <v>518</v>
      </c>
      <c r="N137" s="1561" t="s">
        <v>213</v>
      </c>
      <c r="O137" s="1561" t="s">
        <v>214</v>
      </c>
      <c r="P137" s="1688" t="s">
        <v>517</v>
      </c>
      <c r="Q137" s="1560" t="s">
        <v>518</v>
      </c>
      <c r="R137" s="1561" t="s">
        <v>213</v>
      </c>
      <c r="S137" s="1577" t="s">
        <v>214</v>
      </c>
    </row>
    <row r="138" spans="1:19" ht="12.75">
      <c r="A138" s="1643"/>
      <c r="B138" s="1647"/>
      <c r="C138" s="1648"/>
      <c r="D138" s="1648"/>
      <c r="E138" s="1648"/>
      <c r="F138" s="1649"/>
      <c r="G138" s="1651"/>
      <c r="H138" s="1578"/>
      <c r="I138" s="1560"/>
      <c r="J138" s="1561"/>
      <c r="K138" s="1561"/>
      <c r="L138" s="1688"/>
      <c r="M138" s="1560"/>
      <c r="N138" s="1561"/>
      <c r="O138" s="1561"/>
      <c r="P138" s="1688"/>
      <c r="Q138" s="1560"/>
      <c r="R138" s="1561"/>
      <c r="S138" s="1577"/>
    </row>
    <row r="139" spans="1:19" ht="12.75">
      <c r="A139" s="1643"/>
      <c r="B139" s="1674"/>
      <c r="C139" s="1674"/>
      <c r="D139" s="1674"/>
      <c r="E139" s="1675"/>
      <c r="F139" s="1676"/>
      <c r="G139" s="1652"/>
      <c r="H139" s="64" t="s">
        <v>69</v>
      </c>
      <c r="I139" s="62" t="s">
        <v>72</v>
      </c>
      <c r="J139" s="106" t="s">
        <v>73</v>
      </c>
      <c r="K139" s="63" t="s">
        <v>74</v>
      </c>
      <c r="L139" s="61" t="s">
        <v>75</v>
      </c>
      <c r="M139" s="62" t="s">
        <v>76</v>
      </c>
      <c r="N139" s="106" t="s">
        <v>77</v>
      </c>
      <c r="O139" s="106" t="s">
        <v>319</v>
      </c>
      <c r="P139" s="61" t="s">
        <v>321</v>
      </c>
      <c r="Q139" s="64" t="s">
        <v>323</v>
      </c>
      <c r="R139" s="106" t="s">
        <v>325</v>
      </c>
      <c r="S139" s="63" t="s">
        <v>327</v>
      </c>
    </row>
    <row r="140" spans="1:19" s="262" customFormat="1" ht="12.75">
      <c r="A140" s="61"/>
      <c r="B140" s="150" t="s">
        <v>573</v>
      </c>
      <c r="C140" s="687"/>
      <c r="D140" s="687"/>
      <c r="E140" s="687"/>
      <c r="F140" s="687"/>
      <c r="G140" s="1130"/>
      <c r="H140" s="398">
        <f aca="true" t="shared" si="19" ref="H140:N140">H127</f>
        <v>46714</v>
      </c>
      <c r="I140" s="156">
        <f t="shared" si="19"/>
        <v>38570</v>
      </c>
      <c r="J140" s="156">
        <f t="shared" si="19"/>
        <v>31657</v>
      </c>
      <c r="K140" s="1193"/>
      <c r="L140" s="398">
        <f t="shared" si="19"/>
        <v>12756</v>
      </c>
      <c r="M140" s="156">
        <f t="shared" si="19"/>
        <v>12123</v>
      </c>
      <c r="N140" s="156">
        <f t="shared" si="19"/>
        <v>12123</v>
      </c>
      <c r="O140" s="1193"/>
      <c r="P140" s="398">
        <f>P127</f>
        <v>77437</v>
      </c>
      <c r="Q140" s="156">
        <f>Q127</f>
        <v>4746</v>
      </c>
      <c r="R140" s="156">
        <f>R127</f>
        <v>4745</v>
      </c>
      <c r="S140" s="1193"/>
    </row>
    <row r="141" spans="1:19" ht="12.75">
      <c r="A141" s="65"/>
      <c r="B141" s="106">
        <v>29</v>
      </c>
      <c r="C141" s="1669" t="s">
        <v>173</v>
      </c>
      <c r="D141" s="1669"/>
      <c r="E141" s="1669"/>
      <c r="F141" s="1670"/>
      <c r="G141" s="79" t="s">
        <v>482</v>
      </c>
      <c r="H141" s="68"/>
      <c r="I141" s="69"/>
      <c r="J141" s="320"/>
      <c r="K141" s="1193"/>
      <c r="L141" s="69"/>
      <c r="M141" s="69"/>
      <c r="N141" s="320"/>
      <c r="O141" s="1193"/>
      <c r="P141" s="1194"/>
      <c r="Q141" s="1195"/>
      <c r="R141" s="1196"/>
      <c r="S141" s="1197"/>
    </row>
    <row r="142" spans="1:19" ht="12.75">
      <c r="A142" s="65"/>
      <c r="B142" s="106">
        <v>30</v>
      </c>
      <c r="C142" s="1680" t="s">
        <v>101</v>
      </c>
      <c r="D142" s="1680"/>
      <c r="E142" s="1680"/>
      <c r="F142" s="1681"/>
      <c r="G142" s="687" t="s">
        <v>482</v>
      </c>
      <c r="H142" s="75"/>
      <c r="I142" s="76"/>
      <c r="J142" s="321"/>
      <c r="K142" s="1193"/>
      <c r="L142" s="76"/>
      <c r="M142" s="76"/>
      <c r="N142" s="321"/>
      <c r="O142" s="1193"/>
      <c r="P142" s="387"/>
      <c r="Q142" s="388"/>
      <c r="R142" s="1183"/>
      <c r="S142" s="1197"/>
    </row>
    <row r="143" spans="1:19" ht="12.75">
      <c r="A143" s="110"/>
      <c r="B143" s="106">
        <v>31</v>
      </c>
      <c r="C143" s="1680" t="s">
        <v>174</v>
      </c>
      <c r="D143" s="1680"/>
      <c r="E143" s="1680"/>
      <c r="F143" s="1681"/>
      <c r="G143" s="687" t="s">
        <v>483</v>
      </c>
      <c r="H143" s="75"/>
      <c r="I143" s="76"/>
      <c r="J143" s="321"/>
      <c r="K143" s="1193"/>
      <c r="L143" s="76"/>
      <c r="M143" s="76"/>
      <c r="N143" s="321"/>
      <c r="O143" s="1193"/>
      <c r="P143" s="387">
        <v>2776</v>
      </c>
      <c r="Q143" s="388">
        <v>2348</v>
      </c>
      <c r="R143" s="1183">
        <v>2348</v>
      </c>
      <c r="S143" s="1197">
        <f>R143/Q143</f>
        <v>1</v>
      </c>
    </row>
    <row r="144" spans="1:19" ht="12.75">
      <c r="A144" s="110"/>
      <c r="B144" s="106">
        <v>32</v>
      </c>
      <c r="C144" s="1680" t="s">
        <v>498</v>
      </c>
      <c r="D144" s="1680"/>
      <c r="E144" s="1680"/>
      <c r="F144" s="1681"/>
      <c r="G144" s="687" t="s">
        <v>483</v>
      </c>
      <c r="H144" s="82">
        <v>100</v>
      </c>
      <c r="I144" s="81">
        <v>20459</v>
      </c>
      <c r="J144" s="322">
        <v>21256</v>
      </c>
      <c r="K144" s="1119">
        <f>J144/I144</f>
        <v>1.0389559607018917</v>
      </c>
      <c r="L144" s="81"/>
      <c r="M144" s="81"/>
      <c r="N144" s="322"/>
      <c r="O144" s="1193"/>
      <c r="P144" s="387"/>
      <c r="Q144" s="388"/>
      <c r="R144" s="1183"/>
      <c r="S144" s="1197"/>
    </row>
    <row r="145" spans="1:19" ht="12.75">
      <c r="A145" s="110"/>
      <c r="B145" s="106">
        <v>33</v>
      </c>
      <c r="C145" s="1680" t="s">
        <v>175</v>
      </c>
      <c r="D145" s="1680"/>
      <c r="E145" s="1680"/>
      <c r="F145" s="1681"/>
      <c r="G145" s="687" t="s">
        <v>483</v>
      </c>
      <c r="H145" s="82"/>
      <c r="I145" s="81"/>
      <c r="J145" s="322">
        <v>13</v>
      </c>
      <c r="K145" s="1119"/>
      <c r="L145" s="81"/>
      <c r="M145" s="81"/>
      <c r="N145" s="322"/>
      <c r="O145" s="1193"/>
      <c r="P145" s="387"/>
      <c r="Q145" s="388"/>
      <c r="R145" s="1183"/>
      <c r="S145" s="1197"/>
    </row>
    <row r="146" spans="1:19" ht="12.75">
      <c r="A146" s="110"/>
      <c r="B146" s="106">
        <v>34</v>
      </c>
      <c r="C146" s="1669" t="s">
        <v>153</v>
      </c>
      <c r="D146" s="1669"/>
      <c r="E146" s="1669"/>
      <c r="F146" s="1670"/>
      <c r="G146" s="79" t="s">
        <v>482</v>
      </c>
      <c r="H146" s="85">
        <v>1279</v>
      </c>
      <c r="I146" s="86">
        <v>1251</v>
      </c>
      <c r="J146" s="323">
        <v>1052</v>
      </c>
      <c r="K146" s="1119">
        <f>J146/I146</f>
        <v>0.8409272581934453</v>
      </c>
      <c r="L146" s="86"/>
      <c r="M146" s="86"/>
      <c r="N146" s="323"/>
      <c r="O146" s="1193"/>
      <c r="P146" s="387"/>
      <c r="Q146" s="388"/>
      <c r="R146" s="1183"/>
      <c r="S146" s="1197"/>
    </row>
    <row r="147" spans="1:19" ht="12.75">
      <c r="A147" s="110"/>
      <c r="B147" s="106">
        <v>35</v>
      </c>
      <c r="C147" s="1669" t="s">
        <v>176</v>
      </c>
      <c r="D147" s="1669"/>
      <c r="E147" s="1669"/>
      <c r="F147" s="1670"/>
      <c r="G147" s="79" t="s">
        <v>483</v>
      </c>
      <c r="H147" s="85">
        <v>2350</v>
      </c>
      <c r="I147" s="86">
        <v>2778</v>
      </c>
      <c r="J147" s="323">
        <v>2418</v>
      </c>
      <c r="K147" s="1119">
        <f>J147/I147</f>
        <v>0.8704103671706264</v>
      </c>
      <c r="L147" s="86"/>
      <c r="M147" s="86"/>
      <c r="N147" s="323"/>
      <c r="O147" s="1193"/>
      <c r="P147" s="387"/>
      <c r="Q147" s="388"/>
      <c r="R147" s="1183"/>
      <c r="S147" s="1197"/>
    </row>
    <row r="148" spans="1:19" ht="12.75">
      <c r="A148" s="153">
        <v>1</v>
      </c>
      <c r="B148" s="150" t="s">
        <v>105</v>
      </c>
      <c r="C148" s="687"/>
      <c r="D148" s="687"/>
      <c r="E148" s="687"/>
      <c r="F148" s="741"/>
      <c r="G148" s="700"/>
      <c r="H148" s="398">
        <f aca="true" t="shared" si="20" ref="H148:N148">SUM(H140:H147)</f>
        <v>50443</v>
      </c>
      <c r="I148" s="156">
        <f t="shared" si="20"/>
        <v>63058</v>
      </c>
      <c r="J148" s="156">
        <f t="shared" si="20"/>
        <v>56396</v>
      </c>
      <c r="K148" s="1119">
        <f>J148/I148</f>
        <v>0.894351232198928</v>
      </c>
      <c r="L148" s="398">
        <f t="shared" si="20"/>
        <v>12756</v>
      </c>
      <c r="M148" s="156">
        <f t="shared" si="20"/>
        <v>12123</v>
      </c>
      <c r="N148" s="156">
        <f t="shared" si="20"/>
        <v>12123</v>
      </c>
      <c r="O148" s="1193">
        <f>N148/M148</f>
        <v>1</v>
      </c>
      <c r="P148" s="398">
        <f>SUM(P140:P147)</f>
        <v>80213</v>
      </c>
      <c r="Q148" s="156">
        <f>SUM(Q140:Q147)</f>
        <v>7094</v>
      </c>
      <c r="R148" s="156">
        <f>SUM(R140:R147)</f>
        <v>7093</v>
      </c>
      <c r="S148" s="1193">
        <f>R148/Q148</f>
        <v>0.9998590358049055</v>
      </c>
    </row>
    <row r="149" spans="1:19" ht="12.75">
      <c r="A149" s="112"/>
      <c r="B149" s="113"/>
      <c r="C149" s="1150"/>
      <c r="D149" s="1150"/>
      <c r="E149" s="1150"/>
      <c r="F149" s="1150"/>
      <c r="G149" s="1130"/>
      <c r="H149" s="121"/>
      <c r="I149" s="122"/>
      <c r="J149" s="76"/>
      <c r="K149" s="1193"/>
      <c r="L149" s="122"/>
      <c r="M149" s="122"/>
      <c r="N149" s="330"/>
      <c r="O149" s="1193"/>
      <c r="P149" s="387"/>
      <c r="Q149" s="156"/>
      <c r="R149" s="1183"/>
      <c r="S149" s="1193"/>
    </row>
    <row r="150" spans="1:19" ht="12.75">
      <c r="A150" s="115" t="s">
        <v>22</v>
      </c>
      <c r="B150" s="1689" t="s">
        <v>106</v>
      </c>
      <c r="C150" s="1690"/>
      <c r="D150" s="1690"/>
      <c r="E150" s="1690"/>
      <c r="F150" s="1691"/>
      <c r="G150" s="694"/>
      <c r="H150" s="82"/>
      <c r="I150" s="81"/>
      <c r="J150" s="323"/>
      <c r="K150" s="1193"/>
      <c r="L150" s="81"/>
      <c r="M150" s="81"/>
      <c r="N150" s="322"/>
      <c r="O150" s="1193"/>
      <c r="P150" s="387"/>
      <c r="Q150" s="156"/>
      <c r="R150" s="1183"/>
      <c r="S150" s="1193"/>
    </row>
    <row r="151" spans="1:21" ht="12.75">
      <c r="A151" s="238"/>
      <c r="B151" s="386">
        <v>1</v>
      </c>
      <c r="C151" s="1669" t="s">
        <v>177</v>
      </c>
      <c r="D151" s="1669"/>
      <c r="E151" s="1669"/>
      <c r="F151" s="1670"/>
      <c r="G151" s="693" t="s">
        <v>482</v>
      </c>
      <c r="H151" s="85">
        <v>34</v>
      </c>
      <c r="I151" s="86">
        <v>34</v>
      </c>
      <c r="J151" s="323"/>
      <c r="K151" s="1119">
        <f>J151/I151</f>
        <v>0</v>
      </c>
      <c r="L151" s="86"/>
      <c r="M151" s="86"/>
      <c r="N151" s="323"/>
      <c r="O151" s="1193"/>
      <c r="P151" s="387"/>
      <c r="Q151" s="388"/>
      <c r="R151" s="1183"/>
      <c r="S151" s="1193"/>
      <c r="U151" t="s">
        <v>450</v>
      </c>
    </row>
    <row r="152" spans="1:19" ht="12.75">
      <c r="A152" s="110"/>
      <c r="B152" s="386">
        <v>2</v>
      </c>
      <c r="C152" s="1669" t="s">
        <v>83</v>
      </c>
      <c r="D152" s="1669"/>
      <c r="E152" s="1669"/>
      <c r="F152" s="1670"/>
      <c r="G152" s="693" t="s">
        <v>482</v>
      </c>
      <c r="H152" s="85">
        <v>11505</v>
      </c>
      <c r="I152" s="86">
        <v>10701</v>
      </c>
      <c r="J152" s="323">
        <v>5805</v>
      </c>
      <c r="K152" s="1119">
        <f>J152/I152</f>
        <v>0.5424726661059714</v>
      </c>
      <c r="L152" s="86"/>
      <c r="M152" s="86"/>
      <c r="N152" s="323"/>
      <c r="O152" s="1193"/>
      <c r="P152" s="387"/>
      <c r="Q152" s="388"/>
      <c r="R152" s="1183"/>
      <c r="S152" s="1193"/>
    </row>
    <row r="153" spans="1:19" ht="12.75">
      <c r="A153" s="110"/>
      <c r="B153" s="386">
        <v>3</v>
      </c>
      <c r="C153" s="1669" t="s">
        <v>574</v>
      </c>
      <c r="D153" s="1669"/>
      <c r="E153" s="1669"/>
      <c r="F153" s="1670"/>
      <c r="G153" s="693" t="s">
        <v>482</v>
      </c>
      <c r="H153" s="85"/>
      <c r="I153" s="86"/>
      <c r="J153" s="323"/>
      <c r="K153" s="1119"/>
      <c r="L153" s="86"/>
      <c r="M153" s="86"/>
      <c r="N153" s="323"/>
      <c r="O153" s="1119"/>
      <c r="P153" s="387"/>
      <c r="Q153" s="388"/>
      <c r="R153" s="1183"/>
      <c r="S153" s="1193"/>
    </row>
    <row r="154" spans="1:19" ht="12.75">
      <c r="A154" s="110"/>
      <c r="B154" s="386">
        <v>4</v>
      </c>
      <c r="C154" s="1669" t="s">
        <v>180</v>
      </c>
      <c r="D154" s="1669"/>
      <c r="E154" s="1669"/>
      <c r="F154" s="1670"/>
      <c r="G154" s="693" t="s">
        <v>482</v>
      </c>
      <c r="H154" s="85"/>
      <c r="I154" s="86"/>
      <c r="J154" s="323"/>
      <c r="K154" s="1119"/>
      <c r="L154" s="86"/>
      <c r="M154" s="86"/>
      <c r="N154" s="323"/>
      <c r="O154" s="1119"/>
      <c r="P154" s="387"/>
      <c r="Q154" s="388"/>
      <c r="R154" s="1183"/>
      <c r="S154" s="1193"/>
    </row>
    <row r="155" spans="1:19" ht="12.75">
      <c r="A155" s="110"/>
      <c r="B155" s="386">
        <v>5</v>
      </c>
      <c r="C155" s="1692" t="s">
        <v>178</v>
      </c>
      <c r="D155" s="1692"/>
      <c r="E155" s="1692"/>
      <c r="F155" s="1693"/>
      <c r="G155" s="695" t="s">
        <v>482</v>
      </c>
      <c r="H155" s="85"/>
      <c r="I155" s="86"/>
      <c r="J155" s="323"/>
      <c r="K155" s="1119"/>
      <c r="L155" s="86"/>
      <c r="M155" s="86"/>
      <c r="N155" s="323"/>
      <c r="O155" s="1119"/>
      <c r="P155" s="387"/>
      <c r="Q155" s="388"/>
      <c r="R155" s="1183"/>
      <c r="S155" s="1193"/>
    </row>
    <row r="156" spans="1:19" ht="12.75">
      <c r="A156" s="110"/>
      <c r="B156" s="386">
        <v>6</v>
      </c>
      <c r="C156" s="1694" t="s">
        <v>179</v>
      </c>
      <c r="D156" s="1694"/>
      <c r="E156" s="1694"/>
      <c r="F156" s="1695"/>
      <c r="G156" s="696" t="s">
        <v>483</v>
      </c>
      <c r="H156" s="85"/>
      <c r="I156" s="86"/>
      <c r="J156" s="323"/>
      <c r="K156" s="1119"/>
      <c r="L156" s="86"/>
      <c r="M156" s="86"/>
      <c r="N156" s="323"/>
      <c r="O156" s="1119"/>
      <c r="P156" s="387"/>
      <c r="Q156" s="388"/>
      <c r="R156" s="1183"/>
      <c r="S156" s="1193"/>
    </row>
    <row r="157" spans="1:19" ht="12.75">
      <c r="A157" s="110"/>
      <c r="B157" s="1369" t="s">
        <v>642</v>
      </c>
      <c r="C157" s="1349"/>
      <c r="D157" s="1349"/>
      <c r="E157" s="1349"/>
      <c r="F157" s="1350"/>
      <c r="G157" s="696" t="s">
        <v>482</v>
      </c>
      <c r="H157" s="1370"/>
      <c r="I157" s="86"/>
      <c r="J157" s="323"/>
      <c r="K157" s="1119"/>
      <c r="L157" s="87"/>
      <c r="M157" s="86">
        <v>2732</v>
      </c>
      <c r="N157" s="323">
        <v>2732</v>
      </c>
      <c r="O157" s="1119">
        <f>N157/M157</f>
        <v>1</v>
      </c>
      <c r="P157" s="387"/>
      <c r="Q157" s="388"/>
      <c r="R157" s="1183"/>
      <c r="S157" s="1193"/>
    </row>
    <row r="158" spans="1:19" ht="12.75">
      <c r="A158" s="110"/>
      <c r="B158" s="1369" t="s">
        <v>643</v>
      </c>
      <c r="C158" s="1349"/>
      <c r="D158" s="1349"/>
      <c r="E158" s="1349"/>
      <c r="F158" s="1350"/>
      <c r="G158" s="696" t="s">
        <v>482</v>
      </c>
      <c r="H158" s="1370"/>
      <c r="I158" s="86">
        <v>119</v>
      </c>
      <c r="J158" s="323">
        <v>119</v>
      </c>
      <c r="K158" s="1119">
        <f>J158/I158</f>
        <v>1</v>
      </c>
      <c r="L158" s="87"/>
      <c r="M158" s="86"/>
      <c r="N158" s="323"/>
      <c r="O158" s="1119"/>
      <c r="P158" s="387"/>
      <c r="Q158" s="388"/>
      <c r="R158" s="1183"/>
      <c r="S158" s="1193"/>
    </row>
    <row r="159" spans="1:19" ht="12.75">
      <c r="A159" s="153"/>
      <c r="B159" s="151" t="s">
        <v>108</v>
      </c>
      <c r="C159" s="152" t="s">
        <v>107</v>
      </c>
      <c r="D159" s="152"/>
      <c r="E159" s="152"/>
      <c r="F159" s="1157"/>
      <c r="G159" s="1158"/>
      <c r="H159" s="398">
        <f>SUM(H151:H156)</f>
        <v>11539</v>
      </c>
      <c r="I159" s="156">
        <f>SUM(I151:I158)</f>
        <v>10854</v>
      </c>
      <c r="J159" s="156">
        <f>SUM(J151:J158)</f>
        <v>5924</v>
      </c>
      <c r="K159" s="1119">
        <f>J159/I159</f>
        <v>0.5457895706651925</v>
      </c>
      <c r="L159" s="158"/>
      <c r="M159" s="156">
        <f>SUM(M157:M158)</f>
        <v>2732</v>
      </c>
      <c r="N159" s="156">
        <f>SUM(N157:N158)</f>
        <v>2732</v>
      </c>
      <c r="O159" s="1193">
        <f>N159/M159</f>
        <v>1</v>
      </c>
      <c r="P159" s="108"/>
      <c r="Q159" s="156"/>
      <c r="R159" s="156"/>
      <c r="S159" s="1193"/>
    </row>
    <row r="160" spans="1:19" ht="12.75">
      <c r="A160" s="112"/>
      <c r="B160" s="116"/>
      <c r="C160" s="117"/>
      <c r="D160" s="117"/>
      <c r="E160" s="117"/>
      <c r="F160" s="117"/>
      <c r="G160" s="1161"/>
      <c r="H160" s="159"/>
      <c r="I160" s="160"/>
      <c r="J160" s="101"/>
      <c r="K160" s="1193"/>
      <c r="L160" s="160"/>
      <c r="M160" s="160"/>
      <c r="N160" s="325"/>
      <c r="O160" s="1193"/>
      <c r="P160" s="387"/>
      <c r="Q160" s="404"/>
      <c r="R160" s="1183"/>
      <c r="S160" s="1193"/>
    </row>
    <row r="161" spans="1:19" ht="12.75">
      <c r="A161" s="65">
        <v>2</v>
      </c>
      <c r="B161" s="66" t="s">
        <v>109</v>
      </c>
      <c r="C161" s="67"/>
      <c r="D161" s="67"/>
      <c r="E161" s="67"/>
      <c r="F161" s="67"/>
      <c r="G161" s="699"/>
      <c r="H161" s="1198">
        <f>H170</f>
        <v>24737</v>
      </c>
      <c r="I161" s="128">
        <f>I170</f>
        <v>27123</v>
      </c>
      <c r="J161" s="128">
        <f>J170</f>
        <v>25626</v>
      </c>
      <c r="K161" s="1199">
        <f>K170</f>
        <v>0.9448069903771706</v>
      </c>
      <c r="L161" s="167"/>
      <c r="M161" s="128"/>
      <c r="N161" s="128"/>
      <c r="O161" s="1199"/>
      <c r="P161" s="167"/>
      <c r="Q161" s="128"/>
      <c r="R161" s="128"/>
      <c r="S161" s="1199"/>
    </row>
    <row r="162" spans="1:19" ht="12.75">
      <c r="A162" s="71"/>
      <c r="B162" s="1696" t="s">
        <v>95</v>
      </c>
      <c r="C162" s="1697"/>
      <c r="D162" s="1697"/>
      <c r="E162" s="1697"/>
      <c r="F162" s="1698"/>
      <c r="G162" s="698"/>
      <c r="H162" s="102"/>
      <c r="I162" s="101"/>
      <c r="J162" s="327"/>
      <c r="K162" s="1119"/>
      <c r="L162" s="101"/>
      <c r="M162" s="101"/>
      <c r="N162" s="327"/>
      <c r="O162" s="1193"/>
      <c r="P162" s="382"/>
      <c r="Q162" s="718"/>
      <c r="R162" s="1183"/>
      <c r="S162" s="1193"/>
    </row>
    <row r="163" spans="1:19" ht="12.75">
      <c r="A163" s="71"/>
      <c r="B163" s="78">
        <v>1</v>
      </c>
      <c r="C163" s="1669" t="s">
        <v>183</v>
      </c>
      <c r="D163" s="1669"/>
      <c r="E163" s="1669"/>
      <c r="F163" s="1670"/>
      <c r="G163" s="693" t="s">
        <v>482</v>
      </c>
      <c r="H163" s="98">
        <v>4834</v>
      </c>
      <c r="I163" s="97">
        <v>7050</v>
      </c>
      <c r="J163" s="328">
        <v>7294</v>
      </c>
      <c r="K163" s="1119">
        <f aca="true" t="shared" si="21" ref="K163:K171">J163/I163</f>
        <v>1.0346099290780142</v>
      </c>
      <c r="L163" s="97"/>
      <c r="M163" s="97"/>
      <c r="N163" s="328"/>
      <c r="O163" s="1193"/>
      <c r="P163" s="387"/>
      <c r="Q163" s="404"/>
      <c r="R163" s="404"/>
      <c r="S163" s="1193"/>
    </row>
    <row r="164" spans="1:19" ht="12.75">
      <c r="A164" s="71"/>
      <c r="B164" s="78">
        <v>2</v>
      </c>
      <c r="C164" s="1669" t="s">
        <v>184</v>
      </c>
      <c r="D164" s="1669"/>
      <c r="E164" s="1669"/>
      <c r="F164" s="1670"/>
      <c r="G164" s="693" t="s">
        <v>482</v>
      </c>
      <c r="H164" s="239">
        <v>10247</v>
      </c>
      <c r="I164" s="240">
        <v>10247</v>
      </c>
      <c r="J164" s="94">
        <v>9733</v>
      </c>
      <c r="K164" s="1119">
        <f t="shared" si="21"/>
        <v>0.9498389772616376</v>
      </c>
      <c r="L164" s="240"/>
      <c r="M164" s="240"/>
      <c r="N164" s="329"/>
      <c r="O164" s="1193"/>
      <c r="P164" s="387"/>
      <c r="Q164" s="404"/>
      <c r="R164" s="404"/>
      <c r="S164" s="1193"/>
    </row>
    <row r="165" spans="1:19" ht="12.75">
      <c r="A165" s="71"/>
      <c r="B165" s="78">
        <v>3</v>
      </c>
      <c r="C165" s="1669" t="s">
        <v>133</v>
      </c>
      <c r="D165" s="1669"/>
      <c r="E165" s="1669"/>
      <c r="F165" s="1670"/>
      <c r="G165" s="693" t="s">
        <v>483</v>
      </c>
      <c r="H165" s="1200">
        <v>352</v>
      </c>
      <c r="I165" s="1144">
        <v>432</v>
      </c>
      <c r="J165" s="1138">
        <v>427</v>
      </c>
      <c r="K165" s="1119">
        <f t="shared" si="21"/>
        <v>0.9884259259259259</v>
      </c>
      <c r="L165" s="1144"/>
      <c r="M165" s="1144"/>
      <c r="N165" s="724"/>
      <c r="O165" s="1193"/>
      <c r="P165" s="387"/>
      <c r="Q165" s="404"/>
      <c r="R165" s="404"/>
      <c r="S165" s="1193"/>
    </row>
    <row r="166" spans="1:19" ht="12.75">
      <c r="A166" s="84"/>
      <c r="B166" s="78">
        <v>4</v>
      </c>
      <c r="C166" s="1669" t="s">
        <v>182</v>
      </c>
      <c r="D166" s="1669"/>
      <c r="E166" s="1669"/>
      <c r="F166" s="1670"/>
      <c r="G166" s="693" t="s">
        <v>482</v>
      </c>
      <c r="H166" s="1190">
        <v>6715</v>
      </c>
      <c r="I166" s="376">
        <v>6735</v>
      </c>
      <c r="J166" s="1201">
        <v>5738</v>
      </c>
      <c r="K166" s="1119">
        <f t="shared" si="21"/>
        <v>0.8519673348181144</v>
      </c>
      <c r="L166" s="376"/>
      <c r="M166" s="376"/>
      <c r="N166" s="427"/>
      <c r="O166" s="1193"/>
      <c r="P166" s="387"/>
      <c r="Q166" s="404"/>
      <c r="R166" s="404"/>
      <c r="S166" s="1193"/>
    </row>
    <row r="167" spans="1:19" ht="12.75">
      <c r="A167" s="84"/>
      <c r="B167" s="78">
        <v>5</v>
      </c>
      <c r="C167" s="1669" t="s">
        <v>181</v>
      </c>
      <c r="D167" s="1669"/>
      <c r="E167" s="1669"/>
      <c r="F167" s="1670"/>
      <c r="G167" s="693" t="s">
        <v>482</v>
      </c>
      <c r="H167" s="1190"/>
      <c r="I167" s="376">
        <v>12</v>
      </c>
      <c r="J167" s="376"/>
      <c r="K167" s="1119">
        <f t="shared" si="21"/>
        <v>0</v>
      </c>
      <c r="L167" s="376"/>
      <c r="M167" s="376"/>
      <c r="N167" s="427"/>
      <c r="O167" s="1193"/>
      <c r="P167" s="387"/>
      <c r="Q167" s="404"/>
      <c r="R167" s="404"/>
      <c r="S167" s="1193"/>
    </row>
    <row r="168" spans="1:19" ht="12.75">
      <c r="A168" s="84"/>
      <c r="B168" s="78">
        <v>6</v>
      </c>
      <c r="C168" s="1669" t="s">
        <v>78</v>
      </c>
      <c r="D168" s="1669"/>
      <c r="E168" s="1669"/>
      <c r="F168" s="1670"/>
      <c r="G168" s="693" t="s">
        <v>482</v>
      </c>
      <c r="H168" s="1190">
        <v>2589</v>
      </c>
      <c r="I168" s="376">
        <v>2335</v>
      </c>
      <c r="J168" s="404">
        <v>2123</v>
      </c>
      <c r="K168" s="1119">
        <f t="shared" si="21"/>
        <v>0.9092077087794432</v>
      </c>
      <c r="L168" s="376"/>
      <c r="M168" s="376"/>
      <c r="N168" s="427"/>
      <c r="O168" s="1193"/>
      <c r="P168" s="387"/>
      <c r="Q168" s="404"/>
      <c r="R168" s="404"/>
      <c r="S168" s="1193"/>
    </row>
    <row r="169" spans="1:19" ht="13.5" thickBot="1">
      <c r="A169" s="84"/>
      <c r="B169" s="78">
        <v>7</v>
      </c>
      <c r="C169" s="1669" t="s">
        <v>575</v>
      </c>
      <c r="D169" s="1669"/>
      <c r="E169" s="1669"/>
      <c r="F169" s="1670"/>
      <c r="G169" s="688" t="s">
        <v>482</v>
      </c>
      <c r="H169" s="1190"/>
      <c r="I169" s="376">
        <v>312</v>
      </c>
      <c r="J169" s="376">
        <v>311</v>
      </c>
      <c r="K169" s="1119">
        <f t="shared" si="21"/>
        <v>0.9967948717948718</v>
      </c>
      <c r="L169" s="389"/>
      <c r="M169" s="376"/>
      <c r="N169" s="427"/>
      <c r="O169" s="1202"/>
      <c r="P169" s="1190"/>
      <c r="Q169" s="376"/>
      <c r="R169" s="376"/>
      <c r="S169" s="1202"/>
    </row>
    <row r="170" spans="1:19" ht="14.25" thickBot="1" thickTop="1">
      <c r="A170" s="153"/>
      <c r="B170" s="154" t="s">
        <v>110</v>
      </c>
      <c r="C170" s="152" t="s">
        <v>111</v>
      </c>
      <c r="D170" s="152"/>
      <c r="E170" s="152"/>
      <c r="F170" s="152"/>
      <c r="G170" s="697"/>
      <c r="H170" s="1203">
        <f>SUM(H163:H168)</f>
        <v>24737</v>
      </c>
      <c r="I170" s="399">
        <f>SUM(I163:I169)</f>
        <v>27123</v>
      </c>
      <c r="J170" s="399">
        <f>SUM(J163:J169)</f>
        <v>25626</v>
      </c>
      <c r="K170" s="1123">
        <f t="shared" si="21"/>
        <v>0.9448069903771706</v>
      </c>
      <c r="L170" s="401"/>
      <c r="M170" s="399"/>
      <c r="N170" s="399"/>
      <c r="O170" s="1204"/>
      <c r="P170" s="401"/>
      <c r="Q170" s="399"/>
      <c r="R170" s="399"/>
      <c r="S170" s="1204"/>
    </row>
    <row r="171" spans="1:19" ht="14.25" thickBot="1" thickTop="1">
      <c r="A171" s="1699" t="s">
        <v>98</v>
      </c>
      <c r="B171" s="1700"/>
      <c r="C171" s="1700"/>
      <c r="D171" s="1700"/>
      <c r="E171" s="1700"/>
      <c r="F171" s="1700"/>
      <c r="G171" s="740"/>
      <c r="H171" s="715">
        <f aca="true" t="shared" si="22" ref="H171:S171">H97+H161</f>
        <v>86719</v>
      </c>
      <c r="I171" s="104">
        <f t="shared" si="22"/>
        <v>101035</v>
      </c>
      <c r="J171" s="104">
        <f t="shared" si="22"/>
        <v>87946</v>
      </c>
      <c r="K171" s="1206">
        <f t="shared" si="21"/>
        <v>0.8704508338694512</v>
      </c>
      <c r="L171" s="715">
        <f t="shared" si="22"/>
        <v>12756</v>
      </c>
      <c r="M171" s="104">
        <f t="shared" si="22"/>
        <v>14855</v>
      </c>
      <c r="N171" s="104">
        <f t="shared" si="22"/>
        <v>14855</v>
      </c>
      <c r="O171" s="428">
        <f>N171/M171</f>
        <v>1</v>
      </c>
      <c r="P171" s="1205">
        <f t="shared" si="22"/>
        <v>80213</v>
      </c>
      <c r="Q171" s="104">
        <f t="shared" si="22"/>
        <v>7094</v>
      </c>
      <c r="R171" s="103">
        <f t="shared" si="22"/>
        <v>7093</v>
      </c>
      <c r="S171" s="1206">
        <f t="shared" si="22"/>
        <v>0.9998590358049055</v>
      </c>
    </row>
    <row r="172" spans="1:19" ht="13.5" thickTop="1">
      <c r="A172" s="256"/>
      <c r="B172" s="256"/>
      <c r="C172" s="256"/>
      <c r="D172" s="256"/>
      <c r="E172" s="256"/>
      <c r="F172" s="256"/>
      <c r="G172" s="256"/>
      <c r="H172" s="257"/>
      <c r="I172" s="257"/>
      <c r="J172" s="257"/>
      <c r="K172" s="354"/>
      <c r="L172" s="257"/>
      <c r="M172" s="257"/>
      <c r="N172" s="257"/>
      <c r="O172" s="258"/>
      <c r="P172" s="257"/>
      <c r="Q172" s="257"/>
      <c r="R172" s="257"/>
      <c r="S172" s="258"/>
    </row>
    <row r="173" spans="1:19" ht="12.75">
      <c r="A173" s="256"/>
      <c r="B173" s="256"/>
      <c r="C173" s="256"/>
      <c r="D173" s="256"/>
      <c r="E173" s="256"/>
      <c r="F173" s="256"/>
      <c r="G173" s="256"/>
      <c r="H173" s="257"/>
      <c r="I173" s="257"/>
      <c r="J173" s="257"/>
      <c r="K173" s="258"/>
      <c r="L173" s="257"/>
      <c r="M173" s="257"/>
      <c r="N173" s="257"/>
      <c r="O173" s="258"/>
      <c r="P173" s="257"/>
      <c r="Q173" s="257"/>
      <c r="R173" s="257"/>
      <c r="S173" s="258"/>
    </row>
    <row r="174" spans="1:19" ht="12.75">
      <c r="A174" s="256"/>
      <c r="B174" s="256"/>
      <c r="C174" s="256"/>
      <c r="D174" s="256"/>
      <c r="E174" s="256"/>
      <c r="F174" s="256"/>
      <c r="G174" s="256"/>
      <c r="H174" s="257"/>
      <c r="I174" s="257"/>
      <c r="J174" s="257"/>
      <c r="K174" s="258"/>
      <c r="L174" s="257"/>
      <c r="M174" s="257"/>
      <c r="N174" s="257"/>
      <c r="O174" s="258"/>
      <c r="P174" s="257"/>
      <c r="Q174" s="257"/>
      <c r="R174" s="257"/>
      <c r="S174" s="258"/>
    </row>
    <row r="175" spans="1:19" ht="12.75">
      <c r="A175" s="256"/>
      <c r="B175" s="256"/>
      <c r="C175" s="256"/>
      <c r="D175" s="256"/>
      <c r="E175" s="256"/>
      <c r="F175" s="256"/>
      <c r="G175" s="256"/>
      <c r="H175" s="257"/>
      <c r="I175" s="257"/>
      <c r="J175" s="257"/>
      <c r="K175" s="258"/>
      <c r="L175" s="257"/>
      <c r="M175" s="257"/>
      <c r="N175" s="257"/>
      <c r="O175" s="258"/>
      <c r="P175" s="257"/>
      <c r="Q175" s="257"/>
      <c r="R175" s="257"/>
      <c r="S175" s="258"/>
    </row>
    <row r="176" spans="1:19" ht="12.75">
      <c r="A176" s="60"/>
      <c r="B176" s="1708" t="s">
        <v>219</v>
      </c>
      <c r="C176" s="1708"/>
      <c r="D176" s="1708"/>
      <c r="E176" s="1708"/>
      <c r="F176" s="1708"/>
      <c r="G176" s="1708"/>
      <c r="H176" s="1708"/>
      <c r="I176" s="1708"/>
      <c r="J176" s="1708"/>
      <c r="K176" s="1708"/>
      <c r="L176" s="1708"/>
      <c r="M176" s="1708"/>
      <c r="N176" s="1708"/>
      <c r="O176" s="1708"/>
      <c r="P176" s="1708"/>
      <c r="Q176" s="1708"/>
      <c r="R176" s="1708"/>
      <c r="S176" s="1708"/>
    </row>
    <row r="177" spans="1:19" ht="12.75">
      <c r="A177" s="1638" t="s">
        <v>640</v>
      </c>
      <c r="B177" s="1638"/>
      <c r="C177" s="1638"/>
      <c r="D177" s="1638"/>
      <c r="E177" s="1638"/>
      <c r="F177" s="1638"/>
      <c r="G177" s="1638"/>
      <c r="H177" s="1638"/>
      <c r="I177" s="1638"/>
      <c r="J177" s="1638"/>
      <c r="K177" s="1638"/>
      <c r="L177" s="1638"/>
      <c r="M177" s="1638"/>
      <c r="N177" s="1638"/>
      <c r="O177" s="1638"/>
      <c r="P177" s="1638"/>
      <c r="Q177" s="1638"/>
      <c r="R177" s="1638"/>
      <c r="S177" s="1638"/>
    </row>
    <row r="178" spans="1:19" ht="12.75" customHeight="1">
      <c r="A178" s="1639" t="s">
        <v>641</v>
      </c>
      <c r="B178" s="1639"/>
      <c r="C178" s="1639"/>
      <c r="D178" s="1639"/>
      <c r="E178" s="1639"/>
      <c r="F178" s="1639"/>
      <c r="G178" s="1639"/>
      <c r="H178" s="1639"/>
      <c r="I178" s="1639"/>
      <c r="J178" s="1639"/>
      <c r="K178" s="1639"/>
      <c r="L178" s="1639"/>
      <c r="M178" s="1639"/>
      <c r="N178" s="1639"/>
      <c r="O178" s="1639"/>
      <c r="P178" s="1639"/>
      <c r="Q178" s="1639"/>
      <c r="R178" s="1639"/>
      <c r="S178" s="1639"/>
    </row>
    <row r="179" spans="1:19" ht="13.5" thickBot="1">
      <c r="A179" s="1709" t="s">
        <v>49</v>
      </c>
      <c r="B179" s="1709"/>
      <c r="C179" s="1709"/>
      <c r="D179" s="1709"/>
      <c r="E179" s="1709"/>
      <c r="F179" s="1709"/>
      <c r="G179" s="1709"/>
      <c r="H179" s="1709"/>
      <c r="I179" s="1709"/>
      <c r="J179" s="1709"/>
      <c r="K179" s="1709"/>
      <c r="L179" s="1709"/>
      <c r="M179" s="1709"/>
      <c r="N179" s="1709"/>
      <c r="O179" s="1709"/>
      <c r="P179" s="1709"/>
      <c r="Q179" s="1709"/>
      <c r="R179" s="1709"/>
      <c r="S179" s="1709"/>
    </row>
    <row r="180" spans="1:19" ht="13.5" thickTop="1">
      <c r="A180" s="1712" t="s">
        <v>1</v>
      </c>
      <c r="B180" s="1644" t="s">
        <v>87</v>
      </c>
      <c r="C180" s="1645"/>
      <c r="D180" s="1645"/>
      <c r="E180" s="1645"/>
      <c r="F180" s="1646"/>
      <c r="G180" s="1650" t="s">
        <v>481</v>
      </c>
      <c r="H180" s="1711" t="s">
        <v>60</v>
      </c>
      <c r="I180" s="1711"/>
      <c r="J180" s="1711"/>
      <c r="K180" s="1711"/>
      <c r="L180" s="1711"/>
      <c r="M180" s="1711"/>
      <c r="N180" s="1711"/>
      <c r="O180" s="1711"/>
      <c r="P180" s="1711"/>
      <c r="Q180" s="1711"/>
      <c r="R180" s="1711"/>
      <c r="S180" s="1715"/>
    </row>
    <row r="181" spans="1:19" ht="12.75">
      <c r="A181" s="1713"/>
      <c r="B181" s="1647"/>
      <c r="C181" s="1648"/>
      <c r="D181" s="1648"/>
      <c r="E181" s="1648"/>
      <c r="F181" s="1649"/>
      <c r="G181" s="1651"/>
      <c r="H181" s="1716" t="s">
        <v>578</v>
      </c>
      <c r="I181" s="1716"/>
      <c r="J181" s="1716"/>
      <c r="K181" s="1716"/>
      <c r="L181" s="1717" t="s">
        <v>579</v>
      </c>
      <c r="M181" s="1718"/>
      <c r="N181" s="1718"/>
      <c r="O181" s="1719"/>
      <c r="P181" s="1718" t="s">
        <v>580</v>
      </c>
      <c r="Q181" s="1718"/>
      <c r="R181" s="1718"/>
      <c r="S181" s="1719"/>
    </row>
    <row r="182" spans="1:19" ht="12.75" customHeight="1">
      <c r="A182" s="1713"/>
      <c r="B182" s="1647"/>
      <c r="C182" s="1648"/>
      <c r="D182" s="1648"/>
      <c r="E182" s="1648"/>
      <c r="F182" s="1649"/>
      <c r="G182" s="1651"/>
      <c r="H182" s="1578" t="s">
        <v>517</v>
      </c>
      <c r="I182" s="1560" t="s">
        <v>518</v>
      </c>
      <c r="J182" s="1561" t="s">
        <v>213</v>
      </c>
      <c r="K182" s="1561" t="s">
        <v>214</v>
      </c>
      <c r="L182" s="1688" t="s">
        <v>517</v>
      </c>
      <c r="M182" s="1560" t="s">
        <v>518</v>
      </c>
      <c r="N182" s="1561" t="s">
        <v>213</v>
      </c>
      <c r="O182" s="1561" t="s">
        <v>214</v>
      </c>
      <c r="P182" s="1720" t="s">
        <v>517</v>
      </c>
      <c r="Q182" s="1560" t="s">
        <v>518</v>
      </c>
      <c r="R182" s="1561" t="s">
        <v>213</v>
      </c>
      <c r="S182" s="1672" t="s">
        <v>214</v>
      </c>
    </row>
    <row r="183" spans="1:19" ht="25.5" customHeight="1">
      <c r="A183" s="1713"/>
      <c r="B183" s="1647"/>
      <c r="C183" s="1648"/>
      <c r="D183" s="1648"/>
      <c r="E183" s="1648"/>
      <c r="F183" s="1649"/>
      <c r="G183" s="1651"/>
      <c r="H183" s="1578"/>
      <c r="I183" s="1560"/>
      <c r="J183" s="1561"/>
      <c r="K183" s="1561"/>
      <c r="L183" s="1688"/>
      <c r="M183" s="1560"/>
      <c r="N183" s="1561"/>
      <c r="O183" s="1561"/>
      <c r="P183" s="1720"/>
      <c r="Q183" s="1560"/>
      <c r="R183" s="1561"/>
      <c r="S183" s="1672"/>
    </row>
    <row r="184" spans="1:19" ht="12.75">
      <c r="A184" s="1714"/>
      <c r="B184" s="1675"/>
      <c r="C184" s="1721"/>
      <c r="D184" s="1721"/>
      <c r="E184" s="1721"/>
      <c r="F184" s="1722"/>
      <c r="G184" s="1652"/>
      <c r="H184" s="64" t="s">
        <v>329</v>
      </c>
      <c r="I184" s="62" t="s">
        <v>331</v>
      </c>
      <c r="J184" s="106" t="s">
        <v>333</v>
      </c>
      <c r="K184" s="106" t="s">
        <v>334</v>
      </c>
      <c r="L184" s="61" t="s">
        <v>336</v>
      </c>
      <c r="M184" s="62" t="s">
        <v>338</v>
      </c>
      <c r="N184" s="106" t="s">
        <v>340</v>
      </c>
      <c r="O184" s="63" t="s">
        <v>342</v>
      </c>
      <c r="P184" s="64" t="s">
        <v>344</v>
      </c>
      <c r="Q184" s="62" t="s">
        <v>346</v>
      </c>
      <c r="R184" s="106" t="s">
        <v>348</v>
      </c>
      <c r="S184" s="63" t="s">
        <v>350</v>
      </c>
    </row>
    <row r="185" spans="1:19" ht="12.75">
      <c r="A185" s="1677" t="s">
        <v>100</v>
      </c>
      <c r="B185" s="1678"/>
      <c r="C185" s="1678"/>
      <c r="D185" s="1678"/>
      <c r="E185" s="1678"/>
      <c r="F185" s="1679"/>
      <c r="G185" s="689"/>
      <c r="H185" s="403">
        <f aca="true" t="shared" si="23" ref="H185:M185">H236+H247</f>
        <v>13936</v>
      </c>
      <c r="I185" s="69">
        <f t="shared" si="23"/>
        <v>148667</v>
      </c>
      <c r="J185" s="69">
        <f t="shared" si="23"/>
        <v>18598</v>
      </c>
      <c r="K185" s="1118">
        <f>J185/I185</f>
        <v>0.1250983742188919</v>
      </c>
      <c r="L185" s="70">
        <f t="shared" si="23"/>
        <v>48660</v>
      </c>
      <c r="M185" s="70">
        <f t="shared" si="23"/>
        <v>120282</v>
      </c>
      <c r="N185" s="69">
        <f>N236</f>
        <v>62536</v>
      </c>
      <c r="O185" s="1118">
        <f>N185/M185</f>
        <v>0.5199115412114863</v>
      </c>
      <c r="P185" s="70"/>
      <c r="Q185" s="69"/>
      <c r="R185" s="69">
        <f>R236+R247</f>
        <v>0</v>
      </c>
      <c r="S185" s="1118">
        <f>S236+S247</f>
        <v>0</v>
      </c>
    </row>
    <row r="186" spans="1:19" ht="12.75">
      <c r="A186" s="71" t="s">
        <v>22</v>
      </c>
      <c r="B186" s="72" t="s">
        <v>104</v>
      </c>
      <c r="C186" s="73"/>
      <c r="D186" s="73"/>
      <c r="E186" s="73"/>
      <c r="F186" s="74"/>
      <c r="G186" s="73"/>
      <c r="H186" s="75"/>
      <c r="I186" s="76"/>
      <c r="J186" s="321"/>
      <c r="K186" s="1119"/>
      <c r="L186" s="93"/>
      <c r="M186" s="93"/>
      <c r="N186" s="336"/>
      <c r="O186" s="1119"/>
      <c r="P186" s="76"/>
      <c r="Q186" s="76"/>
      <c r="R186" s="321"/>
      <c r="S186" s="1120"/>
    </row>
    <row r="187" spans="1:19" ht="12.75">
      <c r="A187" s="71"/>
      <c r="B187" s="255">
        <v>1</v>
      </c>
      <c r="C187" s="1680" t="s">
        <v>155</v>
      </c>
      <c r="D187" s="1680"/>
      <c r="E187" s="1680"/>
      <c r="F187" s="1681"/>
      <c r="G187" s="687" t="s">
        <v>564</v>
      </c>
      <c r="H187" s="82"/>
      <c r="I187" s="81"/>
      <c r="J187" s="322"/>
      <c r="K187" s="1119"/>
      <c r="L187" s="81"/>
      <c r="M187" s="81"/>
      <c r="N187" s="322"/>
      <c r="O187" s="1119"/>
      <c r="P187" s="81"/>
      <c r="Q187" s="81"/>
      <c r="R187" s="322"/>
      <c r="S187" s="1120"/>
    </row>
    <row r="188" spans="1:19" ht="12.75">
      <c r="A188" s="71"/>
      <c r="B188" s="78">
        <v>2</v>
      </c>
      <c r="C188" s="1669" t="s">
        <v>89</v>
      </c>
      <c r="D188" s="1669"/>
      <c r="E188" s="1669"/>
      <c r="F188" s="1670"/>
      <c r="G188" s="79" t="s">
        <v>482</v>
      </c>
      <c r="H188" s="82"/>
      <c r="I188" s="81"/>
      <c r="J188" s="322"/>
      <c r="K188" s="1119"/>
      <c r="L188" s="81"/>
      <c r="M188" s="81"/>
      <c r="N188" s="322"/>
      <c r="O188" s="1119"/>
      <c r="P188" s="81"/>
      <c r="Q188" s="81"/>
      <c r="R188" s="322"/>
      <c r="S188" s="1120"/>
    </row>
    <row r="189" spans="1:19" ht="12.75">
      <c r="A189" s="71"/>
      <c r="B189" s="78">
        <v>3</v>
      </c>
      <c r="C189" s="1669" t="s">
        <v>156</v>
      </c>
      <c r="D189" s="1669"/>
      <c r="E189" s="1669"/>
      <c r="F189" s="1670"/>
      <c r="G189" s="79" t="s">
        <v>482</v>
      </c>
      <c r="H189" s="82"/>
      <c r="I189" s="81"/>
      <c r="J189" s="322"/>
      <c r="K189" s="1119"/>
      <c r="L189" s="81"/>
      <c r="M189" s="81"/>
      <c r="N189" s="322"/>
      <c r="O189" s="1119"/>
      <c r="P189" s="81"/>
      <c r="Q189" s="81"/>
      <c r="R189" s="322"/>
      <c r="S189" s="1120"/>
    </row>
    <row r="190" spans="1:19" ht="12.75">
      <c r="A190" s="71"/>
      <c r="B190" s="78">
        <v>4</v>
      </c>
      <c r="C190" s="1669" t="s">
        <v>90</v>
      </c>
      <c r="D190" s="1669"/>
      <c r="E190" s="1669"/>
      <c r="F190" s="1670"/>
      <c r="G190" s="79" t="s">
        <v>483</v>
      </c>
      <c r="H190" s="82"/>
      <c r="I190" s="81"/>
      <c r="J190" s="322"/>
      <c r="K190" s="1119"/>
      <c r="L190" s="81">
        <v>44000</v>
      </c>
      <c r="M190" s="81">
        <v>113146</v>
      </c>
      <c r="N190" s="322">
        <v>55358</v>
      </c>
      <c r="O190" s="1119">
        <f>N190/M190</f>
        <v>0.48926166192353243</v>
      </c>
      <c r="P190" s="81"/>
      <c r="Q190" s="81"/>
      <c r="R190" s="322"/>
      <c r="S190" s="1120"/>
    </row>
    <row r="191" spans="1:19" ht="12.75">
      <c r="A191" s="71"/>
      <c r="B191" s="78">
        <v>5</v>
      </c>
      <c r="C191" s="1669" t="s">
        <v>157</v>
      </c>
      <c r="D191" s="1669"/>
      <c r="E191" s="1669"/>
      <c r="F191" s="1670"/>
      <c r="G191" s="79" t="s">
        <v>482</v>
      </c>
      <c r="H191" s="82"/>
      <c r="I191" s="81"/>
      <c r="J191" s="322"/>
      <c r="K191" s="1119"/>
      <c r="L191" s="81"/>
      <c r="M191" s="81"/>
      <c r="N191" s="322"/>
      <c r="O191" s="1119"/>
      <c r="P191" s="81"/>
      <c r="Q191" s="81"/>
      <c r="R191" s="322"/>
      <c r="S191" s="1120"/>
    </row>
    <row r="192" spans="1:19" ht="12.75">
      <c r="A192" s="71"/>
      <c r="B192" s="78">
        <v>6</v>
      </c>
      <c r="C192" s="1669" t="s">
        <v>158</v>
      </c>
      <c r="D192" s="1669"/>
      <c r="E192" s="1669"/>
      <c r="F192" s="1670"/>
      <c r="G192" s="79" t="s">
        <v>483</v>
      </c>
      <c r="H192" s="82">
        <v>1800</v>
      </c>
      <c r="I192" s="81">
        <v>1800</v>
      </c>
      <c r="J192" s="322">
        <v>1853</v>
      </c>
      <c r="K192" s="1119">
        <f>J192/I192</f>
        <v>1.0294444444444444</v>
      </c>
      <c r="L192" s="81">
        <v>2160</v>
      </c>
      <c r="M192" s="81">
        <v>4436</v>
      </c>
      <c r="N192" s="322">
        <v>4638</v>
      </c>
      <c r="O192" s="1119">
        <f>N192/M192</f>
        <v>1.045536519386835</v>
      </c>
      <c r="P192" s="81"/>
      <c r="Q192" s="81"/>
      <c r="R192" s="322"/>
      <c r="S192" s="1120"/>
    </row>
    <row r="193" spans="1:19" ht="12.75">
      <c r="A193" s="71"/>
      <c r="B193" s="255">
        <v>7</v>
      </c>
      <c r="C193" s="1669" t="s">
        <v>159</v>
      </c>
      <c r="D193" s="1669"/>
      <c r="E193" s="1669"/>
      <c r="F193" s="1670"/>
      <c r="G193" s="79" t="s">
        <v>483</v>
      </c>
      <c r="H193" s="82"/>
      <c r="I193" s="81"/>
      <c r="J193" s="322"/>
      <c r="K193" s="1119"/>
      <c r="L193" s="81"/>
      <c r="M193" s="81"/>
      <c r="N193" s="322"/>
      <c r="O193" s="1119"/>
      <c r="P193" s="81"/>
      <c r="Q193" s="81"/>
      <c r="R193" s="322"/>
      <c r="S193" s="1120"/>
    </row>
    <row r="194" spans="1:19" ht="12.75">
      <c r="A194" s="71"/>
      <c r="B194" s="78">
        <v>8</v>
      </c>
      <c r="C194" s="1669" t="s">
        <v>162</v>
      </c>
      <c r="D194" s="1669"/>
      <c r="E194" s="1669"/>
      <c r="F194" s="1670"/>
      <c r="G194" s="79" t="s">
        <v>482</v>
      </c>
      <c r="H194" s="82">
        <v>635</v>
      </c>
      <c r="I194" s="81">
        <v>10766</v>
      </c>
      <c r="J194" s="322">
        <v>3471</v>
      </c>
      <c r="K194" s="1119">
        <f>J194/I194</f>
        <v>0.32240386401634774</v>
      </c>
      <c r="L194" s="81"/>
      <c r="M194" s="81"/>
      <c r="N194" s="322"/>
      <c r="O194" s="1119"/>
      <c r="P194" s="81"/>
      <c r="Q194" s="81"/>
      <c r="R194" s="322"/>
      <c r="S194" s="1120"/>
    </row>
    <row r="195" spans="1:19" ht="12.75">
      <c r="A195" s="71"/>
      <c r="B195" s="78">
        <v>9</v>
      </c>
      <c r="C195" s="1669" t="s">
        <v>160</v>
      </c>
      <c r="D195" s="1669"/>
      <c r="E195" s="1669"/>
      <c r="F195" s="1670"/>
      <c r="G195" s="79" t="s">
        <v>482</v>
      </c>
      <c r="H195" s="82">
        <v>1460</v>
      </c>
      <c r="I195" s="81">
        <v>3445</v>
      </c>
      <c r="J195" s="322">
        <v>1460</v>
      </c>
      <c r="K195" s="1119">
        <f>J195/I195</f>
        <v>0.42380261248185774</v>
      </c>
      <c r="L195" s="81"/>
      <c r="M195" s="81"/>
      <c r="N195" s="322"/>
      <c r="O195" s="1119"/>
      <c r="P195" s="81"/>
      <c r="Q195" s="81"/>
      <c r="R195" s="322"/>
      <c r="S195" s="1120"/>
    </row>
    <row r="196" spans="1:19" ht="12.75">
      <c r="A196" s="71"/>
      <c r="B196" s="78">
        <v>10</v>
      </c>
      <c r="C196" s="1669" t="s">
        <v>161</v>
      </c>
      <c r="D196" s="1669"/>
      <c r="E196" s="1669"/>
      <c r="F196" s="1670"/>
      <c r="G196" s="79" t="s">
        <v>482</v>
      </c>
      <c r="H196" s="82"/>
      <c r="I196" s="81">
        <v>12681</v>
      </c>
      <c r="J196" s="322">
        <v>92</v>
      </c>
      <c r="K196" s="1119">
        <f>J196/I196</f>
        <v>0.0072549483479220885</v>
      </c>
      <c r="L196" s="81"/>
      <c r="M196" s="81">
        <v>200</v>
      </c>
      <c r="N196" s="322">
        <v>200</v>
      </c>
      <c r="O196" s="1119">
        <f>N196/M196</f>
        <v>1</v>
      </c>
      <c r="P196" s="81"/>
      <c r="Q196" s="81"/>
      <c r="R196" s="322"/>
      <c r="S196" s="1120"/>
    </row>
    <row r="197" spans="1:19" ht="12.75">
      <c r="A197" s="71"/>
      <c r="B197" s="78">
        <v>11</v>
      </c>
      <c r="C197" s="1669" t="s">
        <v>102</v>
      </c>
      <c r="D197" s="1669"/>
      <c r="E197" s="1669"/>
      <c r="F197" s="1670"/>
      <c r="G197" s="79" t="s">
        <v>482</v>
      </c>
      <c r="H197" s="82"/>
      <c r="I197" s="81"/>
      <c r="J197" s="322"/>
      <c r="K197" s="1119"/>
      <c r="L197" s="81"/>
      <c r="M197" s="81"/>
      <c r="N197" s="322"/>
      <c r="O197" s="1119"/>
      <c r="P197" s="81"/>
      <c r="Q197" s="81"/>
      <c r="R197" s="322"/>
      <c r="S197" s="1120"/>
    </row>
    <row r="198" spans="1:19" ht="12.75">
      <c r="A198" s="71"/>
      <c r="B198" s="78">
        <v>12</v>
      </c>
      <c r="C198" s="1669" t="s">
        <v>103</v>
      </c>
      <c r="D198" s="1669"/>
      <c r="E198" s="1669"/>
      <c r="F198" s="1670"/>
      <c r="G198" s="79" t="s">
        <v>482</v>
      </c>
      <c r="H198" s="82"/>
      <c r="I198" s="81"/>
      <c r="J198" s="322"/>
      <c r="K198" s="1119"/>
      <c r="L198" s="81"/>
      <c r="M198" s="81"/>
      <c r="N198" s="322"/>
      <c r="O198" s="1119"/>
      <c r="P198" s="81"/>
      <c r="Q198" s="81"/>
      <c r="R198" s="322"/>
      <c r="S198" s="1120"/>
    </row>
    <row r="199" spans="1:19" ht="12.75">
      <c r="A199" s="71"/>
      <c r="B199" s="255">
        <v>13</v>
      </c>
      <c r="C199" s="1669" t="s">
        <v>163</v>
      </c>
      <c r="D199" s="1669"/>
      <c r="E199" s="1669"/>
      <c r="F199" s="1670"/>
      <c r="G199" s="79" t="s">
        <v>483</v>
      </c>
      <c r="H199" s="82"/>
      <c r="I199" s="81"/>
      <c r="J199" s="322"/>
      <c r="K199" s="1119"/>
      <c r="L199" s="81"/>
      <c r="M199" s="81"/>
      <c r="N199" s="322"/>
      <c r="O199" s="1119"/>
      <c r="P199" s="81"/>
      <c r="Q199" s="81"/>
      <c r="R199" s="322"/>
      <c r="S199" s="1120"/>
    </row>
    <row r="200" spans="1:19" ht="12.75">
      <c r="A200" s="71"/>
      <c r="B200" s="255">
        <v>14</v>
      </c>
      <c r="C200" s="79" t="s">
        <v>499</v>
      </c>
      <c r="D200" s="79"/>
      <c r="E200" s="79"/>
      <c r="F200" s="80"/>
      <c r="G200" s="79" t="s">
        <v>483</v>
      </c>
      <c r="H200" s="82"/>
      <c r="I200" s="81"/>
      <c r="J200" s="322"/>
      <c r="K200" s="1119"/>
      <c r="L200" s="81"/>
      <c r="M200" s="81"/>
      <c r="N200" s="322"/>
      <c r="O200" s="1119"/>
      <c r="P200" s="81"/>
      <c r="Q200" s="81"/>
      <c r="R200" s="322"/>
      <c r="S200" s="1120"/>
    </row>
    <row r="201" spans="1:19" ht="12.75">
      <c r="A201" s="71"/>
      <c r="B201" s="255">
        <v>15</v>
      </c>
      <c r="C201" s="1669" t="s">
        <v>164</v>
      </c>
      <c r="D201" s="1669"/>
      <c r="E201" s="1669"/>
      <c r="F201" s="1670"/>
      <c r="G201" s="79" t="s">
        <v>482</v>
      </c>
      <c r="H201" s="82"/>
      <c r="I201" s="81"/>
      <c r="J201" s="322"/>
      <c r="K201" s="1119"/>
      <c r="L201" s="81"/>
      <c r="M201" s="81"/>
      <c r="N201" s="322"/>
      <c r="O201" s="1119"/>
      <c r="P201" s="81"/>
      <c r="Q201" s="81"/>
      <c r="R201" s="322"/>
      <c r="S201" s="1120"/>
    </row>
    <row r="202" spans="1:19" ht="12.75">
      <c r="A202" s="71"/>
      <c r="B202" s="255">
        <v>16</v>
      </c>
      <c r="C202" s="1669" t="s">
        <v>165</v>
      </c>
      <c r="D202" s="1669"/>
      <c r="E202" s="1669"/>
      <c r="F202" s="1670"/>
      <c r="G202" s="79" t="s">
        <v>482</v>
      </c>
      <c r="H202" s="82"/>
      <c r="I202" s="81"/>
      <c r="J202" s="322"/>
      <c r="K202" s="1119"/>
      <c r="L202" s="81"/>
      <c r="M202" s="81"/>
      <c r="N202" s="322"/>
      <c r="O202" s="1119"/>
      <c r="P202" s="81"/>
      <c r="Q202" s="81"/>
      <c r="R202" s="322"/>
      <c r="S202" s="1120"/>
    </row>
    <row r="203" spans="1:19" ht="12.75">
      <c r="A203" s="71"/>
      <c r="B203" s="255">
        <v>17</v>
      </c>
      <c r="C203" s="1669" t="s">
        <v>91</v>
      </c>
      <c r="D203" s="1669"/>
      <c r="E203" s="1669"/>
      <c r="F203" s="1670"/>
      <c r="G203" s="79" t="s">
        <v>482</v>
      </c>
      <c r="H203" s="82"/>
      <c r="I203" s="81"/>
      <c r="J203" s="322"/>
      <c r="K203" s="1119"/>
      <c r="L203" s="81"/>
      <c r="M203" s="81"/>
      <c r="N203" s="322"/>
      <c r="O203" s="1119"/>
      <c r="P203" s="81"/>
      <c r="Q203" s="81"/>
      <c r="R203" s="322"/>
      <c r="S203" s="1120"/>
    </row>
    <row r="204" spans="1:19" ht="12.75">
      <c r="A204" s="71"/>
      <c r="B204" s="255">
        <v>18</v>
      </c>
      <c r="C204" s="1669" t="s">
        <v>166</v>
      </c>
      <c r="D204" s="1669"/>
      <c r="E204" s="1669"/>
      <c r="F204" s="1670"/>
      <c r="G204" s="79" t="s">
        <v>482</v>
      </c>
      <c r="H204" s="82">
        <v>93</v>
      </c>
      <c r="I204" s="81">
        <v>93</v>
      </c>
      <c r="J204" s="322">
        <v>70</v>
      </c>
      <c r="K204" s="1119">
        <f>J204/I204</f>
        <v>0.7526881720430108</v>
      </c>
      <c r="L204" s="81"/>
      <c r="M204" s="81"/>
      <c r="N204" s="322"/>
      <c r="O204" s="1119"/>
      <c r="P204" s="81"/>
      <c r="Q204" s="81"/>
      <c r="R204" s="322"/>
      <c r="S204" s="1120"/>
    </row>
    <row r="205" spans="1:19" ht="12.75">
      <c r="A205" s="71"/>
      <c r="B205" s="255">
        <v>19</v>
      </c>
      <c r="C205" s="1669" t="s">
        <v>92</v>
      </c>
      <c r="D205" s="1669"/>
      <c r="E205" s="1669"/>
      <c r="F205" s="1670"/>
      <c r="G205" s="79" t="s">
        <v>482</v>
      </c>
      <c r="H205" s="82"/>
      <c r="I205" s="81"/>
      <c r="J205" s="322"/>
      <c r="K205" s="1119"/>
      <c r="L205" s="81"/>
      <c r="M205" s="81"/>
      <c r="N205" s="322"/>
      <c r="O205" s="1119"/>
      <c r="P205" s="81"/>
      <c r="Q205" s="81"/>
      <c r="R205" s="322"/>
      <c r="S205" s="1120"/>
    </row>
    <row r="206" spans="1:19" ht="12.75">
      <c r="A206" s="71"/>
      <c r="B206" s="255">
        <v>20</v>
      </c>
      <c r="C206" s="1682" t="s">
        <v>570</v>
      </c>
      <c r="D206" s="1682"/>
      <c r="E206" s="1682"/>
      <c r="F206" s="1683"/>
      <c r="G206" s="1121" t="s">
        <v>483</v>
      </c>
      <c r="H206" s="82"/>
      <c r="I206" s="81"/>
      <c r="J206" s="322"/>
      <c r="K206" s="1119"/>
      <c r="L206" s="81"/>
      <c r="M206" s="81"/>
      <c r="N206" s="322"/>
      <c r="O206" s="1119"/>
      <c r="P206" s="81"/>
      <c r="Q206" s="81"/>
      <c r="R206" s="322"/>
      <c r="S206" s="1120"/>
    </row>
    <row r="207" spans="1:19" ht="12.75">
      <c r="A207" s="71"/>
      <c r="B207" s="255">
        <v>21</v>
      </c>
      <c r="C207" s="1669" t="s">
        <v>167</v>
      </c>
      <c r="D207" s="1669"/>
      <c r="E207" s="1669"/>
      <c r="F207" s="1670"/>
      <c r="G207" s="79" t="s">
        <v>482</v>
      </c>
      <c r="H207" s="82"/>
      <c r="I207" s="81"/>
      <c r="J207" s="322"/>
      <c r="K207" s="1119"/>
      <c r="L207" s="81"/>
      <c r="M207" s="81"/>
      <c r="N207" s="322"/>
      <c r="O207" s="1119"/>
      <c r="P207" s="81"/>
      <c r="Q207" s="81"/>
      <c r="R207" s="322"/>
      <c r="S207" s="1120"/>
    </row>
    <row r="208" spans="1:19" ht="12.75">
      <c r="A208" s="71"/>
      <c r="B208" s="255">
        <v>22</v>
      </c>
      <c r="C208" s="1669" t="s">
        <v>571</v>
      </c>
      <c r="D208" s="1669"/>
      <c r="E208" s="1669"/>
      <c r="F208" s="1670"/>
      <c r="G208" s="79" t="s">
        <v>483</v>
      </c>
      <c r="H208" s="82"/>
      <c r="I208" s="81"/>
      <c r="J208" s="322"/>
      <c r="K208" s="1119"/>
      <c r="L208" s="81"/>
      <c r="M208" s="81"/>
      <c r="N208" s="322"/>
      <c r="O208" s="1119"/>
      <c r="P208" s="81"/>
      <c r="Q208" s="81"/>
      <c r="R208" s="322"/>
      <c r="S208" s="1120"/>
    </row>
    <row r="209" spans="1:19" ht="12.75">
      <c r="A209" s="71"/>
      <c r="B209" s="255">
        <v>23</v>
      </c>
      <c r="C209" s="1669" t="s">
        <v>168</v>
      </c>
      <c r="D209" s="1669"/>
      <c r="E209" s="1669"/>
      <c r="F209" s="1670"/>
      <c r="G209" s="79" t="s">
        <v>483</v>
      </c>
      <c r="H209" s="85"/>
      <c r="I209" s="86"/>
      <c r="J209" s="323"/>
      <c r="K209" s="1119"/>
      <c r="L209" s="86"/>
      <c r="M209" s="86"/>
      <c r="N209" s="323"/>
      <c r="O209" s="1119"/>
      <c r="P209" s="81"/>
      <c r="Q209" s="81"/>
      <c r="R209" s="322"/>
      <c r="S209" s="1120"/>
    </row>
    <row r="210" spans="1:19" ht="12.75">
      <c r="A210" s="84"/>
      <c r="B210" s="255">
        <v>24</v>
      </c>
      <c r="C210" s="1669" t="s">
        <v>169</v>
      </c>
      <c r="D210" s="1669"/>
      <c r="E210" s="1669"/>
      <c r="F210" s="1670"/>
      <c r="G210" s="79" t="s">
        <v>483</v>
      </c>
      <c r="H210" s="85"/>
      <c r="I210" s="86"/>
      <c r="J210" s="323"/>
      <c r="K210" s="1119"/>
      <c r="L210" s="86"/>
      <c r="M210" s="86"/>
      <c r="N210" s="323"/>
      <c r="O210" s="1119"/>
      <c r="P210" s="81"/>
      <c r="Q210" s="81"/>
      <c r="R210" s="322"/>
      <c r="S210" s="1120"/>
    </row>
    <row r="211" spans="1:19" ht="12.75">
      <c r="A211" s="71"/>
      <c r="B211" s="255">
        <v>25</v>
      </c>
      <c r="C211" s="1669" t="s">
        <v>93</v>
      </c>
      <c r="D211" s="1669"/>
      <c r="E211" s="1669"/>
      <c r="F211" s="1670"/>
      <c r="G211" s="79" t="s">
        <v>482</v>
      </c>
      <c r="H211" s="85"/>
      <c r="I211" s="86"/>
      <c r="J211" s="323"/>
      <c r="K211" s="1119"/>
      <c r="L211" s="86"/>
      <c r="M211" s="86"/>
      <c r="N211" s="323"/>
      <c r="O211" s="1119"/>
      <c r="P211" s="81"/>
      <c r="Q211" s="81"/>
      <c r="R211" s="322"/>
      <c r="S211" s="1120"/>
    </row>
    <row r="212" spans="1:19" ht="12.75">
      <c r="A212" s="71"/>
      <c r="B212" s="255">
        <v>26</v>
      </c>
      <c r="C212" s="79" t="s">
        <v>572</v>
      </c>
      <c r="D212" s="79"/>
      <c r="E212" s="79"/>
      <c r="F212" s="80"/>
      <c r="G212" s="79" t="s">
        <v>482</v>
      </c>
      <c r="H212" s="85">
        <v>25</v>
      </c>
      <c r="I212" s="86">
        <v>25</v>
      </c>
      <c r="J212" s="323">
        <v>35</v>
      </c>
      <c r="K212" s="1119">
        <f>J212/I212</f>
        <v>1.4</v>
      </c>
      <c r="L212" s="86"/>
      <c r="M212" s="86"/>
      <c r="N212" s="323"/>
      <c r="O212" s="1119"/>
      <c r="P212" s="86"/>
      <c r="Q212" s="86"/>
      <c r="R212" s="323"/>
      <c r="S212" s="1120"/>
    </row>
    <row r="213" spans="1:19" ht="12.75">
      <c r="A213" s="71"/>
      <c r="B213" s="255">
        <v>27</v>
      </c>
      <c r="C213" s="1669" t="s">
        <v>171</v>
      </c>
      <c r="D213" s="1669"/>
      <c r="E213" s="1669"/>
      <c r="F213" s="1670"/>
      <c r="G213" s="79" t="s">
        <v>482</v>
      </c>
      <c r="H213" s="387">
        <v>30</v>
      </c>
      <c r="I213" s="404">
        <v>30</v>
      </c>
      <c r="J213" s="1186">
        <v>73</v>
      </c>
      <c r="K213" s="1119">
        <f>J213/I213</f>
        <v>2.433333333333333</v>
      </c>
      <c r="L213" s="101"/>
      <c r="M213" s="101"/>
      <c r="N213" s="327"/>
      <c r="O213" s="1119"/>
      <c r="P213" s="101"/>
      <c r="Q213" s="101"/>
      <c r="R213" s="327"/>
      <c r="S213" s="1120"/>
    </row>
    <row r="214" spans="1:19" ht="13.5" thickBot="1">
      <c r="A214" s="88"/>
      <c r="B214" s="255">
        <v>28</v>
      </c>
      <c r="C214" s="1684" t="s">
        <v>172</v>
      </c>
      <c r="D214" s="1684"/>
      <c r="E214" s="1684"/>
      <c r="F214" s="1685"/>
      <c r="G214" s="688" t="s">
        <v>482</v>
      </c>
      <c r="H214" s="1207">
        <v>116</v>
      </c>
      <c r="I214" s="356">
        <v>116</v>
      </c>
      <c r="J214" s="1208">
        <v>29</v>
      </c>
      <c r="K214" s="1119">
        <f>J214/I214</f>
        <v>0.25</v>
      </c>
      <c r="L214" s="120"/>
      <c r="M214" s="120"/>
      <c r="N214" s="118"/>
      <c r="O214" s="1209"/>
      <c r="P214" s="119"/>
      <c r="Q214" s="120"/>
      <c r="R214" s="118"/>
      <c r="S214" s="1210"/>
    </row>
    <row r="215" spans="1:19" s="262" customFormat="1" ht="14.25" thickBot="1" thickTop="1">
      <c r="A215" s="1686" t="s">
        <v>94</v>
      </c>
      <c r="B215" s="1687"/>
      <c r="C215" s="1687"/>
      <c r="D215" s="1687"/>
      <c r="E215" s="1687"/>
      <c r="F215" s="1687"/>
      <c r="G215" s="690"/>
      <c r="H215" s="1211">
        <f aca="true" t="shared" si="24" ref="H215:N215">SUM(H187:H214)</f>
        <v>4159</v>
      </c>
      <c r="I215" s="1212">
        <f t="shared" si="24"/>
        <v>28956</v>
      </c>
      <c r="J215" s="1212">
        <f t="shared" si="24"/>
        <v>7083</v>
      </c>
      <c r="K215" s="1213"/>
      <c r="L215" s="1211">
        <f t="shared" si="24"/>
        <v>46160</v>
      </c>
      <c r="M215" s="1212">
        <f t="shared" si="24"/>
        <v>117782</v>
      </c>
      <c r="N215" s="1212">
        <f t="shared" si="24"/>
        <v>60196</v>
      </c>
      <c r="O215" s="1213"/>
      <c r="P215" s="1214"/>
      <c r="Q215" s="1212"/>
      <c r="R215" s="1212"/>
      <c r="S215" s="1213"/>
    </row>
    <row r="216" spans="1:19" ht="13.5" thickTop="1">
      <c r="A216" s="60"/>
      <c r="B216" s="60"/>
      <c r="C216" s="60"/>
      <c r="D216" s="60"/>
      <c r="E216" s="60"/>
      <c r="F216" s="60"/>
      <c r="G216" s="60"/>
      <c r="H216" s="60"/>
      <c r="I216" s="351"/>
      <c r="J216" s="351"/>
      <c r="K216" s="60"/>
      <c r="L216" s="60"/>
      <c r="M216" s="60"/>
      <c r="N216" s="60"/>
      <c r="O216" s="351"/>
      <c r="P216" s="60"/>
      <c r="Q216" s="60"/>
      <c r="R216" s="60"/>
      <c r="S216" s="60"/>
    </row>
    <row r="217" spans="1:19" ht="12.75">
      <c r="A217" s="60"/>
      <c r="B217" s="60"/>
      <c r="C217" s="60"/>
      <c r="D217" s="60"/>
      <c r="E217" s="60"/>
      <c r="F217" s="60"/>
      <c r="G217" s="60"/>
      <c r="H217" s="60"/>
      <c r="I217" s="351"/>
      <c r="J217" s="351"/>
      <c r="K217" s="60"/>
      <c r="L217" s="60"/>
      <c r="M217" s="60"/>
      <c r="N217" s="60"/>
      <c r="O217" s="351"/>
      <c r="P217" s="60"/>
      <c r="Q217" s="60"/>
      <c r="R217" s="60"/>
      <c r="S217" s="60"/>
    </row>
    <row r="218" spans="1:19" ht="12.75">
      <c r="A218" s="60"/>
      <c r="B218" s="60"/>
      <c r="C218" s="60"/>
      <c r="D218" s="60"/>
      <c r="E218" s="60"/>
      <c r="F218" s="60"/>
      <c r="G218" s="60"/>
      <c r="H218" s="60"/>
      <c r="I218" s="351"/>
      <c r="J218" s="351"/>
      <c r="K218" s="60"/>
      <c r="L218" s="60"/>
      <c r="M218" s="60"/>
      <c r="N218" s="60"/>
      <c r="O218" s="351"/>
      <c r="P218" s="60"/>
      <c r="Q218" s="60"/>
      <c r="R218" s="60"/>
      <c r="S218" s="60"/>
    </row>
    <row r="219" spans="1:19" ht="12.75">
      <c r="A219" s="60"/>
      <c r="B219" s="1708" t="s">
        <v>581</v>
      </c>
      <c r="C219" s="1708"/>
      <c r="D219" s="1708"/>
      <c r="E219" s="1708"/>
      <c r="F219" s="1708"/>
      <c r="G219" s="1708"/>
      <c r="H219" s="1708"/>
      <c r="I219" s="1708"/>
      <c r="J219" s="1708"/>
      <c r="K219" s="1708"/>
      <c r="L219" s="1708"/>
      <c r="M219" s="1708"/>
      <c r="N219" s="1708"/>
      <c r="O219" s="1708"/>
      <c r="P219" s="1708"/>
      <c r="Q219" s="1708"/>
      <c r="R219" s="1708"/>
      <c r="S219" s="1708"/>
    </row>
    <row r="220" spans="1:19" ht="12.75">
      <c r="A220" s="1638" t="s">
        <v>640</v>
      </c>
      <c r="B220" s="1638"/>
      <c r="C220" s="1638"/>
      <c r="D220" s="1638"/>
      <c r="E220" s="1638"/>
      <c r="F220" s="1638"/>
      <c r="G220" s="1638"/>
      <c r="H220" s="1638"/>
      <c r="I220" s="1638"/>
      <c r="J220" s="1638"/>
      <c r="K220" s="1638"/>
      <c r="L220" s="1638"/>
      <c r="M220" s="1638"/>
      <c r="N220" s="1638"/>
      <c r="O220" s="1638"/>
      <c r="P220" s="1638"/>
      <c r="Q220" s="1638"/>
      <c r="R220" s="1638"/>
      <c r="S220" s="1638"/>
    </row>
    <row r="221" spans="1:19" ht="12.75" customHeight="1">
      <c r="A221" s="1639" t="s">
        <v>641</v>
      </c>
      <c r="B221" s="1639"/>
      <c r="C221" s="1639"/>
      <c r="D221" s="1639"/>
      <c r="E221" s="1639"/>
      <c r="F221" s="1639"/>
      <c r="G221" s="1639"/>
      <c r="H221" s="1639"/>
      <c r="I221" s="1639"/>
      <c r="J221" s="1639"/>
      <c r="K221" s="1639"/>
      <c r="L221" s="1639"/>
      <c r="M221" s="1639"/>
      <c r="N221" s="1639"/>
      <c r="O221" s="1639"/>
      <c r="P221" s="1639"/>
      <c r="Q221" s="1639"/>
      <c r="R221" s="1639"/>
      <c r="S221" s="1639"/>
    </row>
    <row r="222" spans="1:19" ht="13.5" thickBot="1">
      <c r="A222" s="1709" t="s">
        <v>49</v>
      </c>
      <c r="B222" s="1709"/>
      <c r="C222" s="1709"/>
      <c r="D222" s="1709"/>
      <c r="E222" s="1709"/>
      <c r="F222" s="1709"/>
      <c r="G222" s="1709"/>
      <c r="H222" s="1709"/>
      <c r="I222" s="1709"/>
      <c r="J222" s="1709"/>
      <c r="K222" s="1709"/>
      <c r="L222" s="1709"/>
      <c r="M222" s="1709"/>
      <c r="N222" s="1709"/>
      <c r="O222" s="1709"/>
      <c r="P222" s="1709"/>
      <c r="Q222" s="1709"/>
      <c r="R222" s="1709"/>
      <c r="S222" s="1709"/>
    </row>
    <row r="223" spans="1:19" ht="13.5" thickTop="1">
      <c r="A223" s="1712" t="s">
        <v>1</v>
      </c>
      <c r="B223" s="1644" t="s">
        <v>87</v>
      </c>
      <c r="C223" s="1645"/>
      <c r="D223" s="1645"/>
      <c r="E223" s="1645"/>
      <c r="F223" s="1646"/>
      <c r="G223" s="1650" t="s">
        <v>481</v>
      </c>
      <c r="H223" s="1711" t="s">
        <v>60</v>
      </c>
      <c r="I223" s="1711"/>
      <c r="J223" s="1711"/>
      <c r="K223" s="1711"/>
      <c r="L223" s="1711"/>
      <c r="M223" s="1711"/>
      <c r="N223" s="1711"/>
      <c r="O223" s="1711"/>
      <c r="P223" s="1711"/>
      <c r="Q223" s="1711"/>
      <c r="R223" s="1711"/>
      <c r="S223" s="1715"/>
    </row>
    <row r="224" spans="1:19" ht="12.75">
      <c r="A224" s="1713"/>
      <c r="B224" s="1647"/>
      <c r="C224" s="1648"/>
      <c r="D224" s="1648"/>
      <c r="E224" s="1648"/>
      <c r="F224" s="1649"/>
      <c r="G224" s="1651"/>
      <c r="H224" s="1716" t="s">
        <v>578</v>
      </c>
      <c r="I224" s="1716"/>
      <c r="J224" s="1716"/>
      <c r="K224" s="1716"/>
      <c r="L224" s="1717" t="s">
        <v>579</v>
      </c>
      <c r="M224" s="1718"/>
      <c r="N224" s="1718"/>
      <c r="O224" s="1719"/>
      <c r="P224" s="1718" t="s">
        <v>580</v>
      </c>
      <c r="Q224" s="1718"/>
      <c r="R224" s="1718"/>
      <c r="S224" s="1719"/>
    </row>
    <row r="225" spans="1:19" ht="12.75" customHeight="1">
      <c r="A225" s="1713"/>
      <c r="B225" s="1647"/>
      <c r="C225" s="1648"/>
      <c r="D225" s="1648"/>
      <c r="E225" s="1648"/>
      <c r="F225" s="1649"/>
      <c r="G225" s="1651"/>
      <c r="H225" s="1578" t="s">
        <v>517</v>
      </c>
      <c r="I225" s="1560" t="s">
        <v>518</v>
      </c>
      <c r="J225" s="1561" t="s">
        <v>213</v>
      </c>
      <c r="K225" s="1561" t="s">
        <v>214</v>
      </c>
      <c r="L225" s="1688" t="s">
        <v>517</v>
      </c>
      <c r="M225" s="1560" t="s">
        <v>518</v>
      </c>
      <c r="N225" s="1561" t="s">
        <v>213</v>
      </c>
      <c r="O225" s="1577" t="s">
        <v>214</v>
      </c>
      <c r="P225" s="1578" t="s">
        <v>517</v>
      </c>
      <c r="Q225" s="1560" t="s">
        <v>518</v>
      </c>
      <c r="R225" s="1561" t="s">
        <v>213</v>
      </c>
      <c r="S225" s="1577" t="s">
        <v>214</v>
      </c>
    </row>
    <row r="226" spans="1:19" ht="12.75">
      <c r="A226" s="1713"/>
      <c r="B226" s="1647"/>
      <c r="C226" s="1648"/>
      <c r="D226" s="1648"/>
      <c r="E226" s="1648"/>
      <c r="F226" s="1649"/>
      <c r="G226" s="1651"/>
      <c r="H226" s="1578"/>
      <c r="I226" s="1560"/>
      <c r="J226" s="1561"/>
      <c r="K226" s="1561"/>
      <c r="L226" s="1688"/>
      <c r="M226" s="1560"/>
      <c r="N226" s="1561"/>
      <c r="O226" s="1577"/>
      <c r="P226" s="1578"/>
      <c r="Q226" s="1560"/>
      <c r="R226" s="1561"/>
      <c r="S226" s="1577"/>
    </row>
    <row r="227" spans="1:19" ht="12.75">
      <c r="A227" s="1714"/>
      <c r="B227" s="1675"/>
      <c r="C227" s="1721"/>
      <c r="D227" s="1721"/>
      <c r="E227" s="1721"/>
      <c r="F227" s="1722"/>
      <c r="G227" s="1652"/>
      <c r="H227" s="64" t="s">
        <v>329</v>
      </c>
      <c r="I227" s="62" t="s">
        <v>331</v>
      </c>
      <c r="J227" s="106" t="s">
        <v>333</v>
      </c>
      <c r="K227" s="106" t="s">
        <v>334</v>
      </c>
      <c r="L227" s="61" t="s">
        <v>336</v>
      </c>
      <c r="M227" s="62" t="s">
        <v>338</v>
      </c>
      <c r="N227" s="106" t="s">
        <v>340</v>
      </c>
      <c r="O227" s="63" t="s">
        <v>342</v>
      </c>
      <c r="P227" s="64" t="s">
        <v>344</v>
      </c>
      <c r="Q227" s="62" t="s">
        <v>346</v>
      </c>
      <c r="R227" s="106" t="s">
        <v>348</v>
      </c>
      <c r="S227" s="63" t="s">
        <v>350</v>
      </c>
    </row>
    <row r="228" spans="1:19" s="262" customFormat="1" ht="12.75">
      <c r="A228" s="61"/>
      <c r="B228" s="150" t="s">
        <v>573</v>
      </c>
      <c r="C228" s="687"/>
      <c r="D228" s="687"/>
      <c r="E228" s="687"/>
      <c r="F228" s="687"/>
      <c r="G228" s="1130"/>
      <c r="H228" s="398">
        <f>H215</f>
        <v>4159</v>
      </c>
      <c r="I228" s="156">
        <f>I215</f>
        <v>28956</v>
      </c>
      <c r="J228" s="156">
        <f>J215</f>
        <v>7083</v>
      </c>
      <c r="K228" s="1193"/>
      <c r="L228" s="398">
        <f>L215</f>
        <v>46160</v>
      </c>
      <c r="M228" s="156">
        <f>M215</f>
        <v>117782</v>
      </c>
      <c r="N228" s="156">
        <f>N215</f>
        <v>60196</v>
      </c>
      <c r="O228" s="1193"/>
      <c r="P228" s="108"/>
      <c r="Q228" s="156"/>
      <c r="R228" s="156"/>
      <c r="S228" s="353"/>
    </row>
    <row r="229" spans="1:19" ht="12.75">
      <c r="A229" s="65"/>
      <c r="B229" s="106">
        <v>29</v>
      </c>
      <c r="C229" s="1669" t="s">
        <v>173</v>
      </c>
      <c r="D229" s="1669"/>
      <c r="E229" s="1669"/>
      <c r="F229" s="1670"/>
      <c r="G229" s="79" t="s">
        <v>482</v>
      </c>
      <c r="H229" s="387"/>
      <c r="I229" s="404"/>
      <c r="J229" s="1186"/>
      <c r="K229" s="1193"/>
      <c r="L229" s="92"/>
      <c r="M229" s="91"/>
      <c r="N229" s="335"/>
      <c r="O229" s="1193"/>
      <c r="P229" s="68"/>
      <c r="Q229" s="69"/>
      <c r="R229" s="320"/>
      <c r="S229" s="353"/>
    </row>
    <row r="230" spans="1:19" ht="12.75">
      <c r="A230" s="65"/>
      <c r="B230" s="106">
        <v>30</v>
      </c>
      <c r="C230" s="1680" t="s">
        <v>101</v>
      </c>
      <c r="D230" s="1680"/>
      <c r="E230" s="1680"/>
      <c r="F230" s="1681"/>
      <c r="G230" s="687" t="s">
        <v>482</v>
      </c>
      <c r="H230" s="387"/>
      <c r="I230" s="404"/>
      <c r="J230" s="1186"/>
      <c r="K230" s="1193"/>
      <c r="L230" s="77"/>
      <c r="M230" s="76"/>
      <c r="N230" s="321"/>
      <c r="O230" s="1193"/>
      <c r="P230" s="75"/>
      <c r="Q230" s="76"/>
      <c r="R230" s="321"/>
      <c r="S230" s="353"/>
    </row>
    <row r="231" spans="1:19" ht="12.75">
      <c r="A231" s="110"/>
      <c r="B231" s="106">
        <v>31</v>
      </c>
      <c r="C231" s="1680" t="s">
        <v>174</v>
      </c>
      <c r="D231" s="1680"/>
      <c r="E231" s="1680"/>
      <c r="F231" s="1681"/>
      <c r="G231" s="687" t="s">
        <v>483</v>
      </c>
      <c r="H231" s="387"/>
      <c r="I231" s="404"/>
      <c r="J231" s="1186"/>
      <c r="K231" s="1193"/>
      <c r="L231" s="388"/>
      <c r="M231" s="404"/>
      <c r="N231" s="1186"/>
      <c r="O231" s="1193"/>
      <c r="P231" s="75"/>
      <c r="Q231" s="76"/>
      <c r="R231" s="321"/>
      <c r="S231" s="353"/>
    </row>
    <row r="232" spans="1:19" ht="12.75">
      <c r="A232" s="110"/>
      <c r="B232" s="106">
        <v>32</v>
      </c>
      <c r="C232" s="1680" t="s">
        <v>498</v>
      </c>
      <c r="D232" s="1680"/>
      <c r="E232" s="1680"/>
      <c r="F232" s="1681"/>
      <c r="G232" s="687" t="s">
        <v>483</v>
      </c>
      <c r="H232" s="82">
        <v>9459</v>
      </c>
      <c r="I232" s="81">
        <v>118383</v>
      </c>
      <c r="J232" s="322">
        <v>11448</v>
      </c>
      <c r="K232" s="1193">
        <f>J232/I232</f>
        <v>0.09670307392108664</v>
      </c>
      <c r="L232" s="83"/>
      <c r="M232" s="81"/>
      <c r="N232" s="322"/>
      <c r="O232" s="1193"/>
      <c r="P232" s="82"/>
      <c r="Q232" s="81"/>
      <c r="R232" s="322"/>
      <c r="S232" s="353"/>
    </row>
    <row r="233" spans="1:19" ht="12.75">
      <c r="A233" s="110"/>
      <c r="B233" s="106">
        <v>33</v>
      </c>
      <c r="C233" s="1680" t="s">
        <v>175</v>
      </c>
      <c r="D233" s="1680"/>
      <c r="E233" s="1680"/>
      <c r="F233" s="1681"/>
      <c r="G233" s="687" t="s">
        <v>483</v>
      </c>
      <c r="H233" s="82"/>
      <c r="I233" s="81"/>
      <c r="J233" s="322"/>
      <c r="K233" s="1193"/>
      <c r="L233" s="83"/>
      <c r="M233" s="81"/>
      <c r="N233" s="322"/>
      <c r="O233" s="1193"/>
      <c r="P233" s="82"/>
      <c r="Q233" s="81"/>
      <c r="R233" s="322"/>
      <c r="S233" s="353"/>
    </row>
    <row r="234" spans="1:19" ht="12.75">
      <c r="A234" s="110"/>
      <c r="B234" s="106">
        <v>34</v>
      </c>
      <c r="C234" s="1669" t="s">
        <v>153</v>
      </c>
      <c r="D234" s="1669"/>
      <c r="E234" s="1669"/>
      <c r="F234" s="1670"/>
      <c r="G234" s="79" t="s">
        <v>482</v>
      </c>
      <c r="H234" s="85"/>
      <c r="I234" s="86"/>
      <c r="J234" s="323"/>
      <c r="K234" s="1193"/>
      <c r="L234" s="87"/>
      <c r="M234" s="86"/>
      <c r="N234" s="323"/>
      <c r="O234" s="1193"/>
      <c r="P234" s="85"/>
      <c r="Q234" s="86"/>
      <c r="R234" s="323"/>
      <c r="S234" s="353"/>
    </row>
    <row r="235" spans="1:19" ht="12.75">
      <c r="A235" s="110"/>
      <c r="B235" s="106">
        <v>35</v>
      </c>
      <c r="C235" s="1669" t="s">
        <v>176</v>
      </c>
      <c r="D235" s="1669"/>
      <c r="E235" s="1669"/>
      <c r="F235" s="1670"/>
      <c r="G235" s="79" t="s">
        <v>483</v>
      </c>
      <c r="H235" s="85"/>
      <c r="I235" s="86">
        <v>1010</v>
      </c>
      <c r="J235" s="323">
        <v>67</v>
      </c>
      <c r="K235" s="1193">
        <f>J235/I235</f>
        <v>0.06633663366336634</v>
      </c>
      <c r="L235" s="87">
        <v>2500</v>
      </c>
      <c r="M235" s="86">
        <v>2500</v>
      </c>
      <c r="N235" s="323">
        <v>2340</v>
      </c>
      <c r="O235" s="1119">
        <f>N235/M235</f>
        <v>0.936</v>
      </c>
      <c r="P235" s="85"/>
      <c r="Q235" s="86"/>
      <c r="R235" s="323"/>
      <c r="S235" s="353"/>
    </row>
    <row r="236" spans="1:19" ht="12.75">
      <c r="A236" s="61">
        <v>1</v>
      </c>
      <c r="B236" s="150" t="s">
        <v>105</v>
      </c>
      <c r="C236" s="687"/>
      <c r="D236" s="687"/>
      <c r="E236" s="687"/>
      <c r="F236" s="687"/>
      <c r="G236" s="700"/>
      <c r="H236" s="398">
        <f aca="true" t="shared" si="25" ref="H236:N236">SUM(H228:H235)</f>
        <v>13618</v>
      </c>
      <c r="I236" s="156">
        <f t="shared" si="25"/>
        <v>148349</v>
      </c>
      <c r="J236" s="156">
        <f t="shared" si="25"/>
        <v>18598</v>
      </c>
      <c r="K236" s="1193">
        <f t="shared" si="25"/>
        <v>0.16303970758445296</v>
      </c>
      <c r="L236" s="398">
        <f t="shared" si="25"/>
        <v>48660</v>
      </c>
      <c r="M236" s="156">
        <f t="shared" si="25"/>
        <v>120282</v>
      </c>
      <c r="N236" s="156">
        <f t="shared" si="25"/>
        <v>62536</v>
      </c>
      <c r="O236" s="1193">
        <f>N236/M236</f>
        <v>0.5199115412114863</v>
      </c>
      <c r="P236" s="108"/>
      <c r="Q236" s="156"/>
      <c r="R236" s="156"/>
      <c r="S236" s="353"/>
    </row>
    <row r="237" spans="1:19" ht="12.75">
      <c r="A237" s="112"/>
      <c r="B237" s="113"/>
      <c r="C237" s="1150"/>
      <c r="D237" s="1150"/>
      <c r="E237" s="1150"/>
      <c r="F237" s="1150"/>
      <c r="G237" s="1130"/>
      <c r="H237" s="121"/>
      <c r="I237" s="122"/>
      <c r="J237" s="330"/>
      <c r="K237" s="1193"/>
      <c r="L237" s="235"/>
      <c r="M237" s="122"/>
      <c r="N237" s="330"/>
      <c r="O237" s="1193"/>
      <c r="P237" s="1215"/>
      <c r="Q237" s="124"/>
      <c r="R237" s="340"/>
      <c r="S237" s="353"/>
    </row>
    <row r="238" spans="1:19" ht="12.75">
      <c r="A238" s="115" t="s">
        <v>22</v>
      </c>
      <c r="B238" s="1689" t="s">
        <v>106</v>
      </c>
      <c r="C238" s="1690"/>
      <c r="D238" s="1690"/>
      <c r="E238" s="1690"/>
      <c r="F238" s="1691"/>
      <c r="G238" s="694"/>
      <c r="H238" s="82"/>
      <c r="I238" s="81"/>
      <c r="J238" s="322"/>
      <c r="K238" s="1193"/>
      <c r="L238" s="83"/>
      <c r="M238" s="81"/>
      <c r="N238" s="322"/>
      <c r="O238" s="1193"/>
      <c r="P238" s="82"/>
      <c r="Q238" s="81"/>
      <c r="R238" s="322"/>
      <c r="S238" s="353"/>
    </row>
    <row r="239" spans="1:19" ht="12.75">
      <c r="A239" s="238"/>
      <c r="B239" s="386">
        <v>1</v>
      </c>
      <c r="C239" s="1669" t="s">
        <v>177</v>
      </c>
      <c r="D239" s="1669"/>
      <c r="E239" s="1669"/>
      <c r="F239" s="1670"/>
      <c r="G239" s="693" t="s">
        <v>482</v>
      </c>
      <c r="H239" s="85"/>
      <c r="I239" s="86"/>
      <c r="J239" s="323"/>
      <c r="K239" s="1193"/>
      <c r="L239" s="87"/>
      <c r="M239" s="86"/>
      <c r="N239" s="323"/>
      <c r="O239" s="1193"/>
      <c r="P239" s="85"/>
      <c r="Q239" s="86"/>
      <c r="R239" s="323"/>
      <c r="S239" s="353"/>
    </row>
    <row r="240" spans="1:19" ht="12.75">
      <c r="A240" s="110"/>
      <c r="B240" s="386">
        <v>2</v>
      </c>
      <c r="C240" s="1669" t="s">
        <v>83</v>
      </c>
      <c r="D240" s="1669"/>
      <c r="E240" s="1669"/>
      <c r="F240" s="1670"/>
      <c r="G240" s="693" t="s">
        <v>482</v>
      </c>
      <c r="H240" s="85">
        <v>318</v>
      </c>
      <c r="I240" s="86">
        <v>318</v>
      </c>
      <c r="J240" s="323"/>
      <c r="K240" s="1193">
        <f>J240/I240</f>
        <v>0</v>
      </c>
      <c r="L240" s="87"/>
      <c r="M240" s="86"/>
      <c r="N240" s="323"/>
      <c r="O240" s="1193"/>
      <c r="P240" s="85"/>
      <c r="Q240" s="86"/>
      <c r="R240" s="323"/>
      <c r="S240" s="353"/>
    </row>
    <row r="241" spans="1:19" ht="12.75">
      <c r="A241" s="110"/>
      <c r="B241" s="386">
        <v>3</v>
      </c>
      <c r="C241" s="1669" t="s">
        <v>574</v>
      </c>
      <c r="D241" s="1669"/>
      <c r="E241" s="1669"/>
      <c r="F241" s="1670"/>
      <c r="G241" s="693" t="s">
        <v>482</v>
      </c>
      <c r="H241" s="85"/>
      <c r="I241" s="86"/>
      <c r="J241" s="323"/>
      <c r="K241" s="1193"/>
      <c r="L241" s="87"/>
      <c r="M241" s="86"/>
      <c r="N241" s="323"/>
      <c r="O241" s="1193"/>
      <c r="P241" s="85"/>
      <c r="Q241" s="86"/>
      <c r="R241" s="323"/>
      <c r="S241" s="353"/>
    </row>
    <row r="242" spans="1:19" ht="12.75">
      <c r="A242" s="110"/>
      <c r="B242" s="386">
        <v>4</v>
      </c>
      <c r="C242" s="1669" t="s">
        <v>180</v>
      </c>
      <c r="D242" s="1669"/>
      <c r="E242" s="1669"/>
      <c r="F242" s="1670"/>
      <c r="G242" s="693" t="s">
        <v>482</v>
      </c>
      <c r="H242" s="85"/>
      <c r="I242" s="86"/>
      <c r="J242" s="323"/>
      <c r="K242" s="1193"/>
      <c r="L242" s="87"/>
      <c r="M242" s="86"/>
      <c r="N242" s="323"/>
      <c r="O242" s="1193"/>
      <c r="P242" s="85"/>
      <c r="Q242" s="86"/>
      <c r="R242" s="323"/>
      <c r="S242" s="353"/>
    </row>
    <row r="243" spans="1:19" ht="12.75">
      <c r="A243" s="110"/>
      <c r="B243" s="386">
        <v>5</v>
      </c>
      <c r="C243" s="1692" t="s">
        <v>178</v>
      </c>
      <c r="D243" s="1692"/>
      <c r="E243" s="1692"/>
      <c r="F243" s="1693"/>
      <c r="G243" s="695" t="s">
        <v>482</v>
      </c>
      <c r="H243" s="85"/>
      <c r="I243" s="86"/>
      <c r="J243" s="323"/>
      <c r="K243" s="1193"/>
      <c r="L243" s="87"/>
      <c r="M243" s="86"/>
      <c r="N243" s="323"/>
      <c r="O243" s="1193"/>
      <c r="P243" s="85"/>
      <c r="Q243" s="86"/>
      <c r="R243" s="323"/>
      <c r="S243" s="353"/>
    </row>
    <row r="244" spans="1:19" ht="12.75">
      <c r="A244" s="110"/>
      <c r="B244" s="386">
        <v>6</v>
      </c>
      <c r="C244" s="1694" t="s">
        <v>582</v>
      </c>
      <c r="D244" s="1694"/>
      <c r="E244" s="1694"/>
      <c r="F244" s="1695"/>
      <c r="G244" s="696" t="s">
        <v>483</v>
      </c>
      <c r="H244" s="85"/>
      <c r="I244" s="86"/>
      <c r="J244" s="323"/>
      <c r="K244" s="1193"/>
      <c r="L244" s="87"/>
      <c r="M244" s="86"/>
      <c r="N244" s="323"/>
      <c r="O244" s="1193"/>
      <c r="P244" s="85"/>
      <c r="Q244" s="86"/>
      <c r="R244" s="323"/>
      <c r="S244" s="353"/>
    </row>
    <row r="245" spans="1:19" ht="12.75">
      <c r="A245" s="110"/>
      <c r="B245" s="1369" t="s">
        <v>642</v>
      </c>
      <c r="C245" s="1349"/>
      <c r="D245" s="1349"/>
      <c r="E245" s="1349"/>
      <c r="F245" s="1350"/>
      <c r="G245" s="696" t="s">
        <v>482</v>
      </c>
      <c r="H245" s="1370"/>
      <c r="I245" s="86"/>
      <c r="J245" s="323"/>
      <c r="K245" s="1193"/>
      <c r="L245" s="87"/>
      <c r="M245" s="86"/>
      <c r="N245" s="323"/>
      <c r="O245" s="1193"/>
      <c r="P245" s="85"/>
      <c r="Q245" s="86"/>
      <c r="R245" s="323"/>
      <c r="S245" s="353"/>
    </row>
    <row r="246" spans="1:19" ht="12.75">
      <c r="A246" s="110"/>
      <c r="B246" s="1369" t="s">
        <v>643</v>
      </c>
      <c r="C246" s="1349"/>
      <c r="D246" s="1349"/>
      <c r="E246" s="1349"/>
      <c r="F246" s="1350"/>
      <c r="G246" s="696" t="s">
        <v>482</v>
      </c>
      <c r="H246" s="1370"/>
      <c r="I246" s="86"/>
      <c r="J246" s="323"/>
      <c r="K246" s="1193"/>
      <c r="L246" s="87"/>
      <c r="M246" s="86"/>
      <c r="N246" s="323"/>
      <c r="O246" s="1193"/>
      <c r="P246" s="85"/>
      <c r="Q246" s="86"/>
      <c r="R246" s="323"/>
      <c r="S246" s="353"/>
    </row>
    <row r="247" spans="1:19" ht="12.75">
      <c r="A247" s="153"/>
      <c r="B247" s="151" t="s">
        <v>108</v>
      </c>
      <c r="C247" s="152" t="s">
        <v>107</v>
      </c>
      <c r="D247" s="152"/>
      <c r="E247" s="152"/>
      <c r="F247" s="1157"/>
      <c r="G247" s="1158"/>
      <c r="H247" s="398">
        <f>SUM(H239:H244)</f>
        <v>318</v>
      </c>
      <c r="I247" s="156">
        <f>SUM(I239:I244)</f>
        <v>318</v>
      </c>
      <c r="J247" s="156"/>
      <c r="K247" s="1193"/>
      <c r="L247" s="108"/>
      <c r="M247" s="156"/>
      <c r="N247" s="156"/>
      <c r="O247" s="1193"/>
      <c r="P247" s="108"/>
      <c r="Q247" s="156"/>
      <c r="R247" s="156"/>
      <c r="S247" s="353"/>
    </row>
    <row r="248" spans="1:19" ht="12.75">
      <c r="A248" s="112"/>
      <c r="B248" s="116"/>
      <c r="C248" s="117"/>
      <c r="D248" s="117"/>
      <c r="E248" s="117"/>
      <c r="F248" s="117"/>
      <c r="G248" s="1161"/>
      <c r="H248" s="159"/>
      <c r="I248" s="160"/>
      <c r="J248" s="325"/>
      <c r="K248" s="1193"/>
      <c r="L248" s="236"/>
      <c r="M248" s="160"/>
      <c r="N248" s="325"/>
      <c r="O248" s="1193"/>
      <c r="P248" s="161"/>
      <c r="Q248" s="162"/>
      <c r="R248" s="341"/>
      <c r="S248" s="353"/>
    </row>
    <row r="249" spans="1:19" ht="12.75">
      <c r="A249" s="65">
        <v>2</v>
      </c>
      <c r="B249" s="66" t="s">
        <v>109</v>
      </c>
      <c r="C249" s="67"/>
      <c r="D249" s="67"/>
      <c r="E249" s="67"/>
      <c r="F249" s="67"/>
      <c r="G249" s="699"/>
      <c r="H249" s="398">
        <f>H258</f>
        <v>482</v>
      </c>
      <c r="I249" s="156">
        <f>I258</f>
        <v>225</v>
      </c>
      <c r="J249" s="156">
        <f>J258</f>
        <v>205</v>
      </c>
      <c r="K249" s="1193">
        <f>K258</f>
        <v>0.9111111111111111</v>
      </c>
      <c r="L249" s="108"/>
      <c r="M249" s="156"/>
      <c r="N249" s="156"/>
      <c r="O249" s="1193"/>
      <c r="P249" s="108"/>
      <c r="Q249" s="156"/>
      <c r="R249" s="156"/>
      <c r="S249" s="353"/>
    </row>
    <row r="250" spans="1:19" ht="12.75">
      <c r="A250" s="71"/>
      <c r="B250" s="1696" t="s">
        <v>95</v>
      </c>
      <c r="C250" s="1697"/>
      <c r="D250" s="1697"/>
      <c r="E250" s="1697"/>
      <c r="F250" s="1698"/>
      <c r="G250" s="698"/>
      <c r="H250" s="102"/>
      <c r="I250" s="101"/>
      <c r="J250" s="327"/>
      <c r="K250" s="1193"/>
      <c r="L250" s="100"/>
      <c r="M250" s="101"/>
      <c r="N250" s="327"/>
      <c r="O250" s="1193"/>
      <c r="P250" s="82"/>
      <c r="Q250" s="81"/>
      <c r="R250" s="322"/>
      <c r="S250" s="353"/>
    </row>
    <row r="251" spans="1:19" ht="12.75">
      <c r="A251" s="71"/>
      <c r="B251" s="78">
        <v>1</v>
      </c>
      <c r="C251" s="1669" t="s">
        <v>183</v>
      </c>
      <c r="D251" s="1669"/>
      <c r="E251" s="1669"/>
      <c r="F251" s="1670"/>
      <c r="G251" s="693" t="s">
        <v>482</v>
      </c>
      <c r="H251" s="98">
        <v>73</v>
      </c>
      <c r="I251" s="97"/>
      <c r="J251" s="328"/>
      <c r="K251" s="1193"/>
      <c r="L251" s="99"/>
      <c r="M251" s="97"/>
      <c r="N251" s="328"/>
      <c r="O251" s="1193"/>
      <c r="P251" s="125"/>
      <c r="Q251" s="109"/>
      <c r="R251" s="343"/>
      <c r="S251" s="353"/>
    </row>
    <row r="252" spans="1:19" ht="12.75">
      <c r="A252" s="71"/>
      <c r="B252" s="78">
        <v>2</v>
      </c>
      <c r="C252" s="1669" t="s">
        <v>184</v>
      </c>
      <c r="D252" s="1669"/>
      <c r="E252" s="1669"/>
      <c r="F252" s="1670"/>
      <c r="G252" s="693" t="s">
        <v>482</v>
      </c>
      <c r="H252" s="239">
        <v>121</v>
      </c>
      <c r="I252" s="240"/>
      <c r="J252" s="329"/>
      <c r="K252" s="1193"/>
      <c r="L252" s="241"/>
      <c r="M252" s="240"/>
      <c r="N252" s="329"/>
      <c r="O252" s="1193"/>
      <c r="P252" s="242"/>
      <c r="Q252" s="243"/>
      <c r="R252" s="344"/>
      <c r="S252" s="353"/>
    </row>
    <row r="253" spans="1:19" ht="12.75">
      <c r="A253" s="71"/>
      <c r="B253" s="78">
        <v>3</v>
      </c>
      <c r="C253" s="1669" t="s">
        <v>133</v>
      </c>
      <c r="D253" s="1669"/>
      <c r="E253" s="1669"/>
      <c r="F253" s="1670"/>
      <c r="G253" s="693" t="s">
        <v>483</v>
      </c>
      <c r="H253" s="1200">
        <v>2</v>
      </c>
      <c r="I253" s="1144">
        <v>206</v>
      </c>
      <c r="J253" s="724">
        <v>205</v>
      </c>
      <c r="K253" s="1193">
        <f>J253/I253</f>
        <v>0.9951456310679612</v>
      </c>
      <c r="L253" s="111"/>
      <c r="M253" s="107"/>
      <c r="N253" s="331"/>
      <c r="O253" s="1193"/>
      <c r="P253" s="85"/>
      <c r="Q253" s="86"/>
      <c r="R253" s="323"/>
      <c r="S253" s="353"/>
    </row>
    <row r="254" spans="1:19" ht="12.75">
      <c r="A254" s="84"/>
      <c r="B254" s="78">
        <v>4</v>
      </c>
      <c r="C254" s="1669" t="s">
        <v>182</v>
      </c>
      <c r="D254" s="1669"/>
      <c r="E254" s="1669"/>
      <c r="F254" s="1670"/>
      <c r="G254" s="693" t="s">
        <v>482</v>
      </c>
      <c r="H254" s="1190">
        <v>267</v>
      </c>
      <c r="I254" s="376"/>
      <c r="J254" s="332"/>
      <c r="K254" s="1193"/>
      <c r="L254" s="165"/>
      <c r="M254" s="164"/>
      <c r="N254" s="332"/>
      <c r="O254" s="1193"/>
      <c r="P254" s="389"/>
      <c r="Q254" s="164"/>
      <c r="R254" s="332"/>
      <c r="S254" s="353"/>
    </row>
    <row r="255" spans="1:19" ht="12.75">
      <c r="A255" s="84"/>
      <c r="B255" s="78">
        <v>5</v>
      </c>
      <c r="C255" s="1669" t="s">
        <v>181</v>
      </c>
      <c r="D255" s="1669"/>
      <c r="E255" s="1669"/>
      <c r="F255" s="1670"/>
      <c r="G255" s="693" t="s">
        <v>482</v>
      </c>
      <c r="H255" s="163"/>
      <c r="I255" s="164"/>
      <c r="J255" s="332"/>
      <c r="K255" s="1193"/>
      <c r="L255" s="165"/>
      <c r="M255" s="164"/>
      <c r="N255" s="332"/>
      <c r="O255" s="1193"/>
      <c r="P255" s="389"/>
      <c r="Q255" s="164"/>
      <c r="R255" s="332"/>
      <c r="S255" s="353"/>
    </row>
    <row r="256" spans="1:19" ht="12.75">
      <c r="A256" s="84"/>
      <c r="B256" s="78">
        <v>6</v>
      </c>
      <c r="C256" s="1669" t="s">
        <v>78</v>
      </c>
      <c r="D256" s="1669"/>
      <c r="E256" s="1669"/>
      <c r="F256" s="1670"/>
      <c r="G256" s="693" t="s">
        <v>482</v>
      </c>
      <c r="H256" s="1190">
        <v>19</v>
      </c>
      <c r="I256" s="376">
        <v>19</v>
      </c>
      <c r="J256" s="332"/>
      <c r="K256" s="1193">
        <f>J256/I256</f>
        <v>0</v>
      </c>
      <c r="L256" s="165"/>
      <c r="M256" s="164"/>
      <c r="N256" s="332"/>
      <c r="O256" s="1193"/>
      <c r="P256" s="389"/>
      <c r="Q256" s="164"/>
      <c r="R256" s="332"/>
      <c r="S256" s="353"/>
    </row>
    <row r="257" spans="1:19" ht="13.5" thickBot="1">
      <c r="A257" s="84"/>
      <c r="B257" s="78">
        <v>7</v>
      </c>
      <c r="C257" s="1669" t="s">
        <v>575</v>
      </c>
      <c r="D257" s="1669"/>
      <c r="E257" s="1669"/>
      <c r="F257" s="1670"/>
      <c r="G257" s="688" t="s">
        <v>482</v>
      </c>
      <c r="H257" s="1190"/>
      <c r="I257" s="164"/>
      <c r="J257" s="332"/>
      <c r="K257" s="1202"/>
      <c r="L257" s="165"/>
      <c r="M257" s="164"/>
      <c r="N257" s="332"/>
      <c r="O257" s="1202"/>
      <c r="P257" s="389"/>
      <c r="Q257" s="164"/>
      <c r="R257" s="332"/>
      <c r="S257" s="1216"/>
    </row>
    <row r="258" spans="1:19" ht="14.25" thickBot="1" thickTop="1">
      <c r="A258" s="153"/>
      <c r="B258" s="154" t="s">
        <v>110</v>
      </c>
      <c r="C258" s="152" t="s">
        <v>111</v>
      </c>
      <c r="D258" s="152"/>
      <c r="E258" s="152"/>
      <c r="F258" s="152"/>
      <c r="G258" s="697"/>
      <c r="H258" s="1122">
        <f>SUM(H251:H257)</f>
        <v>482</v>
      </c>
      <c r="I258" s="1217">
        <f>SUM(I251:I257)</f>
        <v>225</v>
      </c>
      <c r="J258" s="1218">
        <f>SUM(J251:J257)</f>
        <v>205</v>
      </c>
      <c r="K258" s="1209">
        <f>J258/I258</f>
        <v>0.9111111111111111</v>
      </c>
      <c r="L258" s="1187"/>
      <c r="M258" s="1217"/>
      <c r="N258" s="1217"/>
      <c r="O258" s="1209"/>
      <c r="P258" s="1187"/>
      <c r="Q258" s="1217"/>
      <c r="R258" s="1217"/>
      <c r="S258" s="1219"/>
    </row>
    <row r="259" spans="1:19" ht="14.25" thickBot="1" thickTop="1">
      <c r="A259" s="1699" t="s">
        <v>98</v>
      </c>
      <c r="B259" s="1700"/>
      <c r="C259" s="1700"/>
      <c r="D259" s="1700"/>
      <c r="E259" s="1700"/>
      <c r="F259" s="1700"/>
      <c r="G259" s="740"/>
      <c r="H259" s="715">
        <f>H185+H249</f>
        <v>14418</v>
      </c>
      <c r="I259" s="104">
        <f>I185+I249</f>
        <v>148892</v>
      </c>
      <c r="J259" s="103">
        <f>J185+J249</f>
        <v>18803</v>
      </c>
      <c r="K259" s="428">
        <f>J259/I259</f>
        <v>0.12628616715471616</v>
      </c>
      <c r="L259" s="715">
        <f>L185+L249</f>
        <v>48660</v>
      </c>
      <c r="M259" s="104">
        <f>M185+M249</f>
        <v>120282</v>
      </c>
      <c r="N259" s="103">
        <f>N185+N250</f>
        <v>62536</v>
      </c>
      <c r="O259" s="428">
        <f>N259/M259</f>
        <v>0.5199115412114863</v>
      </c>
      <c r="P259" s="105"/>
      <c r="Q259" s="104"/>
      <c r="R259" s="104"/>
      <c r="S259" s="1220"/>
    </row>
    <row r="260" spans="1:19" ht="13.5" thickTop="1">
      <c r="A260" s="256"/>
      <c r="B260" s="256"/>
      <c r="C260" s="256"/>
      <c r="D260" s="256"/>
      <c r="E260" s="256"/>
      <c r="F260" s="256"/>
      <c r="G260" s="256"/>
      <c r="H260" s="257"/>
      <c r="I260" s="257"/>
      <c r="J260" s="257"/>
      <c r="K260" s="258"/>
      <c r="L260" s="257"/>
      <c r="M260" s="257"/>
      <c r="N260" s="257"/>
      <c r="O260" s="258"/>
      <c r="P260" s="257"/>
      <c r="Q260" s="257"/>
      <c r="R260" s="257"/>
      <c r="S260" s="258"/>
    </row>
    <row r="261" spans="1:19" ht="12.75">
      <c r="A261" s="256"/>
      <c r="B261" s="256"/>
      <c r="C261" s="256"/>
      <c r="D261" s="256"/>
      <c r="E261" s="256"/>
      <c r="F261" s="256"/>
      <c r="G261" s="256"/>
      <c r="H261" s="257"/>
      <c r="I261" s="257"/>
      <c r="J261" s="257"/>
      <c r="K261" s="258"/>
      <c r="L261" s="257"/>
      <c r="M261" s="257"/>
      <c r="N261" s="257"/>
      <c r="O261" s="258"/>
      <c r="P261" s="257"/>
      <c r="Q261" s="257"/>
      <c r="R261" s="257"/>
      <c r="S261" s="258"/>
    </row>
    <row r="262" spans="1:19" ht="12.75">
      <c r="A262" s="256"/>
      <c r="B262" s="256"/>
      <c r="C262" s="256"/>
      <c r="D262" s="256"/>
      <c r="E262" s="256"/>
      <c r="F262" s="256"/>
      <c r="G262" s="256"/>
      <c r="H262" s="257"/>
      <c r="I262" s="257"/>
      <c r="J262" s="257"/>
      <c r="K262" s="258"/>
      <c r="L262" s="257"/>
      <c r="M262" s="257"/>
      <c r="N262" s="257"/>
      <c r="O262" s="258"/>
      <c r="P262" s="257"/>
      <c r="Q262" s="257"/>
      <c r="R262" s="257"/>
      <c r="S262" s="258"/>
    </row>
    <row r="263" spans="1:19" ht="12.75">
      <c r="A263" s="256"/>
      <c r="B263" s="256"/>
      <c r="C263" s="256"/>
      <c r="D263" s="256"/>
      <c r="E263" s="256"/>
      <c r="F263" s="256"/>
      <c r="G263" s="256"/>
      <c r="H263" s="257"/>
      <c r="I263" s="257"/>
      <c r="J263" s="257"/>
      <c r="K263" s="258"/>
      <c r="L263" s="257"/>
      <c r="M263" s="257"/>
      <c r="N263" s="257"/>
      <c r="O263" s="258"/>
      <c r="P263" s="257"/>
      <c r="Q263" s="257"/>
      <c r="R263" s="257"/>
      <c r="S263" s="258"/>
    </row>
    <row r="264" spans="1:19" ht="12.75">
      <c r="A264" s="60"/>
      <c r="B264" s="1708" t="s">
        <v>220</v>
      </c>
      <c r="C264" s="1708"/>
      <c r="D264" s="1708"/>
      <c r="E264" s="1708"/>
      <c r="F264" s="1708"/>
      <c r="G264" s="1708"/>
      <c r="H264" s="1708"/>
      <c r="I264" s="1708"/>
      <c r="J264" s="1708"/>
      <c r="K264" s="1708"/>
      <c r="L264" s="1708"/>
      <c r="M264" s="1708"/>
      <c r="N264" s="1708"/>
      <c r="O264" s="1708"/>
      <c r="P264" s="1708"/>
      <c r="Q264" s="1708"/>
      <c r="R264" s="1708"/>
      <c r="S264" s="1708"/>
    </row>
    <row r="265" spans="1:19" ht="12.75">
      <c r="A265" s="1638" t="s">
        <v>640</v>
      </c>
      <c r="B265" s="1638"/>
      <c r="C265" s="1638"/>
      <c r="D265" s="1638"/>
      <c r="E265" s="1638"/>
      <c r="F265" s="1638"/>
      <c r="G265" s="1638"/>
      <c r="H265" s="1638"/>
      <c r="I265" s="1638"/>
      <c r="J265" s="1638"/>
      <c r="K265" s="1638"/>
      <c r="L265" s="1638"/>
      <c r="M265" s="1638"/>
      <c r="N265" s="1638"/>
      <c r="O265" s="1638"/>
      <c r="P265" s="1638"/>
      <c r="Q265" s="1638"/>
      <c r="R265" s="1638"/>
      <c r="S265" s="1638"/>
    </row>
    <row r="266" spans="1:19" ht="12.75" customHeight="1">
      <c r="A266" s="1639" t="s">
        <v>641</v>
      </c>
      <c r="B266" s="1639"/>
      <c r="C266" s="1639"/>
      <c r="D266" s="1639"/>
      <c r="E266" s="1639"/>
      <c r="F266" s="1639"/>
      <c r="G266" s="1639"/>
      <c r="H266" s="1639"/>
      <c r="I266" s="1639"/>
      <c r="J266" s="1639"/>
      <c r="K266" s="1639"/>
      <c r="L266" s="1639"/>
      <c r="M266" s="1639"/>
      <c r="N266" s="1639"/>
      <c r="O266" s="1639"/>
      <c r="P266" s="1639"/>
      <c r="Q266" s="1639"/>
      <c r="R266" s="1639"/>
      <c r="S266" s="1639"/>
    </row>
    <row r="267" spans="1:19" ht="13.5" thickBot="1">
      <c r="A267" s="1709" t="s">
        <v>49</v>
      </c>
      <c r="B267" s="1710"/>
      <c r="C267" s="1710"/>
      <c r="D267" s="1710"/>
      <c r="E267" s="1710"/>
      <c r="F267" s="1710"/>
      <c r="G267" s="1710"/>
      <c r="H267" s="1710"/>
      <c r="I267" s="1710"/>
      <c r="J267" s="1710"/>
      <c r="K267" s="1710"/>
      <c r="L267" s="1710"/>
      <c r="M267" s="1710"/>
      <c r="N267" s="1710"/>
      <c r="O267" s="1710"/>
      <c r="P267" s="1710"/>
      <c r="Q267" s="1710"/>
      <c r="R267" s="1710"/>
      <c r="S267" s="1710"/>
    </row>
    <row r="268" spans="1:19" ht="13.5" thickTop="1">
      <c r="A268" s="1642" t="s">
        <v>1</v>
      </c>
      <c r="B268" s="1644" t="s">
        <v>87</v>
      </c>
      <c r="C268" s="1645"/>
      <c r="D268" s="1645"/>
      <c r="E268" s="1645"/>
      <c r="F268" s="1646"/>
      <c r="G268" s="1650" t="s">
        <v>481</v>
      </c>
      <c r="H268" s="1711" t="s">
        <v>60</v>
      </c>
      <c r="I268" s="1704"/>
      <c r="J268" s="1704"/>
      <c r="K268" s="1704"/>
      <c r="L268" s="1704"/>
      <c r="M268" s="1704"/>
      <c r="N268" s="1704"/>
      <c r="O268" s="1704"/>
      <c r="P268" s="1704"/>
      <c r="Q268" s="1704"/>
      <c r="R268" s="1704"/>
      <c r="S268" s="1705"/>
    </row>
    <row r="269" spans="1:19" ht="12.75">
      <c r="A269" s="1643"/>
      <c r="B269" s="1647"/>
      <c r="C269" s="1648"/>
      <c r="D269" s="1648"/>
      <c r="E269" s="1648"/>
      <c r="F269" s="1649"/>
      <c r="G269" s="1651"/>
      <c r="H269" s="1706" t="s">
        <v>583</v>
      </c>
      <c r="I269" s="1706"/>
      <c r="J269" s="1706"/>
      <c r="K269" s="1706"/>
      <c r="L269" s="1665"/>
      <c r="M269" s="1666"/>
      <c r="N269" s="1667"/>
      <c r="O269" s="1668"/>
      <c r="P269" s="1718"/>
      <c r="Q269" s="1718"/>
      <c r="R269" s="1718"/>
      <c r="S269" s="1719"/>
    </row>
    <row r="270" spans="1:20" ht="12.75" customHeight="1">
      <c r="A270" s="1643"/>
      <c r="B270" s="1647"/>
      <c r="C270" s="1648"/>
      <c r="D270" s="1648"/>
      <c r="E270" s="1648"/>
      <c r="F270" s="1649"/>
      <c r="G270" s="1651"/>
      <c r="H270" s="1578" t="s">
        <v>517</v>
      </c>
      <c r="I270" s="1560" t="s">
        <v>518</v>
      </c>
      <c r="J270" s="1561" t="s">
        <v>213</v>
      </c>
      <c r="K270" s="1672" t="s">
        <v>214</v>
      </c>
      <c r="L270" s="1673" t="s">
        <v>517</v>
      </c>
      <c r="M270" s="1560" t="s">
        <v>518</v>
      </c>
      <c r="N270" s="1561" t="s">
        <v>213</v>
      </c>
      <c r="O270" s="1577" t="s">
        <v>214</v>
      </c>
      <c r="P270" s="1729" t="s">
        <v>517</v>
      </c>
      <c r="Q270" s="1723" t="s">
        <v>561</v>
      </c>
      <c r="R270" s="1725" t="s">
        <v>562</v>
      </c>
      <c r="S270" s="1727" t="s">
        <v>563</v>
      </c>
      <c r="T270" s="261"/>
    </row>
    <row r="271" spans="1:20" ht="12.75">
      <c r="A271" s="1643"/>
      <c r="B271" s="1647"/>
      <c r="C271" s="1648"/>
      <c r="D271" s="1648"/>
      <c r="E271" s="1648"/>
      <c r="F271" s="1649"/>
      <c r="G271" s="1651"/>
      <c r="H271" s="1578"/>
      <c r="I271" s="1560"/>
      <c r="J271" s="1561"/>
      <c r="K271" s="1672"/>
      <c r="L271" s="1673"/>
      <c r="M271" s="1560"/>
      <c r="N271" s="1561"/>
      <c r="O271" s="1577"/>
      <c r="P271" s="1714"/>
      <c r="Q271" s="1724"/>
      <c r="R271" s="1726"/>
      <c r="S271" s="1728"/>
      <c r="T271" s="261"/>
    </row>
    <row r="272" spans="1:19" ht="12.75">
      <c r="A272" s="1643"/>
      <c r="B272" s="1675"/>
      <c r="C272" s="1721"/>
      <c r="D272" s="1721"/>
      <c r="E272" s="1721"/>
      <c r="F272" s="1722"/>
      <c r="G272" s="1652"/>
      <c r="H272" s="64" t="s">
        <v>352</v>
      </c>
      <c r="I272" s="62" t="s">
        <v>354</v>
      </c>
      <c r="J272" s="106" t="s">
        <v>356</v>
      </c>
      <c r="K272" s="106" t="s">
        <v>358</v>
      </c>
      <c r="L272" s="61" t="s">
        <v>360</v>
      </c>
      <c r="M272" s="62" t="s">
        <v>362</v>
      </c>
      <c r="N272" s="106" t="s">
        <v>364</v>
      </c>
      <c r="O272" s="63" t="s">
        <v>366</v>
      </c>
      <c r="P272" s="64" t="s">
        <v>368</v>
      </c>
      <c r="Q272" s="62" t="s">
        <v>370</v>
      </c>
      <c r="R272" s="106" t="s">
        <v>372</v>
      </c>
      <c r="S272" s="63" t="s">
        <v>374</v>
      </c>
    </row>
    <row r="273" spans="1:19" ht="12.75">
      <c r="A273" s="1677" t="s">
        <v>100</v>
      </c>
      <c r="B273" s="1678"/>
      <c r="C273" s="1678"/>
      <c r="D273" s="1678"/>
      <c r="E273" s="1678"/>
      <c r="F273" s="1679"/>
      <c r="G273" s="689"/>
      <c r="H273" s="68"/>
      <c r="I273" s="69">
        <f>I324+I335</f>
        <v>5217</v>
      </c>
      <c r="J273" s="69">
        <f>J324+J335</f>
        <v>5217</v>
      </c>
      <c r="K273" s="1118">
        <f>K324+K335</f>
        <v>1</v>
      </c>
      <c r="L273" s="68">
        <f>L324+L335</f>
        <v>0</v>
      </c>
      <c r="M273" s="69"/>
      <c r="N273" s="69"/>
      <c r="O273" s="1180">
        <f>O324+O335</f>
        <v>0</v>
      </c>
      <c r="P273" s="68"/>
      <c r="Q273" s="69"/>
      <c r="R273" s="69"/>
      <c r="S273" s="1180"/>
    </row>
    <row r="274" spans="1:19" ht="12.75">
      <c r="A274" s="71" t="s">
        <v>22</v>
      </c>
      <c r="B274" s="72" t="s">
        <v>104</v>
      </c>
      <c r="C274" s="73"/>
      <c r="D274" s="73"/>
      <c r="E274" s="73"/>
      <c r="F274" s="74"/>
      <c r="G274" s="73"/>
      <c r="H274" s="75"/>
      <c r="I274" s="76"/>
      <c r="J274" s="321"/>
      <c r="K274" s="1221"/>
      <c r="L274" s="93"/>
      <c r="N274" s="254"/>
      <c r="O274" s="1221"/>
      <c r="P274" s="76"/>
      <c r="Q274" s="76"/>
      <c r="R274" s="321"/>
      <c r="S274" s="1221"/>
    </row>
    <row r="275" spans="1:19" ht="12.75">
      <c r="A275" s="71"/>
      <c r="B275" s="255">
        <v>1</v>
      </c>
      <c r="C275" s="1680" t="s">
        <v>155</v>
      </c>
      <c r="D275" s="1680"/>
      <c r="E275" s="1680"/>
      <c r="F275" s="1681"/>
      <c r="G275" s="687" t="s">
        <v>564</v>
      </c>
      <c r="H275" s="82"/>
      <c r="I275" s="81"/>
      <c r="J275" s="322"/>
      <c r="K275" s="1119"/>
      <c r="L275" s="81"/>
      <c r="M275" s="93"/>
      <c r="N275" s="336"/>
      <c r="O275" s="1221"/>
      <c r="P275" s="81"/>
      <c r="Q275" s="81"/>
      <c r="R275" s="322"/>
      <c r="S275" s="1221"/>
    </row>
    <row r="276" spans="1:19" ht="12.75">
      <c r="A276" s="71"/>
      <c r="B276" s="78">
        <v>2</v>
      </c>
      <c r="C276" s="1669" t="s">
        <v>89</v>
      </c>
      <c r="D276" s="1669"/>
      <c r="E276" s="1669"/>
      <c r="F276" s="1670"/>
      <c r="G276" s="79" t="s">
        <v>482</v>
      </c>
      <c r="H276" s="82"/>
      <c r="I276" s="81"/>
      <c r="J276" s="322"/>
      <c r="K276" s="1119"/>
      <c r="L276" s="81"/>
      <c r="M276" s="81"/>
      <c r="N276" s="322"/>
      <c r="O276" s="1221"/>
      <c r="P276" s="81"/>
      <c r="Q276" s="81"/>
      <c r="R276" s="322"/>
      <c r="S276" s="1221"/>
    </row>
    <row r="277" spans="1:19" ht="12.75">
      <c r="A277" s="71"/>
      <c r="B277" s="78">
        <v>3</v>
      </c>
      <c r="C277" s="1669" t="s">
        <v>156</v>
      </c>
      <c r="D277" s="1669"/>
      <c r="E277" s="1669"/>
      <c r="F277" s="1670"/>
      <c r="G277" s="79" t="s">
        <v>482</v>
      </c>
      <c r="H277" s="82"/>
      <c r="I277" s="81"/>
      <c r="J277" s="322"/>
      <c r="K277" s="1119"/>
      <c r="L277" s="81"/>
      <c r="M277" s="81"/>
      <c r="N277" s="322"/>
      <c r="O277" s="1221"/>
      <c r="P277" s="81"/>
      <c r="Q277" s="81"/>
      <c r="R277" s="322"/>
      <c r="S277" s="1221"/>
    </row>
    <row r="278" spans="1:19" ht="12.75">
      <c r="A278" s="71"/>
      <c r="B278" s="78">
        <v>4</v>
      </c>
      <c r="C278" s="1669" t="s">
        <v>90</v>
      </c>
      <c r="D278" s="1669"/>
      <c r="E278" s="1669"/>
      <c r="F278" s="1670"/>
      <c r="G278" s="79" t="s">
        <v>483</v>
      </c>
      <c r="H278" s="82"/>
      <c r="I278" s="81"/>
      <c r="J278" s="322"/>
      <c r="K278" s="1119"/>
      <c r="L278" s="81"/>
      <c r="M278" s="81"/>
      <c r="N278" s="322"/>
      <c r="O278" s="1221"/>
      <c r="P278" s="81"/>
      <c r="Q278" s="81"/>
      <c r="R278" s="322"/>
      <c r="S278" s="1221"/>
    </row>
    <row r="279" spans="1:19" ht="12.75">
      <c r="A279" s="71"/>
      <c r="B279" s="78">
        <v>5</v>
      </c>
      <c r="C279" s="1669" t="s">
        <v>157</v>
      </c>
      <c r="D279" s="1669"/>
      <c r="E279" s="1669"/>
      <c r="F279" s="1670"/>
      <c r="G279" s="79" t="s">
        <v>482</v>
      </c>
      <c r="H279" s="82"/>
      <c r="I279" s="81"/>
      <c r="J279" s="322"/>
      <c r="K279" s="1119"/>
      <c r="L279" s="81"/>
      <c r="M279" s="81"/>
      <c r="N279" s="322"/>
      <c r="O279" s="1221"/>
      <c r="P279" s="81"/>
      <c r="Q279" s="81"/>
      <c r="R279" s="322"/>
      <c r="S279" s="1221"/>
    </row>
    <row r="280" spans="1:19" ht="12.75">
      <c r="A280" s="71"/>
      <c r="B280" s="78">
        <v>6</v>
      </c>
      <c r="C280" s="1669" t="s">
        <v>158</v>
      </c>
      <c r="D280" s="1669"/>
      <c r="E280" s="1669"/>
      <c r="F280" s="1670"/>
      <c r="G280" s="79" t="s">
        <v>483</v>
      </c>
      <c r="H280" s="82"/>
      <c r="I280" s="81"/>
      <c r="J280" s="322"/>
      <c r="K280" s="1119"/>
      <c r="L280" s="81"/>
      <c r="M280" s="81"/>
      <c r="N280" s="322"/>
      <c r="O280" s="1221"/>
      <c r="P280" s="81"/>
      <c r="Q280" s="81"/>
      <c r="R280" s="322"/>
      <c r="S280" s="1221"/>
    </row>
    <row r="281" spans="1:19" ht="12.75">
      <c r="A281" s="71"/>
      <c r="B281" s="255">
        <v>7</v>
      </c>
      <c r="C281" s="1669" t="s">
        <v>159</v>
      </c>
      <c r="D281" s="1669"/>
      <c r="E281" s="1669"/>
      <c r="F281" s="1670"/>
      <c r="G281" s="79" t="s">
        <v>483</v>
      </c>
      <c r="H281" s="82"/>
      <c r="I281" s="81"/>
      <c r="J281" s="322"/>
      <c r="K281" s="1119"/>
      <c r="L281" s="81"/>
      <c r="M281" s="81"/>
      <c r="N281" s="322"/>
      <c r="O281" s="1221"/>
      <c r="P281" s="81"/>
      <c r="Q281" s="81"/>
      <c r="R281" s="322"/>
      <c r="S281" s="1221"/>
    </row>
    <row r="282" spans="1:19" ht="12.75">
      <c r="A282" s="71"/>
      <c r="B282" s="78">
        <v>8</v>
      </c>
      <c r="C282" s="1669" t="s">
        <v>162</v>
      </c>
      <c r="D282" s="1669"/>
      <c r="E282" s="1669"/>
      <c r="F282" s="1670"/>
      <c r="G282" s="79" t="s">
        <v>482</v>
      </c>
      <c r="H282" s="82"/>
      <c r="I282" s="81">
        <v>5217</v>
      </c>
      <c r="J282" s="322">
        <v>5217</v>
      </c>
      <c r="K282" s="1119">
        <f>J282/I282</f>
        <v>1</v>
      </c>
      <c r="L282" s="81"/>
      <c r="M282" s="81"/>
      <c r="N282" s="322"/>
      <c r="O282" s="1221"/>
      <c r="P282" s="81"/>
      <c r="Q282" s="81"/>
      <c r="R282" s="322"/>
      <c r="S282" s="1221"/>
    </row>
    <row r="283" spans="1:19" ht="12.75">
      <c r="A283" s="71"/>
      <c r="B283" s="78">
        <v>9</v>
      </c>
      <c r="C283" s="1669" t="s">
        <v>160</v>
      </c>
      <c r="D283" s="1669"/>
      <c r="E283" s="1669"/>
      <c r="F283" s="1670"/>
      <c r="G283" s="79" t="s">
        <v>482</v>
      </c>
      <c r="H283" s="82"/>
      <c r="I283" s="81"/>
      <c r="J283" s="322"/>
      <c r="K283" s="1119"/>
      <c r="L283" s="81"/>
      <c r="M283" s="81"/>
      <c r="N283" s="322"/>
      <c r="O283" s="1221"/>
      <c r="P283" s="81"/>
      <c r="Q283" s="81"/>
      <c r="R283" s="322"/>
      <c r="S283" s="1221"/>
    </row>
    <row r="284" spans="1:19" ht="12.75">
      <c r="A284" s="71"/>
      <c r="B284" s="78">
        <v>10</v>
      </c>
      <c r="C284" s="1669" t="s">
        <v>161</v>
      </c>
      <c r="D284" s="1669"/>
      <c r="E284" s="1669"/>
      <c r="F284" s="1670"/>
      <c r="G284" s="79" t="s">
        <v>482</v>
      </c>
      <c r="H284" s="82"/>
      <c r="I284" s="81"/>
      <c r="J284" s="322"/>
      <c r="K284" s="1119"/>
      <c r="L284" s="81"/>
      <c r="M284" s="81"/>
      <c r="N284" s="322"/>
      <c r="O284" s="1221"/>
      <c r="P284" s="81"/>
      <c r="Q284" s="81"/>
      <c r="R284" s="322"/>
      <c r="S284" s="1221"/>
    </row>
    <row r="285" spans="1:19" ht="12.75">
      <c r="A285" s="71"/>
      <c r="B285" s="78">
        <v>11</v>
      </c>
      <c r="C285" s="1669" t="s">
        <v>102</v>
      </c>
      <c r="D285" s="1669"/>
      <c r="E285" s="1669"/>
      <c r="F285" s="1670"/>
      <c r="G285" s="79" t="s">
        <v>482</v>
      </c>
      <c r="H285" s="82"/>
      <c r="I285" s="81"/>
      <c r="J285" s="322"/>
      <c r="K285" s="1119"/>
      <c r="L285" s="81"/>
      <c r="M285" s="81"/>
      <c r="N285" s="322"/>
      <c r="O285" s="1221"/>
      <c r="P285" s="81"/>
      <c r="Q285" s="81"/>
      <c r="R285" s="322"/>
      <c r="S285" s="1221"/>
    </row>
    <row r="286" spans="1:19" ht="12.75">
      <c r="A286" s="71"/>
      <c r="B286" s="78">
        <v>12</v>
      </c>
      <c r="C286" s="1669" t="s">
        <v>103</v>
      </c>
      <c r="D286" s="1669"/>
      <c r="E286" s="1669"/>
      <c r="F286" s="1670"/>
      <c r="G286" s="79" t="s">
        <v>482</v>
      </c>
      <c r="H286" s="82"/>
      <c r="I286" s="81"/>
      <c r="J286" s="322"/>
      <c r="K286" s="1119"/>
      <c r="L286" s="81"/>
      <c r="M286" s="81"/>
      <c r="N286" s="322"/>
      <c r="O286" s="1221"/>
      <c r="P286" s="81"/>
      <c r="Q286" s="81"/>
      <c r="R286" s="322"/>
      <c r="S286" s="1221"/>
    </row>
    <row r="287" spans="1:19" ht="12.75">
      <c r="A287" s="71"/>
      <c r="B287" s="255">
        <v>13</v>
      </c>
      <c r="C287" s="1669" t="s">
        <v>163</v>
      </c>
      <c r="D287" s="1669"/>
      <c r="E287" s="1669"/>
      <c r="F287" s="1670"/>
      <c r="G287" s="79" t="s">
        <v>483</v>
      </c>
      <c r="H287" s="82"/>
      <c r="I287" s="81"/>
      <c r="J287" s="322"/>
      <c r="K287" s="1119"/>
      <c r="L287" s="81"/>
      <c r="M287" s="81"/>
      <c r="N287" s="322"/>
      <c r="O287" s="1221"/>
      <c r="P287" s="81"/>
      <c r="Q287" s="81"/>
      <c r="R287" s="322"/>
      <c r="S287" s="1221"/>
    </row>
    <row r="288" spans="1:19" ht="12.75">
      <c r="A288" s="71"/>
      <c r="B288" s="255">
        <v>14</v>
      </c>
      <c r="C288" s="79" t="s">
        <v>499</v>
      </c>
      <c r="D288" s="79"/>
      <c r="E288" s="79"/>
      <c r="F288" s="80"/>
      <c r="G288" s="79" t="s">
        <v>483</v>
      </c>
      <c r="H288" s="82"/>
      <c r="I288" s="81"/>
      <c r="J288" s="322"/>
      <c r="K288" s="1119"/>
      <c r="L288" s="81"/>
      <c r="M288" s="81"/>
      <c r="N288" s="322"/>
      <c r="O288" s="1221"/>
      <c r="P288" s="81"/>
      <c r="Q288" s="81"/>
      <c r="R288" s="322"/>
      <c r="S288" s="1221"/>
    </row>
    <row r="289" spans="1:19" ht="12.75">
      <c r="A289" s="71"/>
      <c r="B289" s="255">
        <v>15</v>
      </c>
      <c r="C289" s="1669" t="s">
        <v>164</v>
      </c>
      <c r="D289" s="1669"/>
      <c r="E289" s="1669"/>
      <c r="F289" s="1670"/>
      <c r="G289" s="79" t="s">
        <v>482</v>
      </c>
      <c r="H289" s="82"/>
      <c r="I289" s="81"/>
      <c r="J289" s="322"/>
      <c r="K289" s="1119"/>
      <c r="L289" s="81"/>
      <c r="M289" s="81"/>
      <c r="N289" s="322"/>
      <c r="O289" s="1221"/>
      <c r="P289" s="81"/>
      <c r="Q289" s="81"/>
      <c r="R289" s="322"/>
      <c r="S289" s="1221"/>
    </row>
    <row r="290" spans="1:19" ht="12.75">
      <c r="A290" s="71"/>
      <c r="B290" s="255">
        <v>16</v>
      </c>
      <c r="C290" s="1669" t="s">
        <v>165</v>
      </c>
      <c r="D290" s="1669"/>
      <c r="E290" s="1669"/>
      <c r="F290" s="1670"/>
      <c r="G290" s="79" t="s">
        <v>482</v>
      </c>
      <c r="H290" s="82"/>
      <c r="I290" s="81"/>
      <c r="J290" s="322"/>
      <c r="K290" s="1119"/>
      <c r="L290" s="81"/>
      <c r="M290" s="81"/>
      <c r="N290" s="322"/>
      <c r="O290" s="1221"/>
      <c r="P290" s="81"/>
      <c r="Q290" s="81"/>
      <c r="R290" s="322"/>
      <c r="S290" s="1221"/>
    </row>
    <row r="291" spans="1:19" ht="12.75">
      <c r="A291" s="71"/>
      <c r="B291" s="255">
        <v>17</v>
      </c>
      <c r="C291" s="1669" t="s">
        <v>91</v>
      </c>
      <c r="D291" s="1669"/>
      <c r="E291" s="1669"/>
      <c r="F291" s="1670"/>
      <c r="G291" s="79" t="s">
        <v>482</v>
      </c>
      <c r="H291" s="82"/>
      <c r="I291" s="81"/>
      <c r="J291" s="322"/>
      <c r="K291" s="1119"/>
      <c r="L291" s="81"/>
      <c r="M291" s="81"/>
      <c r="N291" s="322"/>
      <c r="O291" s="1221"/>
      <c r="P291" s="81"/>
      <c r="Q291" s="81"/>
      <c r="R291" s="322"/>
      <c r="S291" s="1221"/>
    </row>
    <row r="292" spans="1:19" ht="12.75">
      <c r="A292" s="71"/>
      <c r="B292" s="255">
        <v>18</v>
      </c>
      <c r="C292" s="1669" t="s">
        <v>166</v>
      </c>
      <c r="D292" s="1669"/>
      <c r="E292" s="1669"/>
      <c r="F292" s="1670"/>
      <c r="G292" s="79" t="s">
        <v>482</v>
      </c>
      <c r="H292" s="82"/>
      <c r="I292" s="81"/>
      <c r="J292" s="322"/>
      <c r="K292" s="1119"/>
      <c r="L292" s="81"/>
      <c r="M292" s="81"/>
      <c r="N292" s="322"/>
      <c r="O292" s="1221"/>
      <c r="P292" s="81"/>
      <c r="Q292" s="81"/>
      <c r="R292" s="322"/>
      <c r="S292" s="1221"/>
    </row>
    <row r="293" spans="1:19" ht="12.75">
      <c r="A293" s="71"/>
      <c r="B293" s="255">
        <v>19</v>
      </c>
      <c r="C293" s="1669" t="s">
        <v>92</v>
      </c>
      <c r="D293" s="1669"/>
      <c r="E293" s="1669"/>
      <c r="F293" s="1670"/>
      <c r="G293" s="79" t="s">
        <v>482</v>
      </c>
      <c r="H293" s="82"/>
      <c r="I293" s="81"/>
      <c r="J293" s="322"/>
      <c r="K293" s="1119"/>
      <c r="L293" s="81"/>
      <c r="M293" s="81"/>
      <c r="N293" s="322"/>
      <c r="O293" s="1221"/>
      <c r="P293" s="81"/>
      <c r="Q293" s="81"/>
      <c r="R293" s="322"/>
      <c r="S293" s="1221"/>
    </row>
    <row r="294" spans="1:19" ht="12.75">
      <c r="A294" s="71"/>
      <c r="B294" s="255">
        <v>20</v>
      </c>
      <c r="C294" s="1682" t="s">
        <v>570</v>
      </c>
      <c r="D294" s="1682"/>
      <c r="E294" s="1682"/>
      <c r="F294" s="1683"/>
      <c r="G294" s="1121" t="s">
        <v>483</v>
      </c>
      <c r="H294" s="82"/>
      <c r="I294" s="81"/>
      <c r="J294" s="322"/>
      <c r="K294" s="1119"/>
      <c r="L294" s="81"/>
      <c r="M294" s="81"/>
      <c r="N294" s="322"/>
      <c r="O294" s="1221"/>
      <c r="P294" s="81"/>
      <c r="Q294" s="81"/>
      <c r="R294" s="322"/>
      <c r="S294" s="1221"/>
    </row>
    <row r="295" spans="1:19" ht="12.75">
      <c r="A295" s="71"/>
      <c r="B295" s="255">
        <v>21</v>
      </c>
      <c r="C295" s="1669" t="s">
        <v>167</v>
      </c>
      <c r="D295" s="1669"/>
      <c r="E295" s="1669"/>
      <c r="F295" s="1670"/>
      <c r="G295" s="79" t="s">
        <v>482</v>
      </c>
      <c r="H295" s="82"/>
      <c r="I295" s="81"/>
      <c r="J295" s="322"/>
      <c r="K295" s="1119"/>
      <c r="L295" s="81"/>
      <c r="M295" s="81"/>
      <c r="N295" s="322"/>
      <c r="O295" s="1221"/>
      <c r="P295" s="81"/>
      <c r="Q295" s="81"/>
      <c r="R295" s="322"/>
      <c r="S295" s="1221"/>
    </row>
    <row r="296" spans="1:19" ht="12.75">
      <c r="A296" s="71"/>
      <c r="B296" s="255">
        <v>22</v>
      </c>
      <c r="C296" s="1669" t="s">
        <v>571</v>
      </c>
      <c r="D296" s="1669"/>
      <c r="E296" s="1669"/>
      <c r="F296" s="1670"/>
      <c r="G296" s="79" t="s">
        <v>483</v>
      </c>
      <c r="H296" s="82"/>
      <c r="I296" s="81"/>
      <c r="J296" s="322"/>
      <c r="K296" s="1119"/>
      <c r="L296" s="81"/>
      <c r="M296" s="81"/>
      <c r="N296" s="322"/>
      <c r="O296" s="1221"/>
      <c r="P296" s="81"/>
      <c r="Q296" s="81"/>
      <c r="R296" s="322"/>
      <c r="S296" s="1221"/>
    </row>
    <row r="297" spans="1:19" ht="12.75">
      <c r="A297" s="71"/>
      <c r="B297" s="255">
        <v>23</v>
      </c>
      <c r="C297" s="1669" t="s">
        <v>168</v>
      </c>
      <c r="D297" s="1669"/>
      <c r="E297" s="1669"/>
      <c r="F297" s="1670"/>
      <c r="G297" s="79" t="s">
        <v>483</v>
      </c>
      <c r="H297" s="85"/>
      <c r="I297" s="86"/>
      <c r="J297" s="323"/>
      <c r="K297" s="1119"/>
      <c r="L297" s="86"/>
      <c r="M297" s="86"/>
      <c r="N297" s="323"/>
      <c r="O297" s="1221"/>
      <c r="P297" s="81"/>
      <c r="Q297" s="81"/>
      <c r="R297" s="322"/>
      <c r="S297" s="1221"/>
    </row>
    <row r="298" spans="1:19" ht="12.75">
      <c r="A298" s="84"/>
      <c r="B298" s="255">
        <v>24</v>
      </c>
      <c r="C298" s="1669" t="s">
        <v>169</v>
      </c>
      <c r="D298" s="1669"/>
      <c r="E298" s="1669"/>
      <c r="F298" s="1670"/>
      <c r="G298" s="79" t="s">
        <v>483</v>
      </c>
      <c r="H298" s="85"/>
      <c r="I298" s="86"/>
      <c r="J298" s="323"/>
      <c r="K298" s="1119"/>
      <c r="L298" s="86"/>
      <c r="M298" s="86"/>
      <c r="N298" s="323"/>
      <c r="O298" s="1221"/>
      <c r="P298" s="81"/>
      <c r="Q298" s="81"/>
      <c r="R298" s="322"/>
      <c r="S298" s="1221"/>
    </row>
    <row r="299" spans="1:19" ht="12.75">
      <c r="A299" s="71"/>
      <c r="B299" s="255">
        <v>25</v>
      </c>
      <c r="C299" s="1669" t="s">
        <v>93</v>
      </c>
      <c r="D299" s="1669"/>
      <c r="E299" s="1669"/>
      <c r="F299" s="1670"/>
      <c r="G299" s="79" t="s">
        <v>482</v>
      </c>
      <c r="H299" s="85"/>
      <c r="I299" s="86"/>
      <c r="J299" s="323"/>
      <c r="K299" s="1119"/>
      <c r="L299" s="86"/>
      <c r="M299" s="86"/>
      <c r="N299" s="323"/>
      <c r="O299" s="1221"/>
      <c r="P299" s="81"/>
      <c r="Q299" s="81"/>
      <c r="R299" s="322"/>
      <c r="S299" s="1221"/>
    </row>
    <row r="300" spans="1:19" ht="12.75">
      <c r="A300" s="71"/>
      <c r="B300" s="255">
        <v>26</v>
      </c>
      <c r="C300" s="79" t="s">
        <v>170</v>
      </c>
      <c r="D300" s="79"/>
      <c r="E300" s="79"/>
      <c r="F300" s="80"/>
      <c r="G300" s="79" t="s">
        <v>482</v>
      </c>
      <c r="H300" s="85"/>
      <c r="I300" s="86"/>
      <c r="J300" s="323"/>
      <c r="K300" s="1119"/>
      <c r="L300" s="86"/>
      <c r="M300" s="86"/>
      <c r="N300" s="323"/>
      <c r="O300" s="1221"/>
      <c r="P300" s="86"/>
      <c r="Q300" s="86"/>
      <c r="R300" s="323"/>
      <c r="S300" s="1221"/>
    </row>
    <row r="301" spans="1:19" ht="12.75">
      <c r="A301" s="71"/>
      <c r="B301" s="255">
        <v>27</v>
      </c>
      <c r="C301" s="1669" t="s">
        <v>171</v>
      </c>
      <c r="D301" s="1669"/>
      <c r="E301" s="1669"/>
      <c r="F301" s="1670"/>
      <c r="G301" s="79" t="s">
        <v>482</v>
      </c>
      <c r="H301" s="102"/>
      <c r="I301" s="101"/>
      <c r="J301" s="327"/>
      <c r="K301" s="1119"/>
      <c r="L301" s="101"/>
      <c r="M301" s="101"/>
      <c r="N301" s="327"/>
      <c r="O301" s="1221"/>
      <c r="P301" s="101"/>
      <c r="Q301" s="101"/>
      <c r="R301" s="327"/>
      <c r="S301" s="1221"/>
    </row>
    <row r="302" spans="1:19" ht="13.5" thickBot="1">
      <c r="A302" s="88"/>
      <c r="B302" s="255">
        <v>28</v>
      </c>
      <c r="C302" s="1684" t="s">
        <v>172</v>
      </c>
      <c r="D302" s="1684"/>
      <c r="E302" s="1684"/>
      <c r="F302" s="1685"/>
      <c r="G302" s="688" t="s">
        <v>482</v>
      </c>
      <c r="H302" s="1207"/>
      <c r="I302" s="120"/>
      <c r="J302" s="118"/>
      <c r="K302" s="1209"/>
      <c r="L302" s="119"/>
      <c r="M302" s="120"/>
      <c r="N302" s="118"/>
      <c r="O302" s="1222"/>
      <c r="P302" s="118"/>
      <c r="Q302" s="120"/>
      <c r="R302" s="345"/>
      <c r="S302" s="1221"/>
    </row>
    <row r="303" spans="1:19" s="262" customFormat="1" ht="14.25" thickBot="1" thickTop="1">
      <c r="A303" s="1686" t="s">
        <v>94</v>
      </c>
      <c r="B303" s="1687"/>
      <c r="C303" s="1687"/>
      <c r="D303" s="1687"/>
      <c r="E303" s="1687"/>
      <c r="F303" s="1687"/>
      <c r="G303" s="690"/>
      <c r="H303" s="157"/>
      <c r="I303" s="390">
        <f>SUM(I282)</f>
        <v>5217</v>
      </c>
      <c r="J303" s="390">
        <f>SUM(J275:J302)</f>
        <v>5217</v>
      </c>
      <c r="K303" s="1192"/>
      <c r="L303" s="157"/>
      <c r="M303" s="390"/>
      <c r="N303" s="390"/>
      <c r="O303" s="1223"/>
      <c r="P303" s="157"/>
      <c r="Q303" s="390"/>
      <c r="R303" s="390"/>
      <c r="S303" s="1223"/>
    </row>
    <row r="304" spans="1:19" ht="13.5" thickTop="1">
      <c r="A304" s="244"/>
      <c r="B304" s="245"/>
      <c r="C304" s="245"/>
      <c r="D304" s="245"/>
      <c r="E304" s="245"/>
      <c r="F304" s="245"/>
      <c r="G304" s="245"/>
      <c r="H304" s="1224"/>
      <c r="I304" s="1224"/>
      <c r="J304" s="1224"/>
      <c r="K304" s="1224"/>
      <c r="L304" s="1224"/>
      <c r="M304" s="1224"/>
      <c r="N304" s="1224"/>
      <c r="O304" s="1224"/>
      <c r="P304" s="1224"/>
      <c r="Q304" s="1224"/>
      <c r="R304" s="1224"/>
      <c r="S304" s="1224"/>
    </row>
    <row r="305" spans="1:19" ht="12.75">
      <c r="A305" s="244"/>
      <c r="B305" s="245"/>
      <c r="C305" s="245"/>
      <c r="D305" s="245"/>
      <c r="E305" s="245"/>
      <c r="F305" s="245"/>
      <c r="G305" s="245"/>
      <c r="H305" s="1224"/>
      <c r="I305" s="1224"/>
      <c r="J305" s="1224"/>
      <c r="K305" s="1224"/>
      <c r="L305" s="1224"/>
      <c r="M305" s="1224"/>
      <c r="N305" s="1224"/>
      <c r="O305" s="1224"/>
      <c r="P305" s="1224"/>
      <c r="Q305" s="1224"/>
      <c r="R305" s="1224"/>
      <c r="S305" s="1224"/>
    </row>
    <row r="306" spans="1:19" ht="12.75">
      <c r="A306" s="244"/>
      <c r="B306" s="245"/>
      <c r="C306" s="245"/>
      <c r="D306" s="245"/>
      <c r="E306" s="245"/>
      <c r="F306" s="245"/>
      <c r="G306" s="245"/>
      <c r="H306" s="1224"/>
      <c r="I306" s="1224"/>
      <c r="J306" s="1224"/>
      <c r="K306" s="1224"/>
      <c r="L306" s="1224"/>
      <c r="M306" s="1224"/>
      <c r="N306" s="1224"/>
      <c r="O306" s="1224"/>
      <c r="P306" s="1224"/>
      <c r="Q306" s="1224"/>
      <c r="R306" s="1224"/>
      <c r="S306" s="1224"/>
    </row>
    <row r="307" spans="1:19" ht="12.75">
      <c r="A307" s="60"/>
      <c r="B307" s="1708" t="s">
        <v>221</v>
      </c>
      <c r="C307" s="1708"/>
      <c r="D307" s="1708"/>
      <c r="E307" s="1708"/>
      <c r="F307" s="1708"/>
      <c r="G307" s="1708"/>
      <c r="H307" s="1708"/>
      <c r="I307" s="1708"/>
      <c r="J307" s="1708"/>
      <c r="K307" s="1708"/>
      <c r="L307" s="1708"/>
      <c r="M307" s="1708"/>
      <c r="N307" s="1708"/>
      <c r="O307" s="1708"/>
      <c r="P307" s="1708"/>
      <c r="Q307" s="1708"/>
      <c r="R307" s="1708"/>
      <c r="S307" s="1708"/>
    </row>
    <row r="308" spans="1:19" ht="12.75">
      <c r="A308" s="1638" t="s">
        <v>640</v>
      </c>
      <c r="B308" s="1638"/>
      <c r="C308" s="1638"/>
      <c r="D308" s="1638"/>
      <c r="E308" s="1638"/>
      <c r="F308" s="1638"/>
      <c r="G308" s="1638"/>
      <c r="H308" s="1638"/>
      <c r="I308" s="1638"/>
      <c r="J308" s="1638"/>
      <c r="K308" s="1638"/>
      <c r="L308" s="1638"/>
      <c r="M308" s="1638"/>
      <c r="N308" s="1638"/>
      <c r="O308" s="1638"/>
      <c r="P308" s="1638"/>
      <c r="Q308" s="1638"/>
      <c r="R308" s="1638"/>
      <c r="S308" s="1638"/>
    </row>
    <row r="309" spans="1:19" ht="12.75" customHeight="1">
      <c r="A309" s="1639" t="s">
        <v>641</v>
      </c>
      <c r="B309" s="1639"/>
      <c r="C309" s="1639"/>
      <c r="D309" s="1639"/>
      <c r="E309" s="1639"/>
      <c r="F309" s="1639"/>
      <c r="G309" s="1639"/>
      <c r="H309" s="1639"/>
      <c r="I309" s="1639"/>
      <c r="J309" s="1639"/>
      <c r="K309" s="1639"/>
      <c r="L309" s="1639"/>
      <c r="M309" s="1639"/>
      <c r="N309" s="1639"/>
      <c r="O309" s="1639"/>
      <c r="P309" s="1639"/>
      <c r="Q309" s="1639"/>
      <c r="R309" s="1639"/>
      <c r="S309" s="1639"/>
    </row>
    <row r="310" spans="1:19" ht="13.5" thickBot="1">
      <c r="A310" s="1640" t="s">
        <v>49</v>
      </c>
      <c r="B310" s="1641"/>
      <c r="C310" s="1641"/>
      <c r="D310" s="1641"/>
      <c r="E310" s="1641"/>
      <c r="F310" s="1641"/>
      <c r="G310" s="1641"/>
      <c r="H310" s="1641"/>
      <c r="I310" s="1641"/>
      <c r="J310" s="1641"/>
      <c r="K310" s="1641"/>
      <c r="L310" s="1641"/>
      <c r="M310" s="1641"/>
      <c r="N310" s="1641"/>
      <c r="O310" s="1641"/>
      <c r="P310" s="1641"/>
      <c r="Q310" s="1641"/>
      <c r="R310" s="1641"/>
      <c r="S310" s="1641"/>
    </row>
    <row r="311" spans="1:19" ht="13.5" thickTop="1">
      <c r="A311" s="1642" t="s">
        <v>1</v>
      </c>
      <c r="B311" s="1644" t="s">
        <v>87</v>
      </c>
      <c r="C311" s="1645"/>
      <c r="D311" s="1645"/>
      <c r="E311" s="1645"/>
      <c r="F311" s="1646"/>
      <c r="G311" s="1650" t="s">
        <v>481</v>
      </c>
      <c r="H311" s="1711" t="s">
        <v>60</v>
      </c>
      <c r="I311" s="1704"/>
      <c r="J311" s="1704"/>
      <c r="K311" s="1704"/>
      <c r="L311" s="1704"/>
      <c r="M311" s="1704"/>
      <c r="N311" s="1704"/>
      <c r="O311" s="1704"/>
      <c r="P311" s="1704"/>
      <c r="Q311" s="1704"/>
      <c r="R311" s="1704"/>
      <c r="S311" s="1705"/>
    </row>
    <row r="312" spans="1:19" ht="12.75">
      <c r="A312" s="1643"/>
      <c r="B312" s="1647"/>
      <c r="C312" s="1648"/>
      <c r="D312" s="1648"/>
      <c r="E312" s="1648"/>
      <c r="F312" s="1649"/>
      <c r="G312" s="1651"/>
      <c r="H312" s="1706" t="s">
        <v>583</v>
      </c>
      <c r="I312" s="1706"/>
      <c r="J312" s="1706"/>
      <c r="K312" s="1706"/>
      <c r="L312" s="1665"/>
      <c r="M312" s="1666"/>
      <c r="N312" s="1667"/>
      <c r="O312" s="1668"/>
      <c r="P312" s="1730"/>
      <c r="Q312" s="1731"/>
      <c r="R312" s="1732"/>
      <c r="S312" s="1733"/>
    </row>
    <row r="313" spans="1:19" ht="12.75" customHeight="1">
      <c r="A313" s="1643"/>
      <c r="B313" s="1647"/>
      <c r="C313" s="1648"/>
      <c r="D313" s="1648"/>
      <c r="E313" s="1648"/>
      <c r="F313" s="1649"/>
      <c r="G313" s="1651"/>
      <c r="H313" s="1578" t="s">
        <v>517</v>
      </c>
      <c r="I313" s="1560" t="s">
        <v>518</v>
      </c>
      <c r="J313" s="1561" t="s">
        <v>213</v>
      </c>
      <c r="K313" s="1561" t="s">
        <v>214</v>
      </c>
      <c r="L313" s="1720" t="s">
        <v>517</v>
      </c>
      <c r="M313" s="1560" t="s">
        <v>518</v>
      </c>
      <c r="N313" s="1561" t="s">
        <v>213</v>
      </c>
      <c r="O313" s="1672" t="s">
        <v>214</v>
      </c>
      <c r="P313" s="1673" t="s">
        <v>517</v>
      </c>
      <c r="Q313" s="1560" t="s">
        <v>518</v>
      </c>
      <c r="R313" s="1561" t="s">
        <v>213</v>
      </c>
      <c r="S313" s="1672" t="s">
        <v>214</v>
      </c>
    </row>
    <row r="314" spans="1:19" ht="12.75">
      <c r="A314" s="1643"/>
      <c r="B314" s="1647"/>
      <c r="C314" s="1648"/>
      <c r="D314" s="1648"/>
      <c r="E314" s="1648"/>
      <c r="F314" s="1649"/>
      <c r="G314" s="1651"/>
      <c r="H314" s="1578"/>
      <c r="I314" s="1560"/>
      <c r="J314" s="1561"/>
      <c r="K314" s="1561"/>
      <c r="L314" s="1720"/>
      <c r="M314" s="1560"/>
      <c r="N314" s="1561"/>
      <c r="O314" s="1672"/>
      <c r="P314" s="1673"/>
      <c r="Q314" s="1560"/>
      <c r="R314" s="1561"/>
      <c r="S314" s="1672"/>
    </row>
    <row r="315" spans="1:19" ht="12.75">
      <c r="A315" s="1643"/>
      <c r="B315" s="1675"/>
      <c r="C315" s="1721"/>
      <c r="D315" s="1721"/>
      <c r="E315" s="1721"/>
      <c r="F315" s="1722"/>
      <c r="G315" s="1652"/>
      <c r="H315" s="64" t="s">
        <v>352</v>
      </c>
      <c r="I315" s="62" t="s">
        <v>354</v>
      </c>
      <c r="J315" s="106" t="s">
        <v>356</v>
      </c>
      <c r="K315" s="106" t="s">
        <v>358</v>
      </c>
      <c r="L315" s="61" t="s">
        <v>360</v>
      </c>
      <c r="M315" s="62" t="s">
        <v>362</v>
      </c>
      <c r="N315" s="106" t="s">
        <v>364</v>
      </c>
      <c r="O315" s="63" t="s">
        <v>366</v>
      </c>
      <c r="P315" s="64" t="s">
        <v>368</v>
      </c>
      <c r="Q315" s="62" t="s">
        <v>370</v>
      </c>
      <c r="R315" s="106" t="s">
        <v>372</v>
      </c>
      <c r="S315" s="63" t="s">
        <v>374</v>
      </c>
    </row>
    <row r="316" spans="1:19" s="262" customFormat="1" ht="12.75">
      <c r="A316" s="61"/>
      <c r="B316" s="150" t="s">
        <v>573</v>
      </c>
      <c r="C316" s="687"/>
      <c r="D316" s="687"/>
      <c r="E316" s="687"/>
      <c r="F316" s="687"/>
      <c r="G316" s="1130"/>
      <c r="H316" s="108"/>
      <c r="I316" s="156">
        <f>I303</f>
        <v>5217</v>
      </c>
      <c r="J316" s="156">
        <f>J303</f>
        <v>5217</v>
      </c>
      <c r="K316" s="1193"/>
      <c r="L316" s="108">
        <f>L303</f>
        <v>0</v>
      </c>
      <c r="M316" s="156"/>
      <c r="N316" s="156"/>
      <c r="O316" s="353"/>
      <c r="P316" s="108"/>
      <c r="Q316" s="156"/>
      <c r="R316" s="156"/>
      <c r="S316" s="353"/>
    </row>
    <row r="317" spans="1:19" ht="12.75">
      <c r="A317" s="65"/>
      <c r="B317" s="106">
        <v>29</v>
      </c>
      <c r="C317" s="1669" t="s">
        <v>173</v>
      </c>
      <c r="D317" s="1669"/>
      <c r="E317" s="1669"/>
      <c r="F317" s="1670"/>
      <c r="G317" s="79" t="s">
        <v>482</v>
      </c>
      <c r="H317" s="68"/>
      <c r="I317" s="69"/>
      <c r="J317" s="69"/>
      <c r="K317" s="1193"/>
      <c r="L317" s="91"/>
      <c r="M317" s="91"/>
      <c r="N317" s="335"/>
      <c r="O317" s="353"/>
      <c r="P317" s="68"/>
      <c r="Q317" s="69"/>
      <c r="R317" s="69"/>
      <c r="S317" s="1221"/>
    </row>
    <row r="318" spans="1:19" ht="12.75">
      <c r="A318" s="65"/>
      <c r="B318" s="106">
        <v>30</v>
      </c>
      <c r="C318" s="1680" t="s">
        <v>101</v>
      </c>
      <c r="D318" s="1680"/>
      <c r="E318" s="1680"/>
      <c r="F318" s="1681"/>
      <c r="G318" s="687" t="s">
        <v>482</v>
      </c>
      <c r="H318" s="75"/>
      <c r="I318" s="76"/>
      <c r="J318" s="76"/>
      <c r="K318" s="1193"/>
      <c r="L318" s="76"/>
      <c r="M318" s="76"/>
      <c r="N318" s="321"/>
      <c r="O318" s="353"/>
      <c r="P318" s="75"/>
      <c r="Q318" s="76"/>
      <c r="R318" s="76"/>
      <c r="S318" s="1221"/>
    </row>
    <row r="319" spans="1:19" ht="12.75">
      <c r="A319" s="110"/>
      <c r="B319" s="106">
        <v>31</v>
      </c>
      <c r="C319" s="1680" t="s">
        <v>174</v>
      </c>
      <c r="D319" s="1680"/>
      <c r="E319" s="1680"/>
      <c r="F319" s="1681"/>
      <c r="G319" s="687" t="s">
        <v>483</v>
      </c>
      <c r="H319" s="75"/>
      <c r="I319" s="76"/>
      <c r="J319" s="76"/>
      <c r="K319" s="1193"/>
      <c r="L319" s="76"/>
      <c r="M319" s="76"/>
      <c r="N319" s="321"/>
      <c r="O319" s="353"/>
      <c r="P319" s="75"/>
      <c r="Q319" s="76"/>
      <c r="R319" s="76"/>
      <c r="S319" s="1221"/>
    </row>
    <row r="320" spans="1:19" ht="12.75">
      <c r="A320" s="110"/>
      <c r="B320" s="106">
        <v>32</v>
      </c>
      <c r="C320" s="1680" t="s">
        <v>498</v>
      </c>
      <c r="D320" s="1680"/>
      <c r="E320" s="1680"/>
      <c r="F320" s="1681"/>
      <c r="G320" s="687" t="s">
        <v>483</v>
      </c>
      <c r="H320" s="82"/>
      <c r="I320" s="81"/>
      <c r="J320" s="404"/>
      <c r="K320" s="1119"/>
      <c r="L320" s="81"/>
      <c r="M320" s="81"/>
      <c r="N320" s="322"/>
      <c r="O320" s="353"/>
      <c r="P320" s="82"/>
      <c r="Q320" s="81"/>
      <c r="R320" s="81"/>
      <c r="S320" s="1221"/>
    </row>
    <row r="321" spans="1:19" ht="12.75">
      <c r="A321" s="110"/>
      <c r="B321" s="106">
        <v>33</v>
      </c>
      <c r="C321" s="1680" t="s">
        <v>175</v>
      </c>
      <c r="D321" s="1680"/>
      <c r="E321" s="1680"/>
      <c r="F321" s="1681"/>
      <c r="G321" s="687" t="s">
        <v>483</v>
      </c>
      <c r="H321" s="82"/>
      <c r="I321" s="81"/>
      <c r="J321" s="322"/>
      <c r="K321" s="1193"/>
      <c r="L321" s="81"/>
      <c r="M321" s="81"/>
      <c r="N321" s="322"/>
      <c r="O321" s="353"/>
      <c r="P321" s="82"/>
      <c r="Q321" s="81"/>
      <c r="R321" s="81"/>
      <c r="S321" s="1221"/>
    </row>
    <row r="322" spans="1:19" ht="12.75">
      <c r="A322" s="110"/>
      <c r="B322" s="106">
        <v>34</v>
      </c>
      <c r="C322" s="1669" t="s">
        <v>153</v>
      </c>
      <c r="D322" s="1669"/>
      <c r="E322" s="1669"/>
      <c r="F322" s="1670"/>
      <c r="G322" s="79" t="s">
        <v>482</v>
      </c>
      <c r="H322" s="85"/>
      <c r="I322" s="86"/>
      <c r="J322" s="323"/>
      <c r="K322" s="1193"/>
      <c r="L322" s="86"/>
      <c r="M322" s="86"/>
      <c r="N322" s="323"/>
      <c r="O322" s="353"/>
      <c r="P322" s="85"/>
      <c r="Q322" s="86"/>
      <c r="R322" s="86"/>
      <c r="S322" s="1221"/>
    </row>
    <row r="323" spans="1:19" ht="12.75">
      <c r="A323" s="110"/>
      <c r="B323" s="106">
        <v>35</v>
      </c>
      <c r="C323" s="1669" t="s">
        <v>176</v>
      </c>
      <c r="D323" s="1669"/>
      <c r="E323" s="1669"/>
      <c r="F323" s="1670"/>
      <c r="G323" s="79" t="s">
        <v>483</v>
      </c>
      <c r="H323" s="85"/>
      <c r="I323" s="86"/>
      <c r="J323" s="323"/>
      <c r="K323" s="1193"/>
      <c r="L323" s="86"/>
      <c r="M323" s="86"/>
      <c r="N323" s="323"/>
      <c r="O323" s="353"/>
      <c r="P323" s="85"/>
      <c r="Q323" s="86"/>
      <c r="R323" s="86"/>
      <c r="S323" s="1221"/>
    </row>
    <row r="324" spans="1:19" ht="12.75">
      <c r="A324" s="61">
        <v>1</v>
      </c>
      <c r="B324" s="150" t="s">
        <v>105</v>
      </c>
      <c r="C324" s="687"/>
      <c r="D324" s="687"/>
      <c r="E324" s="687"/>
      <c r="F324" s="687"/>
      <c r="G324" s="700"/>
      <c r="H324" s="108"/>
      <c r="I324" s="156">
        <f>SUM(I316:I323)</f>
        <v>5217</v>
      </c>
      <c r="J324" s="156">
        <f>SUM(J316:J323)</f>
        <v>5217</v>
      </c>
      <c r="K324" s="1193">
        <f>J324/I324</f>
        <v>1</v>
      </c>
      <c r="L324" s="108"/>
      <c r="M324" s="156"/>
      <c r="N324" s="156"/>
      <c r="O324" s="353"/>
      <c r="P324" s="108"/>
      <c r="Q324" s="156"/>
      <c r="R324" s="156"/>
      <c r="S324" s="353"/>
    </row>
    <row r="325" spans="1:19" ht="12.75">
      <c r="A325" s="112"/>
      <c r="B325" s="113"/>
      <c r="C325" s="1150"/>
      <c r="D325" s="1150"/>
      <c r="E325" s="1150"/>
      <c r="F325" s="1150"/>
      <c r="G325" s="1130"/>
      <c r="H325" s="121"/>
      <c r="I325" s="122"/>
      <c r="J325" s="330"/>
      <c r="K325" s="1193"/>
      <c r="L325" s="122"/>
      <c r="M325" s="122"/>
      <c r="N325" s="330"/>
      <c r="O325" s="353"/>
      <c r="P325" s="1215"/>
      <c r="Q325" s="124"/>
      <c r="R325" s="124"/>
      <c r="S325" s="1221"/>
    </row>
    <row r="326" spans="1:19" ht="12.75">
      <c r="A326" s="115" t="s">
        <v>22</v>
      </c>
      <c r="B326" s="1689" t="s">
        <v>106</v>
      </c>
      <c r="C326" s="1690"/>
      <c r="D326" s="1690"/>
      <c r="E326" s="1690"/>
      <c r="F326" s="1691"/>
      <c r="G326" s="694"/>
      <c r="H326" s="82"/>
      <c r="I326" s="81"/>
      <c r="J326" s="322"/>
      <c r="K326" s="1193"/>
      <c r="L326" s="81"/>
      <c r="M326" s="81"/>
      <c r="N326" s="322"/>
      <c r="O326" s="353"/>
      <c r="P326" s="82"/>
      <c r="Q326" s="81"/>
      <c r="R326" s="81"/>
      <c r="S326" s="1221"/>
    </row>
    <row r="327" spans="1:19" ht="12.75">
      <c r="A327" s="238"/>
      <c r="B327" s="386">
        <v>1</v>
      </c>
      <c r="C327" s="1669" t="s">
        <v>177</v>
      </c>
      <c r="D327" s="1669"/>
      <c r="E327" s="1669"/>
      <c r="F327" s="1670"/>
      <c r="G327" s="693" t="s">
        <v>482</v>
      </c>
      <c r="H327" s="85"/>
      <c r="I327" s="86"/>
      <c r="J327" s="323"/>
      <c r="K327" s="1193"/>
      <c r="L327" s="86"/>
      <c r="M327" s="86"/>
      <c r="N327" s="323"/>
      <c r="O327" s="353"/>
      <c r="P327" s="85"/>
      <c r="Q327" s="86"/>
      <c r="R327" s="86"/>
      <c r="S327" s="1221"/>
    </row>
    <row r="328" spans="1:19" ht="12.75">
      <c r="A328" s="110"/>
      <c r="B328" s="386">
        <v>2</v>
      </c>
      <c r="C328" s="1669" t="s">
        <v>83</v>
      </c>
      <c r="D328" s="1669"/>
      <c r="E328" s="1669"/>
      <c r="F328" s="1670"/>
      <c r="G328" s="693" t="s">
        <v>482</v>
      </c>
      <c r="H328" s="85"/>
      <c r="I328" s="86"/>
      <c r="J328" s="323"/>
      <c r="K328" s="1119"/>
      <c r="L328" s="86"/>
      <c r="M328" s="86"/>
      <c r="N328" s="323"/>
      <c r="O328" s="353"/>
      <c r="P328" s="85"/>
      <c r="Q328" s="86"/>
      <c r="R328" s="86"/>
      <c r="S328" s="1221"/>
    </row>
    <row r="329" spans="1:19" ht="12.75">
      <c r="A329" s="110"/>
      <c r="B329" s="386">
        <v>3</v>
      </c>
      <c r="C329" s="1669" t="s">
        <v>574</v>
      </c>
      <c r="D329" s="1669"/>
      <c r="E329" s="1669"/>
      <c r="F329" s="1670"/>
      <c r="G329" s="693" t="s">
        <v>482</v>
      </c>
      <c r="H329" s="85"/>
      <c r="I329" s="86"/>
      <c r="J329" s="323"/>
      <c r="K329" s="1193"/>
      <c r="L329" s="86"/>
      <c r="M329" s="86"/>
      <c r="N329" s="323"/>
      <c r="O329" s="353"/>
      <c r="P329" s="85"/>
      <c r="Q329" s="86"/>
      <c r="R329" s="86"/>
      <c r="S329" s="1222"/>
    </row>
    <row r="330" spans="1:19" ht="12.75">
      <c r="A330" s="110"/>
      <c r="B330" s="386">
        <v>4</v>
      </c>
      <c r="C330" s="1669" t="s">
        <v>180</v>
      </c>
      <c r="D330" s="1669"/>
      <c r="E330" s="1669"/>
      <c r="F330" s="1670"/>
      <c r="G330" s="693" t="s">
        <v>482</v>
      </c>
      <c r="H330" s="85"/>
      <c r="I330" s="86"/>
      <c r="J330" s="323"/>
      <c r="K330" s="1193"/>
      <c r="L330" s="86"/>
      <c r="M330" s="86"/>
      <c r="N330" s="323"/>
      <c r="O330" s="353"/>
      <c r="P330" s="85"/>
      <c r="Q330" s="86"/>
      <c r="R330" s="86"/>
      <c r="S330" s="1221"/>
    </row>
    <row r="331" spans="1:19" ht="12.75">
      <c r="A331" s="110"/>
      <c r="B331" s="386">
        <v>5</v>
      </c>
      <c r="C331" s="1692" t="s">
        <v>178</v>
      </c>
      <c r="D331" s="1692"/>
      <c r="E331" s="1692"/>
      <c r="F331" s="1693"/>
      <c r="G331" s="695" t="s">
        <v>482</v>
      </c>
      <c r="H331" s="85"/>
      <c r="I331" s="86"/>
      <c r="J331" s="323"/>
      <c r="K331" s="1193"/>
      <c r="L331" s="86"/>
      <c r="M331" s="86"/>
      <c r="N331" s="323"/>
      <c r="O331" s="353"/>
      <c r="P331" s="85"/>
      <c r="Q331" s="86"/>
      <c r="R331" s="86"/>
      <c r="S331" s="1221"/>
    </row>
    <row r="332" spans="1:19" ht="12.75">
      <c r="A332" s="110"/>
      <c r="B332" s="386">
        <v>6</v>
      </c>
      <c r="C332" s="1694" t="s">
        <v>179</v>
      </c>
      <c r="D332" s="1694"/>
      <c r="E332" s="1694"/>
      <c r="F332" s="1695"/>
      <c r="G332" s="696" t="s">
        <v>483</v>
      </c>
      <c r="H332" s="85"/>
      <c r="I332" s="86"/>
      <c r="J332" s="323"/>
      <c r="K332" s="1193"/>
      <c r="L332" s="86"/>
      <c r="M332" s="86"/>
      <c r="N332" s="323"/>
      <c r="O332" s="353"/>
      <c r="P332" s="85"/>
      <c r="Q332" s="86"/>
      <c r="R332" s="86"/>
      <c r="S332" s="1221"/>
    </row>
    <row r="333" spans="1:19" ht="12.75">
      <c r="A333" s="110"/>
      <c r="B333" s="1369" t="s">
        <v>642</v>
      </c>
      <c r="C333" s="1349"/>
      <c r="D333" s="1349"/>
      <c r="E333" s="1349"/>
      <c r="F333" s="1350"/>
      <c r="G333" s="696" t="s">
        <v>482</v>
      </c>
      <c r="H333" s="85"/>
      <c r="I333" s="86"/>
      <c r="J333" s="323"/>
      <c r="K333" s="1193"/>
      <c r="L333" s="87"/>
      <c r="M333" s="86"/>
      <c r="N333" s="323"/>
      <c r="O333" s="353"/>
      <c r="P333" s="85"/>
      <c r="Q333" s="86"/>
      <c r="R333" s="86"/>
      <c r="S333" s="1221"/>
    </row>
    <row r="334" spans="1:19" ht="12.75">
      <c r="A334" s="110"/>
      <c r="B334" s="1369" t="s">
        <v>643</v>
      </c>
      <c r="C334" s="1349"/>
      <c r="D334" s="1349"/>
      <c r="E334" s="1349"/>
      <c r="F334" s="1350"/>
      <c r="G334" s="696" t="s">
        <v>482</v>
      </c>
      <c r="H334" s="85"/>
      <c r="I334" s="86"/>
      <c r="J334" s="323"/>
      <c r="K334" s="1193"/>
      <c r="L334" s="87"/>
      <c r="M334" s="86"/>
      <c r="N334" s="323"/>
      <c r="O334" s="353"/>
      <c r="P334" s="85"/>
      <c r="Q334" s="86"/>
      <c r="R334" s="86"/>
      <c r="S334" s="1221"/>
    </row>
    <row r="335" spans="1:19" ht="12.75">
      <c r="A335" s="153"/>
      <c r="B335" s="151" t="s">
        <v>108</v>
      </c>
      <c r="C335" s="152" t="s">
        <v>107</v>
      </c>
      <c r="D335" s="152"/>
      <c r="E335" s="152"/>
      <c r="F335" s="1157"/>
      <c r="G335" s="1158"/>
      <c r="H335" s="108"/>
      <c r="I335" s="156"/>
      <c r="J335" s="156"/>
      <c r="K335" s="1193"/>
      <c r="L335" s="108"/>
      <c r="M335" s="156"/>
      <c r="N335" s="156"/>
      <c r="O335" s="353"/>
      <c r="P335" s="108"/>
      <c r="Q335" s="156"/>
      <c r="R335" s="156"/>
      <c r="S335" s="353"/>
    </row>
    <row r="336" spans="1:19" ht="12.75">
      <c r="A336" s="112"/>
      <c r="B336" s="116"/>
      <c r="C336" s="117"/>
      <c r="D336" s="117"/>
      <c r="E336" s="117"/>
      <c r="F336" s="117"/>
      <c r="G336" s="1161"/>
      <c r="H336" s="159"/>
      <c r="I336" s="160"/>
      <c r="J336" s="325"/>
      <c r="K336" s="1193"/>
      <c r="L336" s="160"/>
      <c r="M336" s="160"/>
      <c r="N336" s="325"/>
      <c r="O336" s="353"/>
      <c r="P336" s="161"/>
      <c r="Q336" s="162"/>
      <c r="R336" s="162"/>
      <c r="S336" s="1221"/>
    </row>
    <row r="337" spans="1:19" ht="12.75">
      <c r="A337" s="65">
        <v>2</v>
      </c>
      <c r="B337" s="66" t="s">
        <v>109</v>
      </c>
      <c r="C337" s="67"/>
      <c r="D337" s="67"/>
      <c r="E337" s="67"/>
      <c r="F337" s="67"/>
      <c r="G337" s="699"/>
      <c r="H337" s="102"/>
      <c r="I337" s="101"/>
      <c r="J337" s="101"/>
      <c r="K337" s="1225"/>
      <c r="L337" s="102"/>
      <c r="M337" s="101"/>
      <c r="N337" s="101"/>
      <c r="O337" s="1226"/>
      <c r="P337" s="102"/>
      <c r="Q337" s="101"/>
      <c r="R337" s="101"/>
      <c r="S337" s="1226"/>
    </row>
    <row r="338" spans="1:19" ht="12.75">
      <c r="A338" s="71"/>
      <c r="B338" s="1696" t="s">
        <v>95</v>
      </c>
      <c r="C338" s="1697"/>
      <c r="D338" s="1697"/>
      <c r="E338" s="1697"/>
      <c r="F338" s="1698"/>
      <c r="G338" s="698"/>
      <c r="H338" s="102"/>
      <c r="I338" s="101"/>
      <c r="J338" s="327"/>
      <c r="K338" s="1193"/>
      <c r="L338" s="156"/>
      <c r="M338" s="101"/>
      <c r="N338" s="327"/>
      <c r="O338" s="353"/>
      <c r="P338" s="82"/>
      <c r="Q338" s="81"/>
      <c r="R338" s="81"/>
      <c r="S338" s="1221"/>
    </row>
    <row r="339" spans="1:19" ht="12.75">
      <c r="A339" s="71"/>
      <c r="B339" s="78">
        <v>1</v>
      </c>
      <c r="C339" s="1669" t="s">
        <v>183</v>
      </c>
      <c r="D339" s="1669"/>
      <c r="E339" s="1669"/>
      <c r="F339" s="1670"/>
      <c r="G339" s="693" t="s">
        <v>482</v>
      </c>
      <c r="H339" s="1227"/>
      <c r="I339" s="97"/>
      <c r="J339" s="328"/>
      <c r="K339" s="1119"/>
      <c r="L339" s="375"/>
      <c r="M339" s="97"/>
      <c r="N339" s="328"/>
      <c r="O339" s="353"/>
      <c r="P339" s="125"/>
      <c r="Q339" s="109"/>
      <c r="R339" s="109"/>
      <c r="S339" s="1228"/>
    </row>
    <row r="340" spans="1:19" ht="12.75">
      <c r="A340" s="71"/>
      <c r="B340" s="78">
        <v>2</v>
      </c>
      <c r="C340" s="1669" t="s">
        <v>184</v>
      </c>
      <c r="D340" s="1669"/>
      <c r="E340" s="1669"/>
      <c r="F340" s="1670"/>
      <c r="G340" s="693" t="s">
        <v>482</v>
      </c>
      <c r="H340" s="1229"/>
      <c r="I340" s="240"/>
      <c r="J340" s="329"/>
      <c r="K340" s="1119"/>
      <c r="L340" s="270"/>
      <c r="M340" s="240"/>
      <c r="N340" s="329"/>
      <c r="O340" s="353"/>
      <c r="P340" s="242"/>
      <c r="Q340" s="243"/>
      <c r="R340" s="243"/>
      <c r="S340" s="1230"/>
    </row>
    <row r="341" spans="1:19" ht="12.75">
      <c r="A341" s="71"/>
      <c r="B341" s="78">
        <v>3</v>
      </c>
      <c r="C341" s="1669" t="s">
        <v>133</v>
      </c>
      <c r="D341" s="1669"/>
      <c r="E341" s="1669"/>
      <c r="F341" s="1670"/>
      <c r="G341" s="693" t="s">
        <v>483</v>
      </c>
      <c r="H341" s="1200"/>
      <c r="I341" s="107"/>
      <c r="J341" s="331"/>
      <c r="K341" s="1119"/>
      <c r="L341" s="155"/>
      <c r="M341" s="107"/>
      <c r="N341" s="331"/>
      <c r="O341" s="353"/>
      <c r="P341" s="85"/>
      <c r="Q341" s="86"/>
      <c r="R341" s="86"/>
      <c r="S341" s="1221"/>
    </row>
    <row r="342" spans="1:19" ht="12.75">
      <c r="A342" s="84"/>
      <c r="B342" s="78">
        <v>4</v>
      </c>
      <c r="C342" s="1669" t="s">
        <v>182</v>
      </c>
      <c r="D342" s="1669"/>
      <c r="E342" s="1669"/>
      <c r="F342" s="1670"/>
      <c r="G342" s="693" t="s">
        <v>482</v>
      </c>
      <c r="H342" s="1190"/>
      <c r="I342" s="164"/>
      <c r="J342" s="332"/>
      <c r="K342" s="1119"/>
      <c r="L342" s="376"/>
      <c r="M342" s="164"/>
      <c r="N342" s="332"/>
      <c r="O342" s="353"/>
      <c r="P342" s="165"/>
      <c r="Q342" s="164"/>
      <c r="R342" s="164"/>
      <c r="S342" s="1221"/>
    </row>
    <row r="343" spans="1:19" ht="12.75">
      <c r="A343" s="84"/>
      <c r="B343" s="78">
        <v>5</v>
      </c>
      <c r="C343" s="1669" t="s">
        <v>181</v>
      </c>
      <c r="D343" s="1669"/>
      <c r="E343" s="1669"/>
      <c r="F343" s="1670"/>
      <c r="G343" s="693" t="s">
        <v>482</v>
      </c>
      <c r="H343" s="163"/>
      <c r="I343" s="164"/>
      <c r="J343" s="332"/>
      <c r="K343" s="1119"/>
      <c r="L343" s="376"/>
      <c r="M343" s="164"/>
      <c r="N343" s="332"/>
      <c r="O343" s="353"/>
      <c r="P343" s="165"/>
      <c r="Q343" s="164"/>
      <c r="R343" s="164"/>
      <c r="S343" s="1221"/>
    </row>
    <row r="344" spans="1:19" ht="12.75">
      <c r="A344" s="84"/>
      <c r="B344" s="78">
        <v>6</v>
      </c>
      <c r="C344" s="1669" t="s">
        <v>78</v>
      </c>
      <c r="D344" s="1669"/>
      <c r="E344" s="1669"/>
      <c r="F344" s="1670"/>
      <c r="G344" s="693" t="s">
        <v>482</v>
      </c>
      <c r="H344" s="1190"/>
      <c r="I344" s="164"/>
      <c r="J344" s="332"/>
      <c r="K344" s="1119"/>
      <c r="L344" s="164"/>
      <c r="M344" s="164"/>
      <c r="N344" s="332"/>
      <c r="O344" s="353"/>
      <c r="P344" s="165"/>
      <c r="Q344" s="164"/>
      <c r="R344" s="164"/>
      <c r="S344" s="1230"/>
    </row>
    <row r="345" spans="1:19" ht="13.5" thickBot="1">
      <c r="A345" s="84"/>
      <c r="B345" s="78">
        <v>7</v>
      </c>
      <c r="C345" s="1669" t="s">
        <v>575</v>
      </c>
      <c r="D345" s="1669"/>
      <c r="E345" s="1669"/>
      <c r="F345" s="1670"/>
      <c r="G345" s="688" t="s">
        <v>482</v>
      </c>
      <c r="H345" s="1190"/>
      <c r="I345" s="164"/>
      <c r="J345" s="332"/>
      <c r="K345" s="1123"/>
      <c r="L345" s="165"/>
      <c r="M345" s="164"/>
      <c r="N345" s="332"/>
      <c r="O345" s="1216"/>
      <c r="P345" s="165"/>
      <c r="Q345" s="164"/>
      <c r="R345" s="164"/>
      <c r="S345" s="1221"/>
    </row>
    <row r="346" spans="1:19" ht="14.25" thickBot="1" thickTop="1">
      <c r="A346" s="1231"/>
      <c r="B346" s="1232" t="s">
        <v>110</v>
      </c>
      <c r="C346" s="1233" t="s">
        <v>111</v>
      </c>
      <c r="D346" s="1233"/>
      <c r="E346" s="1233"/>
      <c r="F346" s="1233"/>
      <c r="G346" s="697"/>
      <c r="H346" s="377"/>
      <c r="I346" s="1234"/>
      <c r="J346" s="1234"/>
      <c r="K346" s="1202"/>
      <c r="L346" s="1190"/>
      <c r="M346" s="376"/>
      <c r="N346" s="376"/>
      <c r="O346" s="1222"/>
      <c r="P346" s="1190"/>
      <c r="Q346" s="376"/>
      <c r="R346" s="376"/>
      <c r="S346" s="1222"/>
    </row>
    <row r="347" spans="1:19" ht="14.25" thickBot="1" thickTop="1">
      <c r="A347" s="1699" t="s">
        <v>98</v>
      </c>
      <c r="B347" s="1700"/>
      <c r="C347" s="1700"/>
      <c r="D347" s="1700"/>
      <c r="E347" s="1700"/>
      <c r="F347" s="1700"/>
      <c r="G347" s="740"/>
      <c r="H347" s="105"/>
      <c r="I347" s="104">
        <f>I273+I337</f>
        <v>5217</v>
      </c>
      <c r="J347" s="104">
        <f>J273+J337</f>
        <v>5217</v>
      </c>
      <c r="K347" s="428">
        <f>K273+K337</f>
        <v>1</v>
      </c>
      <c r="L347" s="105"/>
      <c r="M347" s="104"/>
      <c r="N347" s="104"/>
      <c r="O347" s="1235"/>
      <c r="P347" s="105"/>
      <c r="Q347" s="104"/>
      <c r="R347" s="104"/>
      <c r="S347" s="1235"/>
    </row>
    <row r="348" spans="1:19" ht="13.5" thickTop="1">
      <c r="A348" s="256"/>
      <c r="B348" s="256"/>
      <c r="C348" s="256"/>
      <c r="D348" s="256"/>
      <c r="E348" s="256"/>
      <c r="F348" s="256"/>
      <c r="G348" s="256"/>
      <c r="H348" s="257"/>
      <c r="I348" s="257"/>
      <c r="J348" s="257"/>
      <c r="K348" s="354"/>
      <c r="L348" s="257"/>
      <c r="M348" s="257"/>
      <c r="N348" s="257"/>
      <c r="O348" s="354"/>
      <c r="P348" s="257"/>
      <c r="Q348" s="257"/>
      <c r="R348" s="257"/>
      <c r="S348" s="258"/>
    </row>
    <row r="349" spans="1:19" ht="12.75">
      <c r="A349" s="256" t="s">
        <v>48</v>
      </c>
      <c r="B349" s="256"/>
      <c r="C349" s="256"/>
      <c r="D349" s="256"/>
      <c r="E349" s="256"/>
      <c r="F349" s="256"/>
      <c r="G349" s="256"/>
      <c r="H349" s="257"/>
      <c r="I349" s="257"/>
      <c r="J349" s="257"/>
      <c r="K349" s="258"/>
      <c r="L349" s="257"/>
      <c r="M349" s="257"/>
      <c r="N349" s="257"/>
      <c r="O349" s="258"/>
      <c r="P349" s="257"/>
      <c r="Q349" s="257"/>
      <c r="R349" s="257"/>
      <c r="S349" s="258"/>
    </row>
    <row r="350" spans="1:19" ht="12.75">
      <c r="A350" s="256"/>
      <c r="B350" s="256"/>
      <c r="C350" s="256"/>
      <c r="D350" s="256"/>
      <c r="E350" s="256"/>
      <c r="F350" s="256"/>
      <c r="G350" s="256"/>
      <c r="H350" s="257"/>
      <c r="I350" s="257"/>
      <c r="J350" s="257"/>
      <c r="K350" s="258"/>
      <c r="L350" s="257"/>
      <c r="M350" s="257"/>
      <c r="N350" s="257"/>
      <c r="O350" s="258"/>
      <c r="P350" s="257"/>
      <c r="Q350" s="257"/>
      <c r="R350" s="257"/>
      <c r="S350" s="258"/>
    </row>
    <row r="351" spans="1:19" ht="12.75">
      <c r="A351" s="256"/>
      <c r="B351" s="256"/>
      <c r="C351" s="256"/>
      <c r="D351" s="256"/>
      <c r="E351" s="256"/>
      <c r="F351" s="256"/>
      <c r="G351" s="256"/>
      <c r="H351" s="257"/>
      <c r="I351" s="257"/>
      <c r="J351" s="257"/>
      <c r="K351" s="258"/>
      <c r="L351" s="257"/>
      <c r="M351" s="257"/>
      <c r="N351" s="257"/>
      <c r="O351" s="258"/>
      <c r="P351" s="257"/>
      <c r="Q351" s="257"/>
      <c r="R351" s="257"/>
      <c r="S351" s="258"/>
    </row>
    <row r="352" spans="1:19" ht="12.75">
      <c r="A352" s="256"/>
      <c r="B352" s="256"/>
      <c r="C352" s="256"/>
      <c r="D352" s="256"/>
      <c r="E352" s="256"/>
      <c r="F352" s="256"/>
      <c r="G352" s="256"/>
      <c r="H352" s="257"/>
      <c r="I352" s="257"/>
      <c r="J352" s="257"/>
      <c r="K352" s="258"/>
      <c r="L352" s="257"/>
      <c r="M352" s="257"/>
      <c r="N352" s="257"/>
      <c r="O352" s="258"/>
      <c r="P352" s="257"/>
      <c r="Q352" s="257"/>
      <c r="R352" s="257"/>
      <c r="S352" s="258"/>
    </row>
    <row r="353" spans="1:19" ht="12.75">
      <c r="A353" s="256"/>
      <c r="B353" s="256"/>
      <c r="C353" s="256"/>
      <c r="D353" s="256"/>
      <c r="E353" s="256"/>
      <c r="F353" s="256"/>
      <c r="G353" s="256"/>
      <c r="H353" s="257"/>
      <c r="I353" s="257"/>
      <c r="J353" s="257"/>
      <c r="K353" s="258"/>
      <c r="L353" s="257"/>
      <c r="M353" s="257"/>
      <c r="N353" s="257"/>
      <c r="O353" s="258"/>
      <c r="P353" s="257"/>
      <c r="Q353" s="257"/>
      <c r="R353" s="257"/>
      <c r="S353" s="258"/>
    </row>
    <row r="354" spans="1:19" ht="12.75">
      <c r="A354" s="60"/>
      <c r="B354" s="1708" t="s">
        <v>222</v>
      </c>
      <c r="C354" s="1708"/>
      <c r="D354" s="1708"/>
      <c r="E354" s="1708"/>
      <c r="F354" s="1708"/>
      <c r="G354" s="1708"/>
      <c r="H354" s="1708"/>
      <c r="I354" s="1708"/>
      <c r="J354" s="1708"/>
      <c r="K354" s="1708"/>
      <c r="L354" s="1708"/>
      <c r="M354" s="1708"/>
      <c r="N354" s="1708"/>
      <c r="O354" s="1708"/>
      <c r="P354" s="1708"/>
      <c r="Q354" s="1708"/>
      <c r="R354" s="1708"/>
      <c r="S354" s="1708"/>
    </row>
    <row r="355" spans="1:19" ht="12.75">
      <c r="A355" s="1638" t="s">
        <v>567</v>
      </c>
      <c r="B355" s="1638"/>
      <c r="C355" s="1638"/>
      <c r="D355" s="1638"/>
      <c r="E355" s="1638"/>
      <c r="F355" s="1638"/>
      <c r="G355" s="1638"/>
      <c r="H355" s="1638"/>
      <c r="I355" s="1638"/>
      <c r="J355" s="1638"/>
      <c r="K355" s="1638"/>
      <c r="L355" s="1638"/>
      <c r="M355" s="1638"/>
      <c r="N355" s="1638"/>
      <c r="O355" s="1638"/>
      <c r="P355" s="1638"/>
      <c r="Q355" s="1638"/>
      <c r="R355" s="1638"/>
      <c r="S355" s="1638"/>
    </row>
    <row r="356" spans="1:19" ht="12.75" customHeight="1">
      <c r="A356" s="1639" t="s">
        <v>568</v>
      </c>
      <c r="B356" s="1639"/>
      <c r="C356" s="1639"/>
      <c r="D356" s="1639"/>
      <c r="E356" s="1639"/>
      <c r="F356" s="1639"/>
      <c r="G356" s="1639"/>
      <c r="H356" s="1639"/>
      <c r="I356" s="1639"/>
      <c r="J356" s="1639"/>
      <c r="K356" s="1639"/>
      <c r="L356" s="1639"/>
      <c r="M356" s="1639"/>
      <c r="N356" s="1639"/>
      <c r="O356" s="1639"/>
      <c r="P356" s="1639"/>
      <c r="Q356" s="1639"/>
      <c r="R356" s="1639"/>
      <c r="S356" s="1639"/>
    </row>
    <row r="357" spans="1:19" ht="13.5" thickBot="1">
      <c r="A357" s="1640" t="s">
        <v>49</v>
      </c>
      <c r="B357" s="1640"/>
      <c r="C357" s="1640"/>
      <c r="D357" s="1640"/>
      <c r="E357" s="1640"/>
      <c r="F357" s="1640"/>
      <c r="G357" s="1640"/>
      <c r="H357" s="1640"/>
      <c r="I357" s="1640"/>
      <c r="J357" s="1640"/>
      <c r="K357" s="1640"/>
      <c r="L357" s="1640"/>
      <c r="M357" s="1640"/>
      <c r="N357" s="1640"/>
      <c r="O357" s="1640"/>
      <c r="P357" s="1640"/>
      <c r="Q357" s="1640"/>
      <c r="R357" s="1640"/>
      <c r="S357" s="1640"/>
    </row>
    <row r="358" spans="1:19" ht="13.5" customHeight="1" thickTop="1">
      <c r="A358" s="1712"/>
      <c r="B358" s="1644" t="s">
        <v>87</v>
      </c>
      <c r="C358" s="1645"/>
      <c r="D358" s="1645"/>
      <c r="E358" s="1645"/>
      <c r="F358" s="1646"/>
      <c r="G358" s="1650" t="s">
        <v>481</v>
      </c>
      <c r="H358" s="1703" t="s">
        <v>60</v>
      </c>
      <c r="I358" s="1711"/>
      <c r="J358" s="1711"/>
      <c r="K358" s="1711"/>
      <c r="L358" s="1711"/>
      <c r="M358" s="1711"/>
      <c r="N358" s="1711"/>
      <c r="O358" s="1711"/>
      <c r="P358" s="1711"/>
      <c r="Q358" s="1711"/>
      <c r="R358" s="1711"/>
      <c r="S358" s="1715"/>
    </row>
    <row r="359" spans="1:19" ht="12.75">
      <c r="A359" s="1713"/>
      <c r="B359" s="1647"/>
      <c r="C359" s="1648"/>
      <c r="D359" s="1648"/>
      <c r="E359" s="1648"/>
      <c r="F359" s="1649"/>
      <c r="G359" s="1737"/>
      <c r="H359" s="1739"/>
      <c r="I359" s="1706"/>
      <c r="J359" s="1706"/>
      <c r="K359" s="1707"/>
      <c r="L359" s="1740"/>
      <c r="M359" s="1741"/>
      <c r="N359" s="1741"/>
      <c r="O359" s="1742"/>
      <c r="P359" s="1740"/>
      <c r="Q359" s="1741"/>
      <c r="R359" s="1741"/>
      <c r="S359" s="1742"/>
    </row>
    <row r="360" spans="1:19" ht="12.75" customHeight="1">
      <c r="A360" s="1713"/>
      <c r="B360" s="1647"/>
      <c r="C360" s="1648"/>
      <c r="D360" s="1648"/>
      <c r="E360" s="1648"/>
      <c r="F360" s="1649"/>
      <c r="G360" s="1737"/>
      <c r="H360" s="1743" t="s">
        <v>517</v>
      </c>
      <c r="I360" s="1627" t="s">
        <v>518</v>
      </c>
      <c r="J360" s="1627" t="s">
        <v>213</v>
      </c>
      <c r="K360" s="1633" t="s">
        <v>214</v>
      </c>
      <c r="L360" s="1743" t="s">
        <v>517</v>
      </c>
      <c r="M360" s="1627" t="s">
        <v>518</v>
      </c>
      <c r="N360" s="1627" t="s">
        <v>213</v>
      </c>
      <c r="O360" s="1633" t="s">
        <v>214</v>
      </c>
      <c r="P360" s="1743" t="s">
        <v>517</v>
      </c>
      <c r="Q360" s="1627" t="s">
        <v>518</v>
      </c>
      <c r="R360" s="1627" t="s">
        <v>213</v>
      </c>
      <c r="S360" s="1633" t="s">
        <v>214</v>
      </c>
    </row>
    <row r="361" spans="1:19" ht="12.75">
      <c r="A361" s="1713"/>
      <c r="B361" s="1734"/>
      <c r="C361" s="1735"/>
      <c r="D361" s="1735"/>
      <c r="E361" s="1735"/>
      <c r="F361" s="1736"/>
      <c r="G361" s="1737"/>
      <c r="H361" s="1744"/>
      <c r="I361" s="1628"/>
      <c r="J361" s="1628"/>
      <c r="K361" s="1634"/>
      <c r="L361" s="1744"/>
      <c r="M361" s="1628"/>
      <c r="N361" s="1628"/>
      <c r="O361" s="1634"/>
      <c r="P361" s="1744"/>
      <c r="Q361" s="1628"/>
      <c r="R361" s="1628"/>
      <c r="S361" s="1634"/>
    </row>
    <row r="362" spans="1:19" ht="12.75">
      <c r="A362" s="1714"/>
      <c r="B362" s="1667"/>
      <c r="C362" s="1741"/>
      <c r="D362" s="1741"/>
      <c r="E362" s="1741"/>
      <c r="F362" s="1742"/>
      <c r="G362" s="1738"/>
      <c r="H362" s="64" t="s">
        <v>376</v>
      </c>
      <c r="I362" s="319" t="s">
        <v>378</v>
      </c>
      <c r="J362" s="106" t="s">
        <v>380</v>
      </c>
      <c r="K362" s="106" t="s">
        <v>381</v>
      </c>
      <c r="L362" s="61" t="s">
        <v>383</v>
      </c>
      <c r="M362" s="62" t="s">
        <v>385</v>
      </c>
      <c r="N362" s="106" t="s">
        <v>387</v>
      </c>
      <c r="O362" s="63" t="s">
        <v>389</v>
      </c>
      <c r="P362" s="64" t="s">
        <v>391</v>
      </c>
      <c r="Q362" s="62" t="s">
        <v>393</v>
      </c>
      <c r="R362" s="106" t="s">
        <v>395</v>
      </c>
      <c r="S362" s="63" t="s">
        <v>397</v>
      </c>
    </row>
    <row r="363" spans="1:19" ht="12.75">
      <c r="A363" s="1677" t="s">
        <v>100</v>
      </c>
      <c r="B363" s="1745"/>
      <c r="C363" s="1745"/>
      <c r="D363" s="1745"/>
      <c r="E363" s="1745"/>
      <c r="F363" s="1746"/>
      <c r="G363" s="689"/>
      <c r="H363" s="68">
        <f>H416+H427</f>
        <v>0</v>
      </c>
      <c r="I363" s="69"/>
      <c r="J363" s="69">
        <f>J416+J427</f>
        <v>0</v>
      </c>
      <c r="K363" s="1118">
        <f>K416+K427</f>
        <v>0</v>
      </c>
      <c r="L363" s="70"/>
      <c r="M363" s="69"/>
      <c r="N363" s="320"/>
      <c r="O363" s="1180"/>
      <c r="P363" s="70"/>
      <c r="Q363" s="69"/>
      <c r="R363" s="320"/>
      <c r="S363" s="1118"/>
    </row>
    <row r="364" spans="1:19" ht="12.75">
      <c r="A364" s="71" t="s">
        <v>22</v>
      </c>
      <c r="B364" s="72" t="s">
        <v>104</v>
      </c>
      <c r="C364" s="73"/>
      <c r="D364" s="73"/>
      <c r="E364" s="73"/>
      <c r="F364" s="74"/>
      <c r="G364" s="73"/>
      <c r="H364" s="75"/>
      <c r="I364" s="76"/>
      <c r="J364" s="321"/>
      <c r="K364" s="1119"/>
      <c r="L364" s="1169"/>
      <c r="M364" s="93"/>
      <c r="N364" s="336"/>
      <c r="O364" s="1221"/>
      <c r="P364" s="77"/>
      <c r="Q364" s="76"/>
      <c r="R364" s="321"/>
      <c r="S364" s="1120"/>
    </row>
    <row r="365" spans="1:19" ht="12.75">
      <c r="A365" s="71"/>
      <c r="B365" s="255">
        <v>1</v>
      </c>
      <c r="C365" s="1680" t="s">
        <v>155</v>
      </c>
      <c r="D365" s="1680"/>
      <c r="E365" s="1680"/>
      <c r="F365" s="1681"/>
      <c r="G365" s="687" t="s">
        <v>564</v>
      </c>
      <c r="H365" s="82"/>
      <c r="I365" s="81"/>
      <c r="J365" s="322"/>
      <c r="K365" s="1119"/>
      <c r="L365" s="83"/>
      <c r="M365" s="81"/>
      <c r="N365" s="322"/>
      <c r="O365" s="1221"/>
      <c r="P365" s="83"/>
      <c r="Q365" s="81"/>
      <c r="R365" s="322"/>
      <c r="S365" s="1119"/>
    </row>
    <row r="366" spans="1:19" ht="12.75">
      <c r="A366" s="71"/>
      <c r="B366" s="78">
        <v>2</v>
      </c>
      <c r="C366" s="1669" t="s">
        <v>89</v>
      </c>
      <c r="D366" s="1669"/>
      <c r="E366" s="1669"/>
      <c r="F366" s="1670"/>
      <c r="G366" s="79" t="s">
        <v>482</v>
      </c>
      <c r="H366" s="82"/>
      <c r="I366" s="81"/>
      <c r="J366" s="322"/>
      <c r="K366" s="1119"/>
      <c r="L366" s="83"/>
      <c r="M366" s="81"/>
      <c r="N366" s="322"/>
      <c r="O366" s="1221"/>
      <c r="P366" s="83"/>
      <c r="Q366" s="81"/>
      <c r="R366" s="322"/>
      <c r="S366" s="1119"/>
    </row>
    <row r="367" spans="1:19" ht="12.75">
      <c r="A367" s="71"/>
      <c r="B367" s="78">
        <v>3</v>
      </c>
      <c r="C367" s="1669" t="s">
        <v>156</v>
      </c>
      <c r="D367" s="1669"/>
      <c r="E367" s="1669"/>
      <c r="F367" s="1670"/>
      <c r="G367" s="79" t="s">
        <v>482</v>
      </c>
      <c r="H367" s="82"/>
      <c r="I367" s="81"/>
      <c r="J367" s="322"/>
      <c r="K367" s="1119"/>
      <c r="L367" s="83"/>
      <c r="M367" s="81"/>
      <c r="N367" s="322"/>
      <c r="O367" s="1221"/>
      <c r="P367" s="83"/>
      <c r="Q367" s="81"/>
      <c r="R367" s="322"/>
      <c r="S367" s="1119"/>
    </row>
    <row r="368" spans="1:19" ht="12.75">
      <c r="A368" s="71"/>
      <c r="B368" s="78">
        <v>4</v>
      </c>
      <c r="C368" s="1669" t="s">
        <v>90</v>
      </c>
      <c r="D368" s="1669"/>
      <c r="E368" s="1669"/>
      <c r="F368" s="1670"/>
      <c r="G368" s="79" t="s">
        <v>483</v>
      </c>
      <c r="H368" s="82"/>
      <c r="I368" s="81"/>
      <c r="J368" s="322"/>
      <c r="K368" s="1119"/>
      <c r="L368" s="83"/>
      <c r="M368" s="81"/>
      <c r="N368" s="322"/>
      <c r="O368" s="1221"/>
      <c r="P368" s="83"/>
      <c r="Q368" s="81"/>
      <c r="R368" s="322"/>
      <c r="S368" s="1119"/>
    </row>
    <row r="369" spans="1:19" ht="12.75">
      <c r="A369" s="71"/>
      <c r="B369" s="78">
        <v>5</v>
      </c>
      <c r="C369" s="1669" t="s">
        <v>157</v>
      </c>
      <c r="D369" s="1669"/>
      <c r="E369" s="1669"/>
      <c r="F369" s="1670"/>
      <c r="G369" s="79" t="s">
        <v>482</v>
      </c>
      <c r="H369" s="82"/>
      <c r="I369" s="81"/>
      <c r="J369" s="322"/>
      <c r="K369" s="1119"/>
      <c r="L369" s="83"/>
      <c r="M369" s="81"/>
      <c r="N369" s="322"/>
      <c r="O369" s="1221"/>
      <c r="P369" s="83"/>
      <c r="Q369" s="81"/>
      <c r="R369" s="322"/>
      <c r="S369" s="1119"/>
    </row>
    <row r="370" spans="1:19" ht="12.75">
      <c r="A370" s="71"/>
      <c r="B370" s="78">
        <v>6</v>
      </c>
      <c r="C370" s="1669" t="s">
        <v>158</v>
      </c>
      <c r="D370" s="1669"/>
      <c r="E370" s="1669"/>
      <c r="F370" s="1670"/>
      <c r="G370" s="79" t="s">
        <v>483</v>
      </c>
      <c r="H370" s="82"/>
      <c r="I370" s="81"/>
      <c r="J370" s="322"/>
      <c r="K370" s="1119"/>
      <c r="L370" s="83"/>
      <c r="M370" s="81"/>
      <c r="N370" s="322"/>
      <c r="O370" s="1221"/>
      <c r="P370" s="83"/>
      <c r="Q370" s="81"/>
      <c r="R370" s="322"/>
      <c r="S370" s="1119"/>
    </row>
    <row r="371" spans="1:19" ht="12.75">
      <c r="A371" s="71"/>
      <c r="B371" s="255">
        <v>7</v>
      </c>
      <c r="C371" s="1669" t="s">
        <v>159</v>
      </c>
      <c r="D371" s="1669"/>
      <c r="E371" s="1669"/>
      <c r="F371" s="1670"/>
      <c r="G371" s="79" t="s">
        <v>483</v>
      </c>
      <c r="H371" s="82"/>
      <c r="I371" s="81"/>
      <c r="J371" s="322"/>
      <c r="K371" s="1119"/>
      <c r="L371" s="83"/>
      <c r="M371" s="81"/>
      <c r="N371" s="322"/>
      <c r="O371" s="1221"/>
      <c r="P371" s="83"/>
      <c r="Q371" s="81"/>
      <c r="R371" s="322"/>
      <c r="S371" s="1119"/>
    </row>
    <row r="372" spans="1:19" ht="12.75">
      <c r="A372" s="71"/>
      <c r="B372" s="78">
        <v>8</v>
      </c>
      <c r="C372" s="1669" t="s">
        <v>162</v>
      </c>
      <c r="D372" s="1669"/>
      <c r="E372" s="1669"/>
      <c r="F372" s="1670"/>
      <c r="G372" s="79" t="s">
        <v>482</v>
      </c>
      <c r="H372" s="82"/>
      <c r="I372" s="81"/>
      <c r="J372" s="322"/>
      <c r="K372" s="1119">
        <f>SUM(H372:J372)</f>
        <v>0</v>
      </c>
      <c r="L372" s="83"/>
      <c r="M372" s="81"/>
      <c r="N372" s="322"/>
      <c r="O372" s="1221"/>
      <c r="P372" s="83"/>
      <c r="Q372" s="81"/>
      <c r="R372" s="322"/>
      <c r="S372" s="1119"/>
    </row>
    <row r="373" spans="1:19" ht="12.75">
      <c r="A373" s="71"/>
      <c r="B373" s="78">
        <v>9</v>
      </c>
      <c r="C373" s="1669" t="s">
        <v>160</v>
      </c>
      <c r="D373" s="1669"/>
      <c r="E373" s="1669"/>
      <c r="F373" s="1670"/>
      <c r="G373" s="79" t="s">
        <v>482</v>
      </c>
      <c r="H373" s="82"/>
      <c r="I373" s="81"/>
      <c r="J373" s="322"/>
      <c r="K373" s="1119"/>
      <c r="L373" s="83"/>
      <c r="M373" s="81"/>
      <c r="N373" s="322"/>
      <c r="O373" s="1221"/>
      <c r="P373" s="83"/>
      <c r="Q373" s="81"/>
      <c r="R373" s="322"/>
      <c r="S373" s="1119"/>
    </row>
    <row r="374" spans="1:19" ht="12.75">
      <c r="A374" s="71"/>
      <c r="B374" s="78">
        <v>10</v>
      </c>
      <c r="C374" s="1669" t="s">
        <v>161</v>
      </c>
      <c r="D374" s="1669"/>
      <c r="E374" s="1669"/>
      <c r="F374" s="1670"/>
      <c r="G374" s="79" t="s">
        <v>482</v>
      </c>
      <c r="H374" s="82"/>
      <c r="I374" s="81"/>
      <c r="J374" s="322"/>
      <c r="K374" s="1119"/>
      <c r="L374" s="83"/>
      <c r="M374" s="81"/>
      <c r="N374" s="322"/>
      <c r="O374" s="1221"/>
      <c r="P374" s="83"/>
      <c r="Q374" s="81"/>
      <c r="R374" s="322"/>
      <c r="S374" s="1119"/>
    </row>
    <row r="375" spans="1:19" ht="12.75">
      <c r="A375" s="71"/>
      <c r="B375" s="78">
        <v>11</v>
      </c>
      <c r="C375" s="1669" t="s">
        <v>102</v>
      </c>
      <c r="D375" s="1669"/>
      <c r="E375" s="1669"/>
      <c r="F375" s="1670"/>
      <c r="G375" s="79" t="s">
        <v>482</v>
      </c>
      <c r="H375" s="82"/>
      <c r="I375" s="81"/>
      <c r="J375" s="322"/>
      <c r="K375" s="1119"/>
      <c r="L375" s="83"/>
      <c r="M375" s="81"/>
      <c r="N375" s="322"/>
      <c r="O375" s="1221"/>
      <c r="P375" s="83"/>
      <c r="Q375" s="81"/>
      <c r="R375" s="322"/>
      <c r="S375" s="1119"/>
    </row>
    <row r="376" spans="1:19" ht="12.75">
      <c r="A376" s="71"/>
      <c r="B376" s="78">
        <v>12</v>
      </c>
      <c r="C376" s="1669" t="s">
        <v>103</v>
      </c>
      <c r="D376" s="1669"/>
      <c r="E376" s="1669"/>
      <c r="F376" s="1670"/>
      <c r="G376" s="79" t="s">
        <v>482</v>
      </c>
      <c r="H376" s="82"/>
      <c r="I376" s="81"/>
      <c r="J376" s="322"/>
      <c r="K376" s="1119">
        <f>SUM(H376:J376)</f>
        <v>0</v>
      </c>
      <c r="L376" s="83"/>
      <c r="M376" s="81"/>
      <c r="N376" s="322"/>
      <c r="O376" s="1221"/>
      <c r="P376" s="83"/>
      <c r="Q376" s="81"/>
      <c r="R376" s="322"/>
      <c r="S376" s="1119"/>
    </row>
    <row r="377" spans="1:19" ht="12.75">
      <c r="A377" s="71"/>
      <c r="B377" s="255">
        <v>13</v>
      </c>
      <c r="C377" s="1669" t="s">
        <v>163</v>
      </c>
      <c r="D377" s="1669"/>
      <c r="E377" s="1669"/>
      <c r="F377" s="1670"/>
      <c r="G377" s="79" t="s">
        <v>483</v>
      </c>
      <c r="H377" s="82"/>
      <c r="I377" s="81"/>
      <c r="J377" s="322"/>
      <c r="K377" s="1119"/>
      <c r="L377" s="83"/>
      <c r="M377" s="81"/>
      <c r="N377" s="322"/>
      <c r="O377" s="1221"/>
      <c r="P377" s="83"/>
      <c r="Q377" s="81"/>
      <c r="R377" s="322"/>
      <c r="S377" s="1119"/>
    </row>
    <row r="378" spans="1:19" ht="12.75">
      <c r="A378" s="71"/>
      <c r="B378" s="255">
        <v>14</v>
      </c>
      <c r="C378" s="79" t="s">
        <v>499</v>
      </c>
      <c r="D378" s="79"/>
      <c r="E378" s="79"/>
      <c r="F378" s="80"/>
      <c r="G378" s="79" t="s">
        <v>483</v>
      </c>
      <c r="H378" s="82"/>
      <c r="I378" s="81"/>
      <c r="J378" s="322"/>
      <c r="K378" s="1119"/>
      <c r="L378" s="83"/>
      <c r="M378" s="81"/>
      <c r="N378" s="322"/>
      <c r="O378" s="1221"/>
      <c r="P378" s="83"/>
      <c r="Q378" s="81"/>
      <c r="R378" s="322"/>
      <c r="S378" s="1119"/>
    </row>
    <row r="379" spans="1:19" ht="12.75">
      <c r="A379" s="71"/>
      <c r="B379" s="255">
        <v>15</v>
      </c>
      <c r="C379" s="1669" t="s">
        <v>164</v>
      </c>
      <c r="D379" s="1669"/>
      <c r="E379" s="1669"/>
      <c r="F379" s="1670"/>
      <c r="G379" s="79" t="s">
        <v>482</v>
      </c>
      <c r="H379" s="82"/>
      <c r="I379" s="81"/>
      <c r="J379" s="322"/>
      <c r="K379" s="1119"/>
      <c r="L379" s="83"/>
      <c r="M379" s="81"/>
      <c r="N379" s="322"/>
      <c r="O379" s="1221"/>
      <c r="P379" s="83"/>
      <c r="Q379" s="81"/>
      <c r="R379" s="322"/>
      <c r="S379" s="1119"/>
    </row>
    <row r="380" spans="1:19" ht="12.75">
      <c r="A380" s="71"/>
      <c r="B380" s="255">
        <v>16</v>
      </c>
      <c r="C380" s="1669" t="s">
        <v>165</v>
      </c>
      <c r="D380" s="1669"/>
      <c r="E380" s="1669"/>
      <c r="F380" s="1670"/>
      <c r="G380" s="79" t="s">
        <v>482</v>
      </c>
      <c r="H380" s="82"/>
      <c r="I380" s="81"/>
      <c r="J380" s="322"/>
      <c r="K380" s="1119"/>
      <c r="L380" s="83"/>
      <c r="M380" s="81"/>
      <c r="N380" s="322"/>
      <c r="O380" s="1221"/>
      <c r="P380" s="83"/>
      <c r="Q380" s="81"/>
      <c r="R380" s="322"/>
      <c r="S380" s="1119"/>
    </row>
    <row r="381" spans="1:19" ht="12.75">
      <c r="A381" s="71"/>
      <c r="B381" s="255">
        <v>17</v>
      </c>
      <c r="C381" s="1669" t="s">
        <v>91</v>
      </c>
      <c r="D381" s="1669"/>
      <c r="E381" s="1669"/>
      <c r="F381" s="1670"/>
      <c r="G381" s="79" t="s">
        <v>482</v>
      </c>
      <c r="H381" s="82"/>
      <c r="I381" s="81"/>
      <c r="J381" s="322"/>
      <c r="K381" s="1119"/>
      <c r="L381" s="83"/>
      <c r="M381" s="81"/>
      <c r="N381" s="322"/>
      <c r="O381" s="1221"/>
      <c r="P381" s="83"/>
      <c r="Q381" s="81"/>
      <c r="R381" s="322"/>
      <c r="S381" s="1119"/>
    </row>
    <row r="382" spans="1:19" ht="12.75">
      <c r="A382" s="71"/>
      <c r="B382" s="255">
        <v>18</v>
      </c>
      <c r="C382" s="1669" t="s">
        <v>166</v>
      </c>
      <c r="D382" s="1669"/>
      <c r="E382" s="1669"/>
      <c r="F382" s="1670"/>
      <c r="G382" s="79" t="s">
        <v>482</v>
      </c>
      <c r="H382" s="82"/>
      <c r="I382" s="81"/>
      <c r="J382" s="322"/>
      <c r="K382" s="1119"/>
      <c r="L382" s="83"/>
      <c r="M382" s="81"/>
      <c r="N382" s="322"/>
      <c r="O382" s="1221"/>
      <c r="P382" s="83"/>
      <c r="Q382" s="81"/>
      <c r="R382" s="322"/>
      <c r="S382" s="1119"/>
    </row>
    <row r="383" spans="1:19" ht="12.75">
      <c r="A383" s="71"/>
      <c r="B383" s="255">
        <v>19</v>
      </c>
      <c r="C383" s="1669" t="s">
        <v>92</v>
      </c>
      <c r="D383" s="1669"/>
      <c r="E383" s="1669"/>
      <c r="F383" s="1670"/>
      <c r="G383" s="79" t="s">
        <v>482</v>
      </c>
      <c r="H383" s="82"/>
      <c r="I383" s="81"/>
      <c r="J383" s="322"/>
      <c r="K383" s="1119"/>
      <c r="L383" s="83"/>
      <c r="M383" s="81"/>
      <c r="N383" s="322"/>
      <c r="O383" s="1221"/>
      <c r="P383" s="83"/>
      <c r="Q383" s="81"/>
      <c r="R383" s="322"/>
      <c r="S383" s="1119"/>
    </row>
    <row r="384" spans="1:19" ht="12.75">
      <c r="A384" s="71"/>
      <c r="B384" s="255">
        <v>20</v>
      </c>
      <c r="C384" s="1669" t="s">
        <v>584</v>
      </c>
      <c r="D384" s="1669"/>
      <c r="E384" s="1669"/>
      <c r="F384" s="1670"/>
      <c r="G384" s="1121" t="s">
        <v>483</v>
      </c>
      <c r="H384" s="82"/>
      <c r="I384" s="81"/>
      <c r="J384" s="322"/>
      <c r="K384" s="1119"/>
      <c r="L384" s="83"/>
      <c r="M384" s="81"/>
      <c r="N384" s="322"/>
      <c r="O384" s="1221"/>
      <c r="P384" s="83"/>
      <c r="Q384" s="81"/>
      <c r="R384" s="322"/>
      <c r="S384" s="1119"/>
    </row>
    <row r="385" spans="1:19" ht="12.75">
      <c r="A385" s="71"/>
      <c r="B385" s="255">
        <v>21</v>
      </c>
      <c r="C385" s="1669" t="s">
        <v>167</v>
      </c>
      <c r="D385" s="1669"/>
      <c r="E385" s="1669"/>
      <c r="F385" s="1670"/>
      <c r="G385" s="79" t="s">
        <v>482</v>
      </c>
      <c r="H385" s="82"/>
      <c r="I385" s="81"/>
      <c r="J385" s="322"/>
      <c r="K385" s="1119"/>
      <c r="L385" s="83"/>
      <c r="M385" s="81"/>
      <c r="N385" s="322"/>
      <c r="O385" s="1221"/>
      <c r="P385" s="83"/>
      <c r="Q385" s="81"/>
      <c r="R385" s="322"/>
      <c r="S385" s="1119"/>
    </row>
    <row r="386" spans="1:19" ht="12.75">
      <c r="A386" s="71"/>
      <c r="B386" s="255">
        <v>22</v>
      </c>
      <c r="C386" s="1669" t="s">
        <v>571</v>
      </c>
      <c r="D386" s="1669"/>
      <c r="E386" s="1669"/>
      <c r="F386" s="1670"/>
      <c r="G386" s="79" t="s">
        <v>483</v>
      </c>
      <c r="H386" s="82"/>
      <c r="I386" s="81"/>
      <c r="J386" s="322"/>
      <c r="K386" s="1119"/>
      <c r="L386" s="83"/>
      <c r="M386" s="81"/>
      <c r="N386" s="322"/>
      <c r="O386" s="1221"/>
      <c r="P386" s="83"/>
      <c r="Q386" s="81"/>
      <c r="R386" s="322"/>
      <c r="S386" s="1119"/>
    </row>
    <row r="387" spans="1:19" ht="12.75">
      <c r="A387" s="71"/>
      <c r="B387" s="255">
        <v>23</v>
      </c>
      <c r="C387" s="1669" t="s">
        <v>168</v>
      </c>
      <c r="D387" s="1669"/>
      <c r="E387" s="1669"/>
      <c r="F387" s="1670"/>
      <c r="G387" s="79" t="s">
        <v>483</v>
      </c>
      <c r="H387" s="85"/>
      <c r="I387" s="86"/>
      <c r="J387" s="323"/>
      <c r="K387" s="1119"/>
      <c r="L387" s="87"/>
      <c r="M387" s="86"/>
      <c r="N387" s="323"/>
      <c r="O387" s="1221"/>
      <c r="P387" s="83"/>
      <c r="Q387" s="81"/>
      <c r="R387" s="322"/>
      <c r="S387" s="1119"/>
    </row>
    <row r="388" spans="1:19" ht="12.75">
      <c r="A388" s="84"/>
      <c r="B388" s="255">
        <v>24</v>
      </c>
      <c r="C388" s="1669" t="s">
        <v>169</v>
      </c>
      <c r="D388" s="1669"/>
      <c r="E388" s="1669"/>
      <c r="F388" s="1670"/>
      <c r="G388" s="79" t="s">
        <v>483</v>
      </c>
      <c r="H388" s="85"/>
      <c r="I388" s="86"/>
      <c r="J388" s="323"/>
      <c r="K388" s="1119"/>
      <c r="L388" s="87"/>
      <c r="M388" s="86"/>
      <c r="N388" s="323"/>
      <c r="O388" s="1221"/>
      <c r="P388" s="83"/>
      <c r="Q388" s="81"/>
      <c r="R388" s="322"/>
      <c r="S388" s="1119"/>
    </row>
    <row r="389" spans="1:19" ht="12.75">
      <c r="A389" s="71"/>
      <c r="B389" s="255">
        <v>25</v>
      </c>
      <c r="C389" s="1669" t="s">
        <v>93</v>
      </c>
      <c r="D389" s="1669"/>
      <c r="E389" s="1669"/>
      <c r="F389" s="1670"/>
      <c r="G389" s="79" t="s">
        <v>482</v>
      </c>
      <c r="H389" s="85"/>
      <c r="I389" s="86"/>
      <c r="J389" s="323"/>
      <c r="K389" s="1119"/>
      <c r="L389" s="87"/>
      <c r="M389" s="86"/>
      <c r="N389" s="323"/>
      <c r="O389" s="1221"/>
      <c r="P389" s="83"/>
      <c r="Q389" s="81"/>
      <c r="R389" s="322"/>
      <c r="S389" s="1119"/>
    </row>
    <row r="390" spans="1:19" ht="12.75">
      <c r="A390" s="71"/>
      <c r="B390" s="255">
        <v>26</v>
      </c>
      <c r="C390" s="79" t="s">
        <v>170</v>
      </c>
      <c r="D390" s="79"/>
      <c r="E390" s="79"/>
      <c r="F390" s="80"/>
      <c r="G390" s="79" t="s">
        <v>482</v>
      </c>
      <c r="H390" s="85"/>
      <c r="I390" s="86"/>
      <c r="J390" s="323"/>
      <c r="K390" s="1119"/>
      <c r="L390" s="87"/>
      <c r="M390" s="86"/>
      <c r="N390" s="323"/>
      <c r="O390" s="1221"/>
      <c r="P390" s="87"/>
      <c r="Q390" s="86"/>
      <c r="R390" s="323"/>
      <c r="S390" s="1123"/>
    </row>
    <row r="391" spans="1:19" ht="12.75">
      <c r="A391" s="71"/>
      <c r="B391" s="255">
        <v>27</v>
      </c>
      <c r="C391" s="1669" t="s">
        <v>171</v>
      </c>
      <c r="D391" s="1669"/>
      <c r="E391" s="1669"/>
      <c r="F391" s="1670"/>
      <c r="G391" s="79" t="s">
        <v>482</v>
      </c>
      <c r="H391" s="102"/>
      <c r="I391" s="101"/>
      <c r="J391" s="327"/>
      <c r="K391" s="1119"/>
      <c r="L391" s="100"/>
      <c r="M391" s="101"/>
      <c r="N391" s="327"/>
      <c r="O391" s="1221"/>
      <c r="P391" s="100"/>
      <c r="Q391" s="101"/>
      <c r="R391" s="327"/>
      <c r="S391" s="1225"/>
    </row>
    <row r="392" spans="1:19" ht="13.5" thickBot="1">
      <c r="A392" s="88"/>
      <c r="B392" s="255">
        <v>28</v>
      </c>
      <c r="C392" s="1684" t="s">
        <v>172</v>
      </c>
      <c r="D392" s="1684"/>
      <c r="E392" s="1684"/>
      <c r="F392" s="1685"/>
      <c r="G392" s="688" t="s">
        <v>482</v>
      </c>
      <c r="H392" s="119"/>
      <c r="I392" s="120"/>
      <c r="J392" s="118"/>
      <c r="K392" s="1209"/>
      <c r="L392" s="1236"/>
      <c r="M392" s="120"/>
      <c r="N392" s="118"/>
      <c r="O392" s="1222"/>
      <c r="P392" s="119"/>
      <c r="Q392" s="120"/>
      <c r="R392" s="118"/>
      <c r="S392" s="1237"/>
    </row>
    <row r="393" spans="1:19" s="262" customFormat="1" ht="14.25" thickBot="1" thickTop="1">
      <c r="A393" s="1686" t="s">
        <v>94</v>
      </c>
      <c r="B393" s="1747"/>
      <c r="C393" s="1747"/>
      <c r="D393" s="1747"/>
      <c r="E393" s="1747"/>
      <c r="F393" s="1747"/>
      <c r="G393" s="690"/>
      <c r="H393" s="157">
        <f>SUM(H376:H392)</f>
        <v>0</v>
      </c>
      <c r="I393" s="390"/>
      <c r="J393" s="1238">
        <f>SUM(J365:J392)</f>
        <v>0</v>
      </c>
      <c r="K393" s="1239">
        <f>H393+I393+J393</f>
        <v>0</v>
      </c>
      <c r="L393" s="390"/>
      <c r="M393" s="390"/>
      <c r="N393" s="1238"/>
      <c r="O393" s="355"/>
      <c r="P393" s="1240"/>
      <c r="Q393" s="1241"/>
      <c r="R393" s="1242"/>
      <c r="S393" s="1243"/>
    </row>
    <row r="394" spans="1:19" ht="13.5" thickTop="1">
      <c r="A394" s="244"/>
      <c r="B394" s="245"/>
      <c r="C394" s="245"/>
      <c r="D394" s="245"/>
      <c r="E394" s="245"/>
      <c r="F394" s="245"/>
      <c r="G394" s="245"/>
      <c r="H394" s="1224"/>
      <c r="I394" s="1224"/>
      <c r="J394" s="1224"/>
      <c r="K394" s="1244"/>
      <c r="L394" s="1224"/>
      <c r="M394" s="1224"/>
      <c r="N394" s="1224"/>
      <c r="O394" s="1244"/>
      <c r="P394" s="1245"/>
      <c r="Q394" s="1245"/>
      <c r="R394" s="1245"/>
      <c r="S394" s="1245"/>
    </row>
    <row r="395" spans="1:19" ht="12.75">
      <c r="A395" s="244"/>
      <c r="B395" s="245"/>
      <c r="C395" s="245"/>
      <c r="D395" s="245"/>
      <c r="E395" s="245"/>
      <c r="F395" s="245"/>
      <c r="G395" s="245"/>
      <c r="H395" s="1224"/>
      <c r="I395" s="1224"/>
      <c r="J395" s="1224"/>
      <c r="K395" s="1246"/>
      <c r="L395" s="1224"/>
      <c r="M395" s="1224"/>
      <c r="N395" s="1224"/>
      <c r="O395" s="1246"/>
      <c r="P395" s="1245"/>
      <c r="Q395" s="1245"/>
      <c r="R395" s="1245"/>
      <c r="S395" s="1245"/>
    </row>
    <row r="396" spans="1:19" ht="12.75">
      <c r="A396" s="244"/>
      <c r="B396" s="245"/>
      <c r="C396" s="245"/>
      <c r="D396" s="245"/>
      <c r="E396" s="245"/>
      <c r="F396" s="245"/>
      <c r="G396" s="245"/>
      <c r="H396" s="1224"/>
      <c r="I396" s="1224"/>
      <c r="J396" s="1224"/>
      <c r="K396" s="1246"/>
      <c r="L396" s="1224"/>
      <c r="M396" s="1224"/>
      <c r="N396" s="1224"/>
      <c r="O396" s="1246"/>
      <c r="P396" s="1245"/>
      <c r="Q396" s="1245"/>
      <c r="R396" s="1245"/>
      <c r="S396" s="1245"/>
    </row>
    <row r="397" spans="1:19" ht="12.75">
      <c r="A397" s="244"/>
      <c r="B397" s="245"/>
      <c r="C397" s="245"/>
      <c r="D397" s="245"/>
      <c r="E397" s="245"/>
      <c r="F397" s="245"/>
      <c r="G397" s="245"/>
      <c r="H397" s="1224"/>
      <c r="I397" s="1224"/>
      <c r="J397" s="1224"/>
      <c r="K397" s="1246"/>
      <c r="L397" s="1224"/>
      <c r="M397" s="1224"/>
      <c r="N397" s="1224"/>
      <c r="O397" s="1246"/>
      <c r="P397" s="1245"/>
      <c r="Q397" s="1245"/>
      <c r="R397" s="1245"/>
      <c r="S397" s="1245"/>
    </row>
    <row r="398" spans="1:19" ht="12.75">
      <c r="A398" s="244"/>
      <c r="B398" s="245"/>
      <c r="C398" s="245"/>
      <c r="D398" s="245"/>
      <c r="E398" s="245"/>
      <c r="F398" s="245"/>
      <c r="G398" s="245"/>
      <c r="H398" s="1224"/>
      <c r="I398" s="1224"/>
      <c r="J398" s="1224"/>
      <c r="K398" s="1246"/>
      <c r="L398" s="1224"/>
      <c r="M398" s="1224"/>
      <c r="N398" s="1224"/>
      <c r="O398" s="1246"/>
      <c r="P398" s="1245"/>
      <c r="Q398" s="1245"/>
      <c r="R398" s="1245"/>
      <c r="S398" s="1245"/>
    </row>
    <row r="399" spans="1:19" ht="12.75">
      <c r="A399" s="60"/>
      <c r="B399" s="1708" t="s">
        <v>223</v>
      </c>
      <c r="C399" s="1708"/>
      <c r="D399" s="1708"/>
      <c r="E399" s="1708"/>
      <c r="F399" s="1708"/>
      <c r="G399" s="1708"/>
      <c r="H399" s="1708"/>
      <c r="I399" s="1708"/>
      <c r="J399" s="1708"/>
      <c r="K399" s="1708"/>
      <c r="L399" s="1708"/>
      <c r="M399" s="1708"/>
      <c r="N399" s="1708"/>
      <c r="O399" s="1708"/>
      <c r="P399" s="1708"/>
      <c r="Q399" s="1708"/>
      <c r="R399" s="1708"/>
      <c r="S399" s="1708"/>
    </row>
    <row r="400" spans="1:19" ht="12.75">
      <c r="A400" s="1638" t="s">
        <v>567</v>
      </c>
      <c r="B400" s="1638"/>
      <c r="C400" s="1638"/>
      <c r="D400" s="1638"/>
      <c r="E400" s="1638"/>
      <c r="F400" s="1638"/>
      <c r="G400" s="1638"/>
      <c r="H400" s="1638"/>
      <c r="I400" s="1638"/>
      <c r="J400" s="1638"/>
      <c r="K400" s="1638"/>
      <c r="L400" s="1638"/>
      <c r="M400" s="1638"/>
      <c r="N400" s="1638"/>
      <c r="O400" s="1638"/>
      <c r="P400" s="1638"/>
      <c r="Q400" s="1638"/>
      <c r="R400" s="1638"/>
      <c r="S400" s="1638"/>
    </row>
    <row r="401" spans="1:19" ht="12.75" customHeight="1">
      <c r="A401" s="1639" t="s">
        <v>568</v>
      </c>
      <c r="B401" s="1639"/>
      <c r="C401" s="1639"/>
      <c r="D401" s="1639"/>
      <c r="E401" s="1639"/>
      <c r="F401" s="1639"/>
      <c r="G401" s="1639"/>
      <c r="H401" s="1639"/>
      <c r="I401" s="1639"/>
      <c r="J401" s="1639"/>
      <c r="K401" s="1639"/>
      <c r="L401" s="1639"/>
      <c r="M401" s="1639"/>
      <c r="N401" s="1639"/>
      <c r="O401" s="1639"/>
      <c r="P401" s="1639"/>
      <c r="Q401" s="1639"/>
      <c r="R401" s="1639"/>
      <c r="S401" s="1639"/>
    </row>
    <row r="402" spans="1:19" ht="13.5" thickBot="1">
      <c r="A402" s="1640" t="s">
        <v>49</v>
      </c>
      <c r="B402" s="1640"/>
      <c r="C402" s="1640"/>
      <c r="D402" s="1640"/>
      <c r="E402" s="1640"/>
      <c r="F402" s="1640"/>
      <c r="G402" s="1640"/>
      <c r="H402" s="1640"/>
      <c r="I402" s="1640"/>
      <c r="J402" s="1640"/>
      <c r="K402" s="1640"/>
      <c r="L402" s="1640"/>
      <c r="M402" s="1640"/>
      <c r="N402" s="1640"/>
      <c r="O402" s="1640"/>
      <c r="P402" s="1640"/>
      <c r="Q402" s="1640"/>
      <c r="R402" s="1640"/>
      <c r="S402" s="1640"/>
    </row>
    <row r="403" spans="1:19" ht="13.5" customHeight="1" thickTop="1">
      <c r="A403" s="1712"/>
      <c r="B403" s="1644" t="s">
        <v>87</v>
      </c>
      <c r="C403" s="1645"/>
      <c r="D403" s="1645"/>
      <c r="E403" s="1645"/>
      <c r="F403" s="1646"/>
      <c r="G403" s="1650" t="s">
        <v>481</v>
      </c>
      <c r="H403" s="1703" t="s">
        <v>60</v>
      </c>
      <c r="I403" s="1711"/>
      <c r="J403" s="1711"/>
      <c r="K403" s="1711"/>
      <c r="L403" s="1711"/>
      <c r="M403" s="1711"/>
      <c r="N403" s="1711"/>
      <c r="O403" s="1711"/>
      <c r="P403" s="1711"/>
      <c r="Q403" s="1711"/>
      <c r="R403" s="1711"/>
      <c r="S403" s="1715"/>
    </row>
    <row r="404" spans="1:19" ht="14.25" customHeight="1">
      <c r="A404" s="1713"/>
      <c r="B404" s="1647"/>
      <c r="C404" s="1648"/>
      <c r="D404" s="1648"/>
      <c r="E404" s="1648"/>
      <c r="F404" s="1649"/>
      <c r="G404" s="1737"/>
      <c r="H404" s="1717"/>
      <c r="I404" s="1718"/>
      <c r="J404" s="1718"/>
      <c r="K404" s="1719"/>
      <c r="L404" s="1740"/>
      <c r="M404" s="1741"/>
      <c r="N404" s="1741"/>
      <c r="O404" s="1742"/>
      <c r="P404" s="1740"/>
      <c r="Q404" s="1741"/>
      <c r="R404" s="1741"/>
      <c r="S404" s="1742"/>
    </row>
    <row r="405" spans="1:19" ht="12.75" customHeight="1">
      <c r="A405" s="1713"/>
      <c r="B405" s="1647"/>
      <c r="C405" s="1648"/>
      <c r="D405" s="1648"/>
      <c r="E405" s="1648"/>
      <c r="F405" s="1649"/>
      <c r="G405" s="1737"/>
      <c r="H405" s="1743" t="s">
        <v>517</v>
      </c>
      <c r="I405" s="1627" t="s">
        <v>518</v>
      </c>
      <c r="J405" s="1627" t="s">
        <v>213</v>
      </c>
      <c r="K405" s="1633" t="s">
        <v>214</v>
      </c>
      <c r="L405" s="1743" t="s">
        <v>517</v>
      </c>
      <c r="M405" s="1627" t="s">
        <v>518</v>
      </c>
      <c r="N405" s="1627" t="s">
        <v>213</v>
      </c>
      <c r="O405" s="1633" t="s">
        <v>214</v>
      </c>
      <c r="P405" s="1743" t="s">
        <v>517</v>
      </c>
      <c r="Q405" s="1627" t="s">
        <v>518</v>
      </c>
      <c r="R405" s="1627" t="s">
        <v>213</v>
      </c>
      <c r="S405" s="1633" t="s">
        <v>214</v>
      </c>
    </row>
    <row r="406" spans="1:19" ht="14.25" customHeight="1">
      <c r="A406" s="1713"/>
      <c r="B406" s="1647"/>
      <c r="C406" s="1648"/>
      <c r="D406" s="1648"/>
      <c r="E406" s="1648"/>
      <c r="F406" s="1649"/>
      <c r="G406" s="1737"/>
      <c r="H406" s="1744"/>
      <c r="I406" s="1628"/>
      <c r="J406" s="1628"/>
      <c r="K406" s="1634"/>
      <c r="L406" s="1744"/>
      <c r="M406" s="1628"/>
      <c r="N406" s="1628"/>
      <c r="O406" s="1634"/>
      <c r="P406" s="1744"/>
      <c r="Q406" s="1628"/>
      <c r="R406" s="1628"/>
      <c r="S406" s="1634"/>
    </row>
    <row r="407" spans="1:19" ht="14.25" customHeight="1">
      <c r="A407" s="1714"/>
      <c r="B407" s="1675"/>
      <c r="C407" s="1721"/>
      <c r="D407" s="1721"/>
      <c r="E407" s="1721"/>
      <c r="F407" s="1722"/>
      <c r="G407" s="1738"/>
      <c r="H407" s="64" t="s">
        <v>376</v>
      </c>
      <c r="I407" s="319" t="s">
        <v>378</v>
      </c>
      <c r="J407" s="106" t="s">
        <v>380</v>
      </c>
      <c r="K407" s="106" t="s">
        <v>381</v>
      </c>
      <c r="L407" s="61" t="s">
        <v>383</v>
      </c>
      <c r="M407" s="62" t="s">
        <v>385</v>
      </c>
      <c r="N407" s="106" t="s">
        <v>387</v>
      </c>
      <c r="O407" s="63" t="s">
        <v>389</v>
      </c>
      <c r="P407" s="64" t="s">
        <v>391</v>
      </c>
      <c r="Q407" s="62" t="s">
        <v>393</v>
      </c>
      <c r="R407" s="106" t="s">
        <v>395</v>
      </c>
      <c r="S407" s="63" t="s">
        <v>397</v>
      </c>
    </row>
    <row r="408" spans="1:19" s="262" customFormat="1" ht="12.75">
      <c r="A408" s="61"/>
      <c r="B408" s="150" t="s">
        <v>573</v>
      </c>
      <c r="C408" s="687"/>
      <c r="D408" s="687"/>
      <c r="E408" s="687"/>
      <c r="F408" s="687"/>
      <c r="G408" s="1130"/>
      <c r="H408" s="108">
        <f>H393</f>
        <v>0</v>
      </c>
      <c r="I408" s="156"/>
      <c r="J408" s="156">
        <f>J393</f>
        <v>0</v>
      </c>
      <c r="K408" s="353">
        <f>K393</f>
        <v>0</v>
      </c>
      <c r="L408" s="158"/>
      <c r="M408" s="156"/>
      <c r="N408" s="324"/>
      <c r="O408" s="353"/>
      <c r="P408" s="158"/>
      <c r="Q408" s="156"/>
      <c r="R408" s="324"/>
      <c r="S408" s="353"/>
    </row>
    <row r="409" spans="1:19" ht="12.75">
      <c r="A409" s="65"/>
      <c r="B409" s="106">
        <v>29</v>
      </c>
      <c r="C409" s="1669" t="s">
        <v>173</v>
      </c>
      <c r="D409" s="1669"/>
      <c r="E409" s="1669"/>
      <c r="F409" s="1670"/>
      <c r="G409" s="79" t="s">
        <v>482</v>
      </c>
      <c r="H409" s="68"/>
      <c r="I409" s="69"/>
      <c r="J409" s="69"/>
      <c r="K409" s="1221"/>
      <c r="L409" s="92"/>
      <c r="M409" s="91"/>
      <c r="N409" s="335"/>
      <c r="O409" s="353"/>
      <c r="P409" s="70"/>
      <c r="Q409" s="69"/>
      <c r="R409" s="320"/>
      <c r="S409" s="353"/>
    </row>
    <row r="410" spans="1:19" ht="12.75">
      <c r="A410" s="65"/>
      <c r="B410" s="106">
        <v>30</v>
      </c>
      <c r="C410" s="1680" t="s">
        <v>101</v>
      </c>
      <c r="D410" s="1680"/>
      <c r="E410" s="1680"/>
      <c r="F410" s="1681"/>
      <c r="G410" s="687" t="s">
        <v>482</v>
      </c>
      <c r="H410" s="75"/>
      <c r="I410" s="76"/>
      <c r="J410" s="76"/>
      <c r="K410" s="1221"/>
      <c r="L410" s="77"/>
      <c r="M410" s="76"/>
      <c r="N410" s="321"/>
      <c r="O410" s="353"/>
      <c r="P410" s="77"/>
      <c r="Q410" s="76"/>
      <c r="R410" s="321"/>
      <c r="S410" s="353"/>
    </row>
    <row r="411" spans="1:19" ht="12.75">
      <c r="A411" s="110"/>
      <c r="B411" s="106">
        <v>31</v>
      </c>
      <c r="C411" s="1680" t="s">
        <v>174</v>
      </c>
      <c r="D411" s="1680"/>
      <c r="E411" s="1680"/>
      <c r="F411" s="1681"/>
      <c r="G411" s="687" t="s">
        <v>483</v>
      </c>
      <c r="H411" s="75"/>
      <c r="I411" s="76"/>
      <c r="J411" s="76"/>
      <c r="K411" s="1221"/>
      <c r="L411" s="77"/>
      <c r="M411" s="76"/>
      <c r="N411" s="321"/>
      <c r="O411" s="353"/>
      <c r="P411" s="77"/>
      <c r="Q411" s="76"/>
      <c r="R411" s="321"/>
      <c r="S411" s="353"/>
    </row>
    <row r="412" spans="1:19" ht="12.75">
      <c r="A412" s="110"/>
      <c r="B412" s="106">
        <v>32</v>
      </c>
      <c r="C412" s="1680" t="s">
        <v>498</v>
      </c>
      <c r="D412" s="1680"/>
      <c r="E412" s="1680"/>
      <c r="F412" s="1681"/>
      <c r="G412" s="687" t="s">
        <v>483</v>
      </c>
      <c r="H412" s="82"/>
      <c r="I412" s="81"/>
      <c r="J412" s="81"/>
      <c r="K412" s="1221"/>
      <c r="L412" s="83"/>
      <c r="M412" s="81"/>
      <c r="N412" s="322"/>
      <c r="O412" s="353"/>
      <c r="P412" s="83"/>
      <c r="Q412" s="81"/>
      <c r="R412" s="322"/>
      <c r="S412" s="353"/>
    </row>
    <row r="413" spans="1:19" ht="12.75">
      <c r="A413" s="110"/>
      <c r="B413" s="106">
        <v>33</v>
      </c>
      <c r="C413" s="1680" t="s">
        <v>175</v>
      </c>
      <c r="D413" s="1680"/>
      <c r="E413" s="1680"/>
      <c r="F413" s="1681"/>
      <c r="G413" s="687" t="s">
        <v>483</v>
      </c>
      <c r="H413" s="82"/>
      <c r="I413" s="81"/>
      <c r="J413" s="81"/>
      <c r="K413" s="1221"/>
      <c r="L413" s="83"/>
      <c r="M413" s="81"/>
      <c r="N413" s="322"/>
      <c r="O413" s="353"/>
      <c r="P413" s="83"/>
      <c r="Q413" s="81"/>
      <c r="R413" s="322"/>
      <c r="S413" s="353"/>
    </row>
    <row r="414" spans="1:19" ht="12.75">
      <c r="A414" s="110"/>
      <c r="B414" s="106">
        <v>34</v>
      </c>
      <c r="C414" s="1669" t="s">
        <v>153</v>
      </c>
      <c r="D414" s="1669"/>
      <c r="E414" s="1669"/>
      <c r="F414" s="1670"/>
      <c r="G414" s="79" t="s">
        <v>482</v>
      </c>
      <c r="H414" s="85"/>
      <c r="I414" s="86"/>
      <c r="J414" s="86"/>
      <c r="K414" s="1221"/>
      <c r="L414" s="87"/>
      <c r="M414" s="86"/>
      <c r="N414" s="323"/>
      <c r="O414" s="353"/>
      <c r="P414" s="87"/>
      <c r="Q414" s="86"/>
      <c r="R414" s="323"/>
      <c r="S414" s="353"/>
    </row>
    <row r="415" spans="1:19" ht="12.75">
      <c r="A415" s="110"/>
      <c r="B415" s="106">
        <v>35</v>
      </c>
      <c r="C415" s="1669" t="s">
        <v>176</v>
      </c>
      <c r="D415" s="1669"/>
      <c r="E415" s="1669"/>
      <c r="F415" s="1670"/>
      <c r="G415" s="79" t="s">
        <v>483</v>
      </c>
      <c r="H415" s="85"/>
      <c r="I415" s="86"/>
      <c r="J415" s="86"/>
      <c r="K415" s="1221"/>
      <c r="L415" s="87"/>
      <c r="M415" s="86"/>
      <c r="N415" s="323"/>
      <c r="O415" s="353"/>
      <c r="P415" s="87"/>
      <c r="Q415" s="86"/>
      <c r="R415" s="323"/>
      <c r="S415" s="353"/>
    </row>
    <row r="416" spans="1:19" ht="12.75">
      <c r="A416" s="153">
        <v>1</v>
      </c>
      <c r="B416" s="150" t="s">
        <v>105</v>
      </c>
      <c r="C416" s="687"/>
      <c r="D416" s="687"/>
      <c r="E416" s="687"/>
      <c r="F416" s="687"/>
      <c r="G416" s="700"/>
      <c r="H416" s="398"/>
      <c r="I416" s="156"/>
      <c r="J416" s="158"/>
      <c r="K416" s="353"/>
      <c r="L416" s="158"/>
      <c r="M416" s="156"/>
      <c r="N416" s="324"/>
      <c r="O416" s="353"/>
      <c r="P416" s="158"/>
      <c r="Q416" s="156"/>
      <c r="R416" s="324"/>
      <c r="S416" s="353"/>
    </row>
    <row r="417" spans="1:19" ht="12.75">
      <c r="A417" s="112"/>
      <c r="B417" s="113"/>
      <c r="C417" s="1150"/>
      <c r="D417" s="1150"/>
      <c r="E417" s="1150"/>
      <c r="F417" s="1150"/>
      <c r="G417" s="1130"/>
      <c r="H417" s="1215"/>
      <c r="I417" s="156"/>
      <c r="J417" s="124"/>
      <c r="K417" s="1221"/>
      <c r="L417" s="235"/>
      <c r="M417" s="122"/>
      <c r="N417" s="330"/>
      <c r="O417" s="353"/>
      <c r="P417" s="123"/>
      <c r="Q417" s="124"/>
      <c r="R417" s="340"/>
      <c r="S417" s="353"/>
    </row>
    <row r="418" spans="1:19" ht="12.75">
      <c r="A418" s="115" t="s">
        <v>22</v>
      </c>
      <c r="B418" s="1689" t="s">
        <v>106</v>
      </c>
      <c r="C418" s="1748"/>
      <c r="D418" s="1748"/>
      <c r="E418" s="1748"/>
      <c r="F418" s="1749"/>
      <c r="G418" s="694"/>
      <c r="H418" s="82"/>
      <c r="I418" s="81"/>
      <c r="J418" s="81"/>
      <c r="K418" s="1221"/>
      <c r="L418" s="83"/>
      <c r="M418" s="81"/>
      <c r="N418" s="322"/>
      <c r="O418" s="353"/>
      <c r="P418" s="83"/>
      <c r="Q418" s="81"/>
      <c r="R418" s="322"/>
      <c r="S418" s="353"/>
    </row>
    <row r="419" spans="1:19" ht="12.75">
      <c r="A419" s="238"/>
      <c r="B419" s="386">
        <v>1</v>
      </c>
      <c r="C419" s="1669" t="s">
        <v>177</v>
      </c>
      <c r="D419" s="1669"/>
      <c r="E419" s="1669"/>
      <c r="F419" s="1670"/>
      <c r="G419" s="693" t="s">
        <v>482</v>
      </c>
      <c r="H419" s="85"/>
      <c r="I419" s="81"/>
      <c r="J419" s="86"/>
      <c r="K419" s="1221"/>
      <c r="L419" s="86"/>
      <c r="M419" s="86"/>
      <c r="N419" s="323"/>
      <c r="O419" s="353"/>
      <c r="P419" s="87"/>
      <c r="Q419" s="86"/>
      <c r="R419" s="323"/>
      <c r="S419" s="353"/>
    </row>
    <row r="420" spans="1:19" ht="12.75">
      <c r="A420" s="110"/>
      <c r="B420" s="386">
        <v>2</v>
      </c>
      <c r="C420" s="1669" t="s">
        <v>83</v>
      </c>
      <c r="D420" s="1669"/>
      <c r="E420" s="1669"/>
      <c r="F420" s="1670"/>
      <c r="G420" s="693" t="s">
        <v>482</v>
      </c>
      <c r="H420" s="85"/>
      <c r="I420" s="81"/>
      <c r="J420" s="86"/>
      <c r="K420" s="1222"/>
      <c r="L420" s="86"/>
      <c r="M420" s="86"/>
      <c r="N420" s="323"/>
      <c r="O420" s="353"/>
      <c r="P420" s="87"/>
      <c r="Q420" s="86"/>
      <c r="R420" s="323"/>
      <c r="S420" s="353"/>
    </row>
    <row r="421" spans="1:19" ht="12.75">
      <c r="A421" s="110"/>
      <c r="B421" s="386">
        <v>3</v>
      </c>
      <c r="C421" s="1669" t="s">
        <v>574</v>
      </c>
      <c r="D421" s="1669"/>
      <c r="E421" s="1669"/>
      <c r="F421" s="1670"/>
      <c r="G421" s="693" t="s">
        <v>482</v>
      </c>
      <c r="H421" s="85"/>
      <c r="I421" s="81"/>
      <c r="J421" s="86"/>
      <c r="K421" s="1221"/>
      <c r="L421" s="86"/>
      <c r="M421" s="86"/>
      <c r="N421" s="323"/>
      <c r="O421" s="353"/>
      <c r="P421" s="87"/>
      <c r="Q421" s="86"/>
      <c r="R421" s="323"/>
      <c r="S421" s="353"/>
    </row>
    <row r="422" spans="1:19" ht="12.75">
      <c r="A422" s="110"/>
      <c r="B422" s="386">
        <v>4</v>
      </c>
      <c r="C422" s="1669" t="s">
        <v>180</v>
      </c>
      <c r="D422" s="1669"/>
      <c r="E422" s="1669"/>
      <c r="F422" s="1670"/>
      <c r="G422" s="693" t="s">
        <v>482</v>
      </c>
      <c r="H422" s="85"/>
      <c r="I422" s="81"/>
      <c r="J422" s="86"/>
      <c r="K422" s="1221"/>
      <c r="L422" s="86"/>
      <c r="M422" s="86"/>
      <c r="N422" s="323"/>
      <c r="O422" s="353"/>
      <c r="P422" s="87"/>
      <c r="Q422" s="86"/>
      <c r="R422" s="323"/>
      <c r="S422" s="353"/>
    </row>
    <row r="423" spans="1:19" ht="12.75">
      <c r="A423" s="110"/>
      <c r="B423" s="386">
        <v>5</v>
      </c>
      <c r="C423" s="1669" t="s">
        <v>178</v>
      </c>
      <c r="D423" s="1669"/>
      <c r="E423" s="1669"/>
      <c r="F423" s="1670"/>
      <c r="G423" s="695" t="s">
        <v>482</v>
      </c>
      <c r="H423" s="85"/>
      <c r="I423" s="81"/>
      <c r="J423" s="86"/>
      <c r="K423" s="1247"/>
      <c r="L423" s="86"/>
      <c r="M423" s="86"/>
      <c r="N423" s="323"/>
      <c r="O423" s="353"/>
      <c r="P423" s="87"/>
      <c r="Q423" s="86"/>
      <c r="R423" s="323"/>
      <c r="S423" s="353"/>
    </row>
    <row r="424" spans="1:19" ht="12.75">
      <c r="A424" s="110"/>
      <c r="B424" s="386">
        <v>6</v>
      </c>
      <c r="C424" s="1750" t="s">
        <v>179</v>
      </c>
      <c r="D424" s="1750"/>
      <c r="E424" s="1750"/>
      <c r="F424" s="1751"/>
      <c r="G424" s="696" t="s">
        <v>483</v>
      </c>
      <c r="H424" s="85"/>
      <c r="I424" s="81"/>
      <c r="J424" s="86"/>
      <c r="K424" s="1221"/>
      <c r="L424" s="86"/>
      <c r="M424" s="86"/>
      <c r="N424" s="323"/>
      <c r="O424" s="353"/>
      <c r="P424" s="87"/>
      <c r="Q424" s="86"/>
      <c r="R424" s="323"/>
      <c r="S424" s="353"/>
    </row>
    <row r="425" spans="1:19" ht="12.75">
      <c r="A425" s="110"/>
      <c r="B425" s="1369" t="s">
        <v>642</v>
      </c>
      <c r="C425" s="1349"/>
      <c r="D425" s="1349"/>
      <c r="E425" s="1349"/>
      <c r="F425" s="1350"/>
      <c r="G425" s="696" t="s">
        <v>482</v>
      </c>
      <c r="H425" s="1370"/>
      <c r="I425" s="81"/>
      <c r="J425" s="87"/>
      <c r="K425" s="1222"/>
      <c r="L425" s="87"/>
      <c r="M425" s="86"/>
      <c r="N425" s="323"/>
      <c r="O425" s="353"/>
      <c r="P425" s="87"/>
      <c r="Q425" s="86"/>
      <c r="R425" s="323"/>
      <c r="S425" s="353"/>
    </row>
    <row r="426" spans="1:19" ht="12.75">
      <c r="A426" s="110"/>
      <c r="B426" s="1369" t="s">
        <v>643</v>
      </c>
      <c r="C426" s="1349"/>
      <c r="D426" s="1349"/>
      <c r="E426" s="1349"/>
      <c r="F426" s="1350"/>
      <c r="G426" s="696" t="s">
        <v>482</v>
      </c>
      <c r="H426" s="1370"/>
      <c r="I426" s="81"/>
      <c r="J426" s="87"/>
      <c r="K426" s="1222"/>
      <c r="L426" s="87"/>
      <c r="M426" s="86"/>
      <c r="N426" s="323"/>
      <c r="O426" s="353"/>
      <c r="P426" s="87"/>
      <c r="Q426" s="86"/>
      <c r="R426" s="323"/>
      <c r="S426" s="353"/>
    </row>
    <row r="427" spans="1:19" ht="12.75">
      <c r="A427" s="153"/>
      <c r="B427" s="151" t="s">
        <v>108</v>
      </c>
      <c r="C427" s="152" t="s">
        <v>107</v>
      </c>
      <c r="D427" s="152"/>
      <c r="E427" s="152"/>
      <c r="F427" s="1157"/>
      <c r="G427" s="1158"/>
      <c r="H427" s="713"/>
      <c r="I427" s="128"/>
      <c r="J427" s="714"/>
      <c r="K427" s="1248"/>
      <c r="L427" s="158"/>
      <c r="M427" s="156"/>
      <c r="N427" s="324"/>
      <c r="O427" s="353"/>
      <c r="P427" s="158"/>
      <c r="Q427" s="156"/>
      <c r="R427" s="324"/>
      <c r="S427" s="353"/>
    </row>
    <row r="428" spans="1:19" ht="12.75">
      <c r="A428" s="112"/>
      <c r="B428" s="116"/>
      <c r="C428" s="117"/>
      <c r="D428" s="117"/>
      <c r="E428" s="117"/>
      <c r="F428" s="117"/>
      <c r="G428" s="1161"/>
      <c r="H428" s="1249"/>
      <c r="I428" s="101"/>
      <c r="J428" s="100"/>
      <c r="K428" s="1226"/>
      <c r="L428" s="236"/>
      <c r="M428" s="160"/>
      <c r="N428" s="325"/>
      <c r="O428" s="353"/>
      <c r="P428" s="161"/>
      <c r="Q428" s="162"/>
      <c r="R428" s="341"/>
      <c r="S428" s="353"/>
    </row>
    <row r="429" spans="1:19" ht="12.75">
      <c r="A429" s="65">
        <v>2</v>
      </c>
      <c r="B429" s="66" t="s">
        <v>109</v>
      </c>
      <c r="C429" s="67"/>
      <c r="D429" s="67"/>
      <c r="E429" s="67"/>
      <c r="F429" s="67"/>
      <c r="G429" s="699"/>
      <c r="H429" s="1250"/>
      <c r="I429" s="81"/>
      <c r="J429" s="83"/>
      <c r="K429" s="1251"/>
      <c r="L429" s="237"/>
      <c r="M429" s="126"/>
      <c r="N429" s="326"/>
      <c r="O429" s="353"/>
      <c r="P429" s="127"/>
      <c r="Q429" s="128"/>
      <c r="R429" s="342"/>
      <c r="S429" s="353"/>
    </row>
    <row r="430" spans="1:19" ht="12.75">
      <c r="A430" s="71"/>
      <c r="B430" s="1696" t="s">
        <v>95</v>
      </c>
      <c r="C430" s="1752"/>
      <c r="D430" s="1752"/>
      <c r="E430" s="1752"/>
      <c r="F430" s="1753"/>
      <c r="G430" s="698"/>
      <c r="H430" s="1252"/>
      <c r="I430" s="718"/>
      <c r="J430" s="1253"/>
      <c r="K430" s="1228"/>
      <c r="L430" s="100"/>
      <c r="M430" s="101"/>
      <c r="N430" s="327"/>
      <c r="O430" s="353"/>
      <c r="P430" s="83"/>
      <c r="Q430" s="81"/>
      <c r="R430" s="322"/>
      <c r="S430" s="353"/>
    </row>
    <row r="431" spans="1:19" ht="12.75">
      <c r="A431" s="71"/>
      <c r="B431" s="78">
        <v>1</v>
      </c>
      <c r="C431" s="1669" t="s">
        <v>183</v>
      </c>
      <c r="D431" s="1669"/>
      <c r="E431" s="1669"/>
      <c r="F431" s="1670"/>
      <c r="G431" s="693" t="s">
        <v>482</v>
      </c>
      <c r="H431" s="242"/>
      <c r="I431" s="243"/>
      <c r="J431" s="243"/>
      <c r="K431" s="1247"/>
      <c r="L431" s="99"/>
      <c r="M431" s="97"/>
      <c r="N431" s="328"/>
      <c r="O431" s="353"/>
      <c r="P431" s="125"/>
      <c r="Q431" s="109"/>
      <c r="R431" s="343"/>
      <c r="S431" s="353"/>
    </row>
    <row r="432" spans="1:19" ht="12.75">
      <c r="A432" s="71"/>
      <c r="B432" s="78">
        <v>2</v>
      </c>
      <c r="C432" s="1669" t="s">
        <v>184</v>
      </c>
      <c r="D432" s="1669"/>
      <c r="E432" s="1669"/>
      <c r="F432" s="1670"/>
      <c r="G432" s="693" t="s">
        <v>482</v>
      </c>
      <c r="H432" s="85"/>
      <c r="I432" s="86"/>
      <c r="J432" s="86"/>
      <c r="K432" s="1221"/>
      <c r="L432" s="241"/>
      <c r="M432" s="240"/>
      <c r="N432" s="329"/>
      <c r="O432" s="353"/>
      <c r="P432" s="242"/>
      <c r="Q432" s="243"/>
      <c r="R432" s="344"/>
      <c r="S432" s="353"/>
    </row>
    <row r="433" spans="1:19" ht="12.75">
      <c r="A433" s="71"/>
      <c r="B433" s="78">
        <v>3</v>
      </c>
      <c r="C433" s="1669" t="s">
        <v>133</v>
      </c>
      <c r="D433" s="1669"/>
      <c r="E433" s="1669"/>
      <c r="F433" s="1670"/>
      <c r="G433" s="693" t="s">
        <v>483</v>
      </c>
      <c r="H433" s="163"/>
      <c r="I433" s="164"/>
      <c r="J433" s="164"/>
      <c r="K433" s="1221"/>
      <c r="L433" s="111"/>
      <c r="M433" s="107"/>
      <c r="N433" s="331"/>
      <c r="O433" s="353"/>
      <c r="P433" s="85"/>
      <c r="Q433" s="86"/>
      <c r="R433" s="323"/>
      <c r="S433" s="353"/>
    </row>
    <row r="434" spans="1:19" ht="12.75">
      <c r="A434" s="84"/>
      <c r="B434" s="78">
        <v>4</v>
      </c>
      <c r="C434" s="1669" t="s">
        <v>182</v>
      </c>
      <c r="D434" s="1669"/>
      <c r="E434" s="1669"/>
      <c r="F434" s="1670"/>
      <c r="G434" s="693" t="s">
        <v>482</v>
      </c>
      <c r="H434" s="163"/>
      <c r="I434" s="164"/>
      <c r="J434" s="164"/>
      <c r="K434" s="1221"/>
      <c r="L434" s="165"/>
      <c r="M434" s="164"/>
      <c r="N434" s="332"/>
      <c r="O434" s="353"/>
      <c r="P434" s="165"/>
      <c r="Q434" s="164"/>
      <c r="R434" s="332"/>
      <c r="S434" s="353"/>
    </row>
    <row r="435" spans="1:19" ht="12.75">
      <c r="A435" s="84"/>
      <c r="B435" s="78">
        <v>5</v>
      </c>
      <c r="C435" s="1669" t="s">
        <v>181</v>
      </c>
      <c r="D435" s="1669"/>
      <c r="E435" s="1669"/>
      <c r="F435" s="1670"/>
      <c r="G435" s="693" t="s">
        <v>482</v>
      </c>
      <c r="H435" s="163"/>
      <c r="I435" s="164"/>
      <c r="J435" s="164"/>
      <c r="K435" s="1247"/>
      <c r="L435" s="165"/>
      <c r="M435" s="164"/>
      <c r="N435" s="332"/>
      <c r="O435" s="353"/>
      <c r="P435" s="165"/>
      <c r="Q435" s="164"/>
      <c r="R435" s="332"/>
      <c r="S435" s="353"/>
    </row>
    <row r="436" spans="1:19" ht="12.75">
      <c r="A436" s="84"/>
      <c r="B436" s="78">
        <v>6</v>
      </c>
      <c r="C436" s="1669" t="s">
        <v>78</v>
      </c>
      <c r="D436" s="1669"/>
      <c r="E436" s="1669"/>
      <c r="F436" s="1670"/>
      <c r="G436" s="693" t="s">
        <v>482</v>
      </c>
      <c r="H436" s="1190"/>
      <c r="I436" s="376"/>
      <c r="J436" s="376"/>
      <c r="K436" s="1222"/>
      <c r="L436" s="165"/>
      <c r="M436" s="164"/>
      <c r="N436" s="332"/>
      <c r="O436" s="353"/>
      <c r="P436" s="165"/>
      <c r="Q436" s="164"/>
      <c r="R436" s="332"/>
      <c r="S436" s="353"/>
    </row>
    <row r="437" spans="1:19" ht="13.5" thickBot="1">
      <c r="A437" s="84"/>
      <c r="B437" s="78">
        <v>7</v>
      </c>
      <c r="C437" s="1669" t="s">
        <v>575</v>
      </c>
      <c r="D437" s="1669"/>
      <c r="E437" s="1669"/>
      <c r="F437" s="1670"/>
      <c r="G437" s="688" t="s">
        <v>482</v>
      </c>
      <c r="H437" s="1190"/>
      <c r="I437" s="376"/>
      <c r="J437" s="376"/>
      <c r="K437" s="1222"/>
      <c r="L437" s="165"/>
      <c r="M437" s="164"/>
      <c r="N437" s="332"/>
      <c r="O437" s="1216"/>
      <c r="P437" s="165"/>
      <c r="Q437" s="164"/>
      <c r="R437" s="332"/>
      <c r="S437" s="1216"/>
    </row>
    <row r="438" spans="1:19" ht="14.25" thickBot="1" thickTop="1">
      <c r="A438" s="153"/>
      <c r="B438" s="154" t="s">
        <v>110</v>
      </c>
      <c r="C438" s="152" t="s">
        <v>111</v>
      </c>
      <c r="D438" s="152"/>
      <c r="E438" s="152"/>
      <c r="F438" s="152"/>
      <c r="G438" s="697"/>
      <c r="H438" s="1254"/>
      <c r="I438" s="1255"/>
      <c r="J438" s="1255"/>
      <c r="K438" s="1256"/>
      <c r="L438" s="388"/>
      <c r="M438" s="404"/>
      <c r="N438" s="1186"/>
      <c r="O438" s="1216"/>
      <c r="P438" s="388"/>
      <c r="Q438" s="404"/>
      <c r="R438" s="1186"/>
      <c r="S438" s="1216"/>
    </row>
    <row r="439" spans="1:19" ht="14.25" thickBot="1" thickTop="1">
      <c r="A439" s="1699" t="s">
        <v>98</v>
      </c>
      <c r="B439" s="1700"/>
      <c r="C439" s="1700"/>
      <c r="D439" s="1700"/>
      <c r="E439" s="1700"/>
      <c r="F439" s="1700"/>
      <c r="G439" s="740"/>
      <c r="H439" s="105"/>
      <c r="I439" s="104"/>
      <c r="J439" s="104"/>
      <c r="K439" s="1235"/>
      <c r="L439" s="105"/>
      <c r="M439" s="104"/>
      <c r="N439" s="1205"/>
      <c r="O439" s="1220"/>
      <c r="P439" s="103"/>
      <c r="Q439" s="104"/>
      <c r="R439" s="1205"/>
      <c r="S439" s="355"/>
    </row>
    <row r="440" spans="1:19" ht="13.5" thickTop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</row>
  </sheetData>
  <sheetProtection/>
  <mergeCells count="496">
    <mergeCell ref="C433:F433"/>
    <mergeCell ref="C434:F434"/>
    <mergeCell ref="C422:F422"/>
    <mergeCell ref="C423:F423"/>
    <mergeCell ref="C435:F435"/>
    <mergeCell ref="C436:F436"/>
    <mergeCell ref="B418:F418"/>
    <mergeCell ref="C419:F419"/>
    <mergeCell ref="C420:F420"/>
    <mergeCell ref="C421:F421"/>
    <mergeCell ref="C437:F437"/>
    <mergeCell ref="A439:F439"/>
    <mergeCell ref="C424:F424"/>
    <mergeCell ref="B430:F430"/>
    <mergeCell ref="C431:F431"/>
    <mergeCell ref="C432:F432"/>
    <mergeCell ref="C410:F410"/>
    <mergeCell ref="C411:F411"/>
    <mergeCell ref="C412:F412"/>
    <mergeCell ref="C413:F413"/>
    <mergeCell ref="C414:F414"/>
    <mergeCell ref="C415:F415"/>
    <mergeCell ref="B407:F407"/>
    <mergeCell ref="C409:F409"/>
    <mergeCell ref="J405:J406"/>
    <mergeCell ref="K405:K406"/>
    <mergeCell ref="L405:L406"/>
    <mergeCell ref="M405:M406"/>
    <mergeCell ref="H405:H406"/>
    <mergeCell ref="I405:I406"/>
    <mergeCell ref="P405:P406"/>
    <mergeCell ref="Q405:Q406"/>
    <mergeCell ref="R405:R406"/>
    <mergeCell ref="S405:S406"/>
    <mergeCell ref="N405:N406"/>
    <mergeCell ref="O405:O406"/>
    <mergeCell ref="A400:S400"/>
    <mergeCell ref="A401:S401"/>
    <mergeCell ref="A402:S402"/>
    <mergeCell ref="A403:A407"/>
    <mergeCell ref="B403:F406"/>
    <mergeCell ref="G403:G407"/>
    <mergeCell ref="H403:S403"/>
    <mergeCell ref="H404:K404"/>
    <mergeCell ref="L404:O404"/>
    <mergeCell ref="P404:S404"/>
    <mergeCell ref="C388:F388"/>
    <mergeCell ref="C389:F389"/>
    <mergeCell ref="A393:F393"/>
    <mergeCell ref="B399:S399"/>
    <mergeCell ref="C391:F391"/>
    <mergeCell ref="C392:F392"/>
    <mergeCell ref="C382:F382"/>
    <mergeCell ref="C383:F383"/>
    <mergeCell ref="C386:F386"/>
    <mergeCell ref="C387:F387"/>
    <mergeCell ref="C384:F384"/>
    <mergeCell ref="C385:F385"/>
    <mergeCell ref="C375:F375"/>
    <mergeCell ref="C376:F376"/>
    <mergeCell ref="C371:F371"/>
    <mergeCell ref="C372:F372"/>
    <mergeCell ref="C380:F380"/>
    <mergeCell ref="C381:F381"/>
    <mergeCell ref="C377:F377"/>
    <mergeCell ref="C379:F379"/>
    <mergeCell ref="C365:F365"/>
    <mergeCell ref="C366:F366"/>
    <mergeCell ref="C369:F369"/>
    <mergeCell ref="C370:F370"/>
    <mergeCell ref="C373:F373"/>
    <mergeCell ref="C374:F374"/>
    <mergeCell ref="C367:F367"/>
    <mergeCell ref="C368:F368"/>
    <mergeCell ref="L360:L361"/>
    <mergeCell ref="M360:M361"/>
    <mergeCell ref="H360:H361"/>
    <mergeCell ref="I360:I361"/>
    <mergeCell ref="B362:F362"/>
    <mergeCell ref="A363:F363"/>
    <mergeCell ref="J360:J361"/>
    <mergeCell ref="K360:K361"/>
    <mergeCell ref="P360:P361"/>
    <mergeCell ref="Q360:Q361"/>
    <mergeCell ref="R360:R361"/>
    <mergeCell ref="S360:S361"/>
    <mergeCell ref="N360:N361"/>
    <mergeCell ref="O360:O361"/>
    <mergeCell ref="A355:S355"/>
    <mergeCell ref="A356:S356"/>
    <mergeCell ref="A357:S357"/>
    <mergeCell ref="A358:A362"/>
    <mergeCell ref="B358:F361"/>
    <mergeCell ref="G358:G362"/>
    <mergeCell ref="H358:S358"/>
    <mergeCell ref="H359:K359"/>
    <mergeCell ref="L359:O359"/>
    <mergeCell ref="P359:S359"/>
    <mergeCell ref="C342:F342"/>
    <mergeCell ref="C343:F343"/>
    <mergeCell ref="A347:F347"/>
    <mergeCell ref="B354:S354"/>
    <mergeCell ref="C344:F344"/>
    <mergeCell ref="C345:F345"/>
    <mergeCell ref="C331:F331"/>
    <mergeCell ref="C332:F332"/>
    <mergeCell ref="C327:F327"/>
    <mergeCell ref="C328:F328"/>
    <mergeCell ref="C340:F340"/>
    <mergeCell ref="C341:F341"/>
    <mergeCell ref="B338:F338"/>
    <mergeCell ref="C339:F339"/>
    <mergeCell ref="C323:F323"/>
    <mergeCell ref="B326:F326"/>
    <mergeCell ref="C329:F329"/>
    <mergeCell ref="C330:F330"/>
    <mergeCell ref="C321:F321"/>
    <mergeCell ref="C322:F322"/>
    <mergeCell ref="C317:F317"/>
    <mergeCell ref="C318:F318"/>
    <mergeCell ref="K313:K314"/>
    <mergeCell ref="L313:L314"/>
    <mergeCell ref="C319:F319"/>
    <mergeCell ref="C320:F320"/>
    <mergeCell ref="Q313:Q314"/>
    <mergeCell ref="R313:R314"/>
    <mergeCell ref="S313:S314"/>
    <mergeCell ref="B315:F315"/>
    <mergeCell ref="O313:O314"/>
    <mergeCell ref="P313:P314"/>
    <mergeCell ref="M313:M314"/>
    <mergeCell ref="N313:N314"/>
    <mergeCell ref="I313:I314"/>
    <mergeCell ref="J313:J314"/>
    <mergeCell ref="A309:S309"/>
    <mergeCell ref="A310:S310"/>
    <mergeCell ref="A311:A315"/>
    <mergeCell ref="B311:F314"/>
    <mergeCell ref="G311:G315"/>
    <mergeCell ref="H311:S311"/>
    <mergeCell ref="H312:K312"/>
    <mergeCell ref="L312:O312"/>
    <mergeCell ref="P312:S312"/>
    <mergeCell ref="H313:H314"/>
    <mergeCell ref="C299:F299"/>
    <mergeCell ref="C301:F301"/>
    <mergeCell ref="B307:S307"/>
    <mergeCell ref="A308:S308"/>
    <mergeCell ref="C302:F302"/>
    <mergeCell ref="A303:F303"/>
    <mergeCell ref="C293:F293"/>
    <mergeCell ref="C294:F294"/>
    <mergeCell ref="C297:F297"/>
    <mergeCell ref="C298:F298"/>
    <mergeCell ref="C295:F295"/>
    <mergeCell ref="C296:F296"/>
    <mergeCell ref="C286:F286"/>
    <mergeCell ref="C287:F287"/>
    <mergeCell ref="C291:F291"/>
    <mergeCell ref="C292:F292"/>
    <mergeCell ref="C289:F289"/>
    <mergeCell ref="C290:F290"/>
    <mergeCell ref="C278:F278"/>
    <mergeCell ref="C279:F279"/>
    <mergeCell ref="C280:F280"/>
    <mergeCell ref="C281:F281"/>
    <mergeCell ref="C284:F284"/>
    <mergeCell ref="C285:F285"/>
    <mergeCell ref="C282:F282"/>
    <mergeCell ref="C283:F283"/>
    <mergeCell ref="Q270:Q271"/>
    <mergeCell ref="R270:R271"/>
    <mergeCell ref="S270:S271"/>
    <mergeCell ref="B272:F272"/>
    <mergeCell ref="A273:F273"/>
    <mergeCell ref="C275:F275"/>
    <mergeCell ref="O270:O271"/>
    <mergeCell ref="P270:P271"/>
    <mergeCell ref="C276:F276"/>
    <mergeCell ref="C277:F277"/>
    <mergeCell ref="P269:S269"/>
    <mergeCell ref="H270:H271"/>
    <mergeCell ref="I270:I271"/>
    <mergeCell ref="J270:J271"/>
    <mergeCell ref="K270:K271"/>
    <mergeCell ref="L270:L271"/>
    <mergeCell ref="M270:M271"/>
    <mergeCell ref="N270:N271"/>
    <mergeCell ref="B264:S264"/>
    <mergeCell ref="A265:S265"/>
    <mergeCell ref="A266:S266"/>
    <mergeCell ref="A267:S267"/>
    <mergeCell ref="A268:A272"/>
    <mergeCell ref="B268:F271"/>
    <mergeCell ref="G268:G272"/>
    <mergeCell ref="H268:S268"/>
    <mergeCell ref="H269:K269"/>
    <mergeCell ref="L269:O269"/>
    <mergeCell ref="C253:F253"/>
    <mergeCell ref="C254:F254"/>
    <mergeCell ref="C255:F255"/>
    <mergeCell ref="C256:F256"/>
    <mergeCell ref="C257:F257"/>
    <mergeCell ref="A259:F259"/>
    <mergeCell ref="C242:F242"/>
    <mergeCell ref="C243:F243"/>
    <mergeCell ref="C244:F244"/>
    <mergeCell ref="B250:F250"/>
    <mergeCell ref="C251:F251"/>
    <mergeCell ref="C252:F252"/>
    <mergeCell ref="C234:F234"/>
    <mergeCell ref="C235:F235"/>
    <mergeCell ref="B238:F238"/>
    <mergeCell ref="C239:F239"/>
    <mergeCell ref="C240:F240"/>
    <mergeCell ref="C241:F241"/>
    <mergeCell ref="B227:F227"/>
    <mergeCell ref="C229:F229"/>
    <mergeCell ref="C230:F230"/>
    <mergeCell ref="C231:F231"/>
    <mergeCell ref="C232:F232"/>
    <mergeCell ref="C233:F233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A220:S220"/>
    <mergeCell ref="A221:S221"/>
    <mergeCell ref="A222:S222"/>
    <mergeCell ref="A223:A227"/>
    <mergeCell ref="B223:F226"/>
    <mergeCell ref="G223:G227"/>
    <mergeCell ref="H223:S223"/>
    <mergeCell ref="H224:K224"/>
    <mergeCell ref="L224:O224"/>
    <mergeCell ref="P224:S224"/>
    <mergeCell ref="C210:F210"/>
    <mergeCell ref="C211:F211"/>
    <mergeCell ref="C213:F213"/>
    <mergeCell ref="C214:F214"/>
    <mergeCell ref="A215:F215"/>
    <mergeCell ref="B219:S219"/>
    <mergeCell ref="C204:F204"/>
    <mergeCell ref="C205:F205"/>
    <mergeCell ref="C206:F206"/>
    <mergeCell ref="C207:F207"/>
    <mergeCell ref="C208:F208"/>
    <mergeCell ref="C209:F209"/>
    <mergeCell ref="C197:F197"/>
    <mergeCell ref="C198:F198"/>
    <mergeCell ref="C199:F199"/>
    <mergeCell ref="C201:F201"/>
    <mergeCell ref="C202:F202"/>
    <mergeCell ref="C203:F203"/>
    <mergeCell ref="C191:F191"/>
    <mergeCell ref="C192:F192"/>
    <mergeCell ref="C193:F193"/>
    <mergeCell ref="C194:F194"/>
    <mergeCell ref="C195:F195"/>
    <mergeCell ref="C196:F196"/>
    <mergeCell ref="B184:F184"/>
    <mergeCell ref="A185:F185"/>
    <mergeCell ref="C187:F187"/>
    <mergeCell ref="C188:F188"/>
    <mergeCell ref="C189:F189"/>
    <mergeCell ref="C190:F190"/>
    <mergeCell ref="N182:N183"/>
    <mergeCell ref="O182:O183"/>
    <mergeCell ref="P182:P183"/>
    <mergeCell ref="Q182:Q183"/>
    <mergeCell ref="R182:R183"/>
    <mergeCell ref="S182:S183"/>
    <mergeCell ref="H182:H183"/>
    <mergeCell ref="I182:I183"/>
    <mergeCell ref="J182:J183"/>
    <mergeCell ref="K182:K183"/>
    <mergeCell ref="L182:L183"/>
    <mergeCell ref="M182:M183"/>
    <mergeCell ref="A177:S177"/>
    <mergeCell ref="A178:S178"/>
    <mergeCell ref="A179:S179"/>
    <mergeCell ref="A180:A184"/>
    <mergeCell ref="B180:F183"/>
    <mergeCell ref="G180:G184"/>
    <mergeCell ref="H180:S180"/>
    <mergeCell ref="H181:K181"/>
    <mergeCell ref="L181:O181"/>
    <mergeCell ref="P181:S181"/>
    <mergeCell ref="C166:F166"/>
    <mergeCell ref="C167:F167"/>
    <mergeCell ref="C168:F168"/>
    <mergeCell ref="C169:F169"/>
    <mergeCell ref="A171:F171"/>
    <mergeCell ref="B176:S176"/>
    <mergeCell ref="C155:F155"/>
    <mergeCell ref="C156:F156"/>
    <mergeCell ref="B162:F162"/>
    <mergeCell ref="C163:F163"/>
    <mergeCell ref="C164:F164"/>
    <mergeCell ref="C165:F165"/>
    <mergeCell ref="C147:F147"/>
    <mergeCell ref="B150:F150"/>
    <mergeCell ref="C151:F151"/>
    <mergeCell ref="C152:F152"/>
    <mergeCell ref="C153:F153"/>
    <mergeCell ref="C154:F154"/>
    <mergeCell ref="C141:F141"/>
    <mergeCell ref="C142:F142"/>
    <mergeCell ref="C143:F143"/>
    <mergeCell ref="C144:F144"/>
    <mergeCell ref="C145:F145"/>
    <mergeCell ref="C146:F146"/>
    <mergeCell ref="Q137:Q138"/>
    <mergeCell ref="R137:R138"/>
    <mergeCell ref="S137:S138"/>
    <mergeCell ref="B139:F139"/>
    <mergeCell ref="I137:I138"/>
    <mergeCell ref="J137:J138"/>
    <mergeCell ref="K137:K138"/>
    <mergeCell ref="L137:L138"/>
    <mergeCell ref="A133:S133"/>
    <mergeCell ref="A134:S134"/>
    <mergeCell ref="A135:A139"/>
    <mergeCell ref="B135:F138"/>
    <mergeCell ref="G135:G139"/>
    <mergeCell ref="H135:S135"/>
    <mergeCell ref="H136:K136"/>
    <mergeCell ref="L136:O136"/>
    <mergeCell ref="O137:O138"/>
    <mergeCell ref="P137:P138"/>
    <mergeCell ref="P136:S136"/>
    <mergeCell ref="H137:H138"/>
    <mergeCell ref="C123:F123"/>
    <mergeCell ref="C125:F125"/>
    <mergeCell ref="C126:F126"/>
    <mergeCell ref="A127:F127"/>
    <mergeCell ref="B131:S131"/>
    <mergeCell ref="A132:S132"/>
    <mergeCell ref="M137:M138"/>
    <mergeCell ref="N137:N138"/>
    <mergeCell ref="C117:F117"/>
    <mergeCell ref="C118:F118"/>
    <mergeCell ref="C119:F119"/>
    <mergeCell ref="C120:F120"/>
    <mergeCell ref="C121:F121"/>
    <mergeCell ref="C122:F122"/>
    <mergeCell ref="C110:F110"/>
    <mergeCell ref="C111:F111"/>
    <mergeCell ref="C113:F113"/>
    <mergeCell ref="C114:F114"/>
    <mergeCell ref="C115:F115"/>
    <mergeCell ref="C116:F116"/>
    <mergeCell ref="C104:F104"/>
    <mergeCell ref="C105:F105"/>
    <mergeCell ref="C106:F106"/>
    <mergeCell ref="C107:F107"/>
    <mergeCell ref="C108:F108"/>
    <mergeCell ref="C109:F109"/>
    <mergeCell ref="A97:F97"/>
    <mergeCell ref="C99:F99"/>
    <mergeCell ref="C100:F100"/>
    <mergeCell ref="C101:F101"/>
    <mergeCell ref="C102:F102"/>
    <mergeCell ref="C103:F103"/>
    <mergeCell ref="Q94:Q95"/>
    <mergeCell ref="R94:R95"/>
    <mergeCell ref="S94:S95"/>
    <mergeCell ref="B96:F96"/>
    <mergeCell ref="I94:I95"/>
    <mergeCell ref="J94:J95"/>
    <mergeCell ref="K94:K95"/>
    <mergeCell ref="L94:L95"/>
    <mergeCell ref="A90:S90"/>
    <mergeCell ref="A91:S91"/>
    <mergeCell ref="A92:A96"/>
    <mergeCell ref="B92:F95"/>
    <mergeCell ref="G92:G96"/>
    <mergeCell ref="H92:S92"/>
    <mergeCell ref="H93:K93"/>
    <mergeCell ref="L93:O93"/>
    <mergeCell ref="O94:O95"/>
    <mergeCell ref="P94:P95"/>
    <mergeCell ref="P93:S93"/>
    <mergeCell ref="H94:H95"/>
    <mergeCell ref="C82:F82"/>
    <mergeCell ref="C83:F83"/>
    <mergeCell ref="A85:F85"/>
    <mergeCell ref="B87:S87"/>
    <mergeCell ref="A88:S88"/>
    <mergeCell ref="A89:S89"/>
    <mergeCell ref="M94:M95"/>
    <mergeCell ref="N94:N95"/>
    <mergeCell ref="B76:F76"/>
    <mergeCell ref="C77:F77"/>
    <mergeCell ref="C78:F78"/>
    <mergeCell ref="C79:F79"/>
    <mergeCell ref="C80:F80"/>
    <mergeCell ref="C81:F81"/>
    <mergeCell ref="C65:F65"/>
    <mergeCell ref="C66:F66"/>
    <mergeCell ref="C67:F67"/>
    <mergeCell ref="C68:F68"/>
    <mergeCell ref="C69:F69"/>
    <mergeCell ref="C70:F70"/>
    <mergeCell ref="C57:F57"/>
    <mergeCell ref="C58:F58"/>
    <mergeCell ref="C59:F59"/>
    <mergeCell ref="C60:F60"/>
    <mergeCell ref="C61:F61"/>
    <mergeCell ref="B64:F64"/>
    <mergeCell ref="C55:F55"/>
    <mergeCell ref="C56:F56"/>
    <mergeCell ref="K51:K52"/>
    <mergeCell ref="L51:L52"/>
    <mergeCell ref="M51:M52"/>
    <mergeCell ref="N51:N52"/>
    <mergeCell ref="I51:I52"/>
    <mergeCell ref="J51:J52"/>
    <mergeCell ref="Q51:Q52"/>
    <mergeCell ref="R51:R52"/>
    <mergeCell ref="S51:S52"/>
    <mergeCell ref="B53:F53"/>
    <mergeCell ref="O51:O52"/>
    <mergeCell ref="P51:P52"/>
    <mergeCell ref="A47:S47"/>
    <mergeCell ref="A48:S48"/>
    <mergeCell ref="A49:A53"/>
    <mergeCell ref="B49:F52"/>
    <mergeCell ref="G49:G53"/>
    <mergeCell ref="H49:K50"/>
    <mergeCell ref="L49:S49"/>
    <mergeCell ref="L50:O50"/>
    <mergeCell ref="P50:S50"/>
    <mergeCell ref="H51:H52"/>
    <mergeCell ref="C38:F38"/>
    <mergeCell ref="C40:F40"/>
    <mergeCell ref="B45:S45"/>
    <mergeCell ref="A46:S46"/>
    <mergeCell ref="C41:F41"/>
    <mergeCell ref="A42:F42"/>
    <mergeCell ref="C32:F32"/>
    <mergeCell ref="C33:F33"/>
    <mergeCell ref="C36:F36"/>
    <mergeCell ref="C37:F37"/>
    <mergeCell ref="C34:F34"/>
    <mergeCell ref="C35:F35"/>
    <mergeCell ref="C25:F25"/>
    <mergeCell ref="C26:F26"/>
    <mergeCell ref="C30:F30"/>
    <mergeCell ref="C31:F31"/>
    <mergeCell ref="C28:F28"/>
    <mergeCell ref="C29:F29"/>
    <mergeCell ref="C17:F17"/>
    <mergeCell ref="C18:F18"/>
    <mergeCell ref="C19:F19"/>
    <mergeCell ref="C20:F20"/>
    <mergeCell ref="C23:F23"/>
    <mergeCell ref="C24:F24"/>
    <mergeCell ref="C21:F21"/>
    <mergeCell ref="C22:F22"/>
    <mergeCell ref="Q9:Q10"/>
    <mergeCell ref="R9:R10"/>
    <mergeCell ref="S9:S10"/>
    <mergeCell ref="B11:F11"/>
    <mergeCell ref="A12:F12"/>
    <mergeCell ref="C14:F14"/>
    <mergeCell ref="O9:O10"/>
    <mergeCell ref="P9:P10"/>
    <mergeCell ref="C15:F15"/>
    <mergeCell ref="C16:F16"/>
    <mergeCell ref="P8:S8"/>
    <mergeCell ref="H9:H10"/>
    <mergeCell ref="I9:I10"/>
    <mergeCell ref="J9:J10"/>
    <mergeCell ref="K9:K10"/>
    <mergeCell ref="L9:L10"/>
    <mergeCell ref="M9:M10"/>
    <mergeCell ref="N9:N10"/>
    <mergeCell ref="B2:S2"/>
    <mergeCell ref="A3:S3"/>
    <mergeCell ref="A4:S4"/>
    <mergeCell ref="A6:S6"/>
    <mergeCell ref="A7:A11"/>
    <mergeCell ref="B7:F10"/>
    <mergeCell ref="G7:G11"/>
    <mergeCell ref="H7:K8"/>
    <mergeCell ref="L7:S7"/>
    <mergeCell ref="L8:O8"/>
  </mergeCells>
  <printOptions horizontalCentered="1" verticalCentered="1"/>
  <pageMargins left="0.2362204724409449" right="0.2362204724409449" top="0.7480314960629921" bottom="0.9448818897637796" header="0.31496062992125984" footer="0.31496062992125984"/>
  <pageSetup fitToHeight="0" fitToWidth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Q22" sqref="Q22"/>
    </sheetView>
  </sheetViews>
  <sheetFormatPr defaultColWidth="9.140625" defaultRowHeight="12.75"/>
  <cols>
    <col min="1" max="1" width="8.00390625" style="0" customWidth="1"/>
    <col min="2" max="2" width="20.28125" style="0" customWidth="1"/>
    <col min="3" max="5" width="6.8515625" style="0" customWidth="1"/>
    <col min="6" max="6" width="7.421875" style="0" customWidth="1"/>
    <col min="7" max="8" width="7.28125" style="0" customWidth="1"/>
    <col min="9" max="9" width="8.00390625" style="0" customWidth="1"/>
    <col min="10" max="11" width="7.28125" style="0" customWidth="1"/>
    <col min="12" max="12" width="7.421875" style="0" customWidth="1"/>
    <col min="13" max="13" width="10.28125" style="0" customWidth="1"/>
    <col min="17" max="17" width="9.421875" style="0" customWidth="1"/>
  </cols>
  <sheetData>
    <row r="1" spans="1:17" ht="12.75">
      <c r="A1" s="50" t="s">
        <v>79</v>
      </c>
      <c r="B1" s="50"/>
      <c r="C1" s="50"/>
      <c r="D1" s="50"/>
      <c r="E1" s="50"/>
      <c r="F1" s="51"/>
      <c r="G1" s="51"/>
      <c r="H1" s="51"/>
      <c r="I1" s="51"/>
      <c r="J1" s="50"/>
      <c r="K1" s="50"/>
      <c r="L1" s="50"/>
      <c r="M1" s="50"/>
      <c r="N1" s="50"/>
      <c r="O1" s="1754"/>
      <c r="P1" s="1754"/>
      <c r="Q1" s="1755"/>
    </row>
    <row r="2" spans="1:17" ht="12.75">
      <c r="A2" s="1756" t="s">
        <v>636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</row>
    <row r="3" spans="1:17" ht="12.75">
      <c r="A3" s="1757" t="s">
        <v>637</v>
      </c>
      <c r="B3" s="1758"/>
      <c r="C3" s="1758"/>
      <c r="D3" s="1758"/>
      <c r="E3" s="1758"/>
      <c r="F3" s="1758"/>
      <c r="G3" s="1758"/>
      <c r="H3" s="1758"/>
      <c r="I3" s="1758"/>
      <c r="J3" s="1758"/>
      <c r="K3" s="1758"/>
      <c r="L3" s="1758"/>
      <c r="M3" s="1758"/>
      <c r="N3" s="1758"/>
      <c r="O3" s="1758"/>
      <c r="P3" s="1758"/>
      <c r="Q3" s="1758"/>
    </row>
    <row r="4" spans="1:17" ht="13.5" thickBot="1">
      <c r="A4" s="50"/>
      <c r="B4" s="50"/>
      <c r="C4" s="50"/>
      <c r="D4" s="50"/>
      <c r="E4" s="50"/>
      <c r="F4" s="51"/>
      <c r="G4" s="51"/>
      <c r="H4" s="51"/>
      <c r="I4" s="51"/>
      <c r="J4" s="50"/>
      <c r="K4" s="50"/>
      <c r="L4" s="50"/>
      <c r="M4" s="52"/>
      <c r="N4" s="50"/>
      <c r="O4" s="1759" t="s">
        <v>49</v>
      </c>
      <c r="P4" s="1759"/>
      <c r="Q4" s="1759"/>
    </row>
    <row r="5" spans="1:17" ht="21.75" customHeight="1" thickTop="1">
      <c r="A5" s="1760" t="s">
        <v>80</v>
      </c>
      <c r="B5" s="1761"/>
      <c r="C5" s="1762" t="s">
        <v>132</v>
      </c>
      <c r="D5" s="1763"/>
      <c r="E5" s="1764"/>
      <c r="F5" s="1765" t="s">
        <v>503</v>
      </c>
      <c r="G5" s="1766"/>
      <c r="H5" s="1766"/>
      <c r="I5" s="1767"/>
      <c r="J5" s="1768" t="s">
        <v>81</v>
      </c>
      <c r="K5" s="1769"/>
      <c r="L5" s="1769"/>
      <c r="M5" s="1770"/>
      <c r="N5" s="1762" t="s">
        <v>82</v>
      </c>
      <c r="O5" s="1761"/>
      <c r="P5" s="1761"/>
      <c r="Q5" s="1771"/>
    </row>
    <row r="6" spans="1:18" ht="31.5" customHeight="1" thickBot="1">
      <c r="A6" s="1257" t="s">
        <v>50</v>
      </c>
      <c r="B6" s="53" t="s">
        <v>51</v>
      </c>
      <c r="C6" s="54" t="s">
        <v>585</v>
      </c>
      <c r="D6" s="55" t="s">
        <v>586</v>
      </c>
      <c r="E6" s="55" t="s">
        <v>587</v>
      </c>
      <c r="F6" s="1258" t="s">
        <v>517</v>
      </c>
      <c r="G6" s="1259" t="s">
        <v>516</v>
      </c>
      <c r="H6" s="1259" t="s">
        <v>213</v>
      </c>
      <c r="I6" s="1260" t="s">
        <v>214</v>
      </c>
      <c r="J6" s="1258" t="s">
        <v>517</v>
      </c>
      <c r="K6" s="1259" t="s">
        <v>516</v>
      </c>
      <c r="L6" s="1259" t="s">
        <v>213</v>
      </c>
      <c r="M6" s="1260" t="s">
        <v>214</v>
      </c>
      <c r="N6" s="1258" t="s">
        <v>517</v>
      </c>
      <c r="O6" s="1259" t="s">
        <v>516</v>
      </c>
      <c r="P6" s="1259" t="s">
        <v>213</v>
      </c>
      <c r="Q6" s="1260" t="s">
        <v>214</v>
      </c>
      <c r="R6" s="261"/>
    </row>
    <row r="7" spans="1:17" ht="12.75">
      <c r="A7" s="1772" t="s">
        <v>126</v>
      </c>
      <c r="B7" s="1773"/>
      <c r="C7" s="271">
        <f aca="true" t="shared" si="0" ref="C7:H7">C25+C31</f>
        <v>79.89999999999999</v>
      </c>
      <c r="D7" s="175">
        <f t="shared" si="0"/>
        <v>57.5</v>
      </c>
      <c r="E7" s="1261">
        <f t="shared" si="0"/>
        <v>57.5</v>
      </c>
      <c r="F7" s="56">
        <f t="shared" si="0"/>
        <v>53099</v>
      </c>
      <c r="G7" s="56">
        <f t="shared" si="0"/>
        <v>83015</v>
      </c>
      <c r="H7" s="56">
        <f t="shared" si="0"/>
        <v>78785</v>
      </c>
      <c r="I7" s="1262">
        <f>H7/G7</f>
        <v>0.9490453532494127</v>
      </c>
      <c r="J7" s="1263">
        <f aca="true" t="shared" si="1" ref="J7:P7">J25+J31</f>
        <v>7513</v>
      </c>
      <c r="K7" s="56">
        <f t="shared" si="1"/>
        <v>9413</v>
      </c>
      <c r="L7" s="56">
        <f t="shared" si="1"/>
        <v>8251</v>
      </c>
      <c r="M7" s="1264">
        <f t="shared" si="1"/>
        <v>1.8388875578111272</v>
      </c>
      <c r="N7" s="1263">
        <f t="shared" si="1"/>
        <v>60612</v>
      </c>
      <c r="O7" s="56">
        <f t="shared" si="1"/>
        <v>92428</v>
      </c>
      <c r="P7" s="56">
        <f t="shared" si="1"/>
        <v>87036</v>
      </c>
      <c r="Q7" s="1265">
        <f>P7/O7</f>
        <v>0.9416626996148353</v>
      </c>
    </row>
    <row r="8" spans="1:17" ht="12.75">
      <c r="A8" s="1266" t="s">
        <v>22</v>
      </c>
      <c r="B8" s="176" t="s">
        <v>114</v>
      </c>
      <c r="C8" s="272"/>
      <c r="D8" s="177"/>
      <c r="E8" s="177"/>
      <c r="F8" s="58"/>
      <c r="G8" s="58"/>
      <c r="H8" s="357"/>
      <c r="I8" s="1267"/>
      <c r="J8" s="58"/>
      <c r="K8" s="58"/>
      <c r="L8" s="357"/>
      <c r="M8" s="1268"/>
      <c r="N8" s="1269"/>
      <c r="O8" s="58"/>
      <c r="P8" s="1270"/>
      <c r="Q8" s="1271"/>
    </row>
    <row r="9" spans="1:17" ht="12.75">
      <c r="A9" s="1774" t="s">
        <v>192</v>
      </c>
      <c r="B9" s="1775"/>
      <c r="C9" s="272"/>
      <c r="D9" s="1272">
        <v>1</v>
      </c>
      <c r="E9" s="1272">
        <v>1</v>
      </c>
      <c r="F9" s="58"/>
      <c r="G9" s="58">
        <v>330</v>
      </c>
      <c r="H9" s="1273">
        <v>333</v>
      </c>
      <c r="I9" s="1267"/>
      <c r="J9" s="58">
        <v>399</v>
      </c>
      <c r="K9" s="58">
        <v>6764</v>
      </c>
      <c r="L9" s="357">
        <v>6516</v>
      </c>
      <c r="M9" s="1267">
        <f>L9/K9</f>
        <v>0.9633353045535187</v>
      </c>
      <c r="N9" s="1269">
        <f>F9+J9</f>
        <v>399</v>
      </c>
      <c r="O9" s="1270">
        <f>G9+K9</f>
        <v>7094</v>
      </c>
      <c r="P9" s="1270">
        <f>H9+L9</f>
        <v>6849</v>
      </c>
      <c r="Q9" s="1271">
        <f aca="true" t="shared" si="2" ref="Q9:Q39">I9+M9</f>
        <v>0.9633353045535187</v>
      </c>
    </row>
    <row r="10" spans="1:17" ht="12.75">
      <c r="A10" s="1776" t="s">
        <v>198</v>
      </c>
      <c r="B10" s="1777"/>
      <c r="C10" s="220"/>
      <c r="D10" s="178"/>
      <c r="E10" s="178"/>
      <c r="F10" s="179"/>
      <c r="G10" s="179"/>
      <c r="H10" s="358"/>
      <c r="I10" s="1267"/>
      <c r="J10" s="180">
        <v>550</v>
      </c>
      <c r="K10" s="180">
        <v>807</v>
      </c>
      <c r="L10" s="184">
        <v>257</v>
      </c>
      <c r="M10" s="1267">
        <f>L10/K10</f>
        <v>0.3184634448574969</v>
      </c>
      <c r="N10" s="1269">
        <f aca="true" t="shared" si="3" ref="N10:P24">F10+J10</f>
        <v>550</v>
      </c>
      <c r="O10" s="1270">
        <f t="shared" si="3"/>
        <v>807</v>
      </c>
      <c r="P10" s="1270">
        <f t="shared" si="3"/>
        <v>257</v>
      </c>
      <c r="Q10" s="1271">
        <f t="shared" si="2"/>
        <v>0.3184634448574969</v>
      </c>
    </row>
    <row r="11" spans="1:17" ht="12.75">
      <c r="A11" s="1776" t="s">
        <v>199</v>
      </c>
      <c r="B11" s="1777"/>
      <c r="C11" s="220">
        <v>2</v>
      </c>
      <c r="D11" s="220">
        <v>2</v>
      </c>
      <c r="E11" s="220">
        <v>2</v>
      </c>
      <c r="F11" s="179">
        <v>3139</v>
      </c>
      <c r="G11" s="179">
        <v>3169</v>
      </c>
      <c r="H11" s="358">
        <v>2962</v>
      </c>
      <c r="I11" s="1267">
        <f>H11/G11</f>
        <v>0.9346797096875986</v>
      </c>
      <c r="J11" s="180"/>
      <c r="K11" s="180"/>
      <c r="L11" s="184"/>
      <c r="M11" s="1268"/>
      <c r="N11" s="1269">
        <f t="shared" si="3"/>
        <v>3139</v>
      </c>
      <c r="O11" s="1270">
        <f t="shared" si="3"/>
        <v>3169</v>
      </c>
      <c r="P11" s="1270">
        <f t="shared" si="3"/>
        <v>2962</v>
      </c>
      <c r="Q11" s="1271">
        <f t="shared" si="2"/>
        <v>0.9346797096875986</v>
      </c>
    </row>
    <row r="12" spans="1:17" ht="12.75">
      <c r="A12" s="1776" t="s">
        <v>499</v>
      </c>
      <c r="B12" s="1590"/>
      <c r="C12" s="220"/>
      <c r="D12" s="220"/>
      <c r="E12" s="220"/>
      <c r="F12" s="179"/>
      <c r="G12" s="179"/>
      <c r="H12" s="358"/>
      <c r="I12" s="1267"/>
      <c r="J12" s="180"/>
      <c r="K12" s="180"/>
      <c r="L12" s="184"/>
      <c r="M12" s="1268"/>
      <c r="N12" s="1269"/>
      <c r="O12" s="1270"/>
      <c r="P12" s="1270"/>
      <c r="Q12" s="1271"/>
    </row>
    <row r="13" spans="1:17" ht="12.75" customHeight="1">
      <c r="A13" s="1776" t="s">
        <v>193</v>
      </c>
      <c r="B13" s="1777"/>
      <c r="C13" s="220"/>
      <c r="D13" s="220"/>
      <c r="E13" s="220"/>
      <c r="F13" s="179"/>
      <c r="G13" s="179"/>
      <c r="H13" s="358"/>
      <c r="I13" s="1267"/>
      <c r="J13" s="180"/>
      <c r="K13" s="180"/>
      <c r="L13" s="184"/>
      <c r="M13" s="1268"/>
      <c r="N13" s="1269"/>
      <c r="O13" s="1270"/>
      <c r="P13" s="1270"/>
      <c r="Q13" s="1271"/>
    </row>
    <row r="14" spans="1:17" ht="12.75" customHeight="1">
      <c r="A14" s="1776" t="s">
        <v>91</v>
      </c>
      <c r="B14" s="1777"/>
      <c r="C14" s="220"/>
      <c r="D14" s="220"/>
      <c r="E14" s="220"/>
      <c r="F14" s="179"/>
      <c r="G14" s="179"/>
      <c r="H14" s="358"/>
      <c r="I14" s="1267"/>
      <c r="J14" s="180"/>
      <c r="K14" s="180"/>
      <c r="L14" s="184">
        <v>69</v>
      </c>
      <c r="M14" s="1268"/>
      <c r="N14" s="1269"/>
      <c r="O14" s="1270"/>
      <c r="P14" s="1270">
        <f t="shared" si="3"/>
        <v>69</v>
      </c>
      <c r="Q14" s="1271"/>
    </row>
    <row r="15" spans="1:17" ht="12.75">
      <c r="A15" s="1774" t="s">
        <v>84</v>
      </c>
      <c r="B15" s="1775"/>
      <c r="C15" s="220">
        <v>1</v>
      </c>
      <c r="D15" s="220">
        <v>0.9</v>
      </c>
      <c r="E15" s="220">
        <v>0.9</v>
      </c>
      <c r="F15" s="179">
        <v>5866</v>
      </c>
      <c r="G15" s="179">
        <v>5919</v>
      </c>
      <c r="H15" s="358">
        <v>6025</v>
      </c>
      <c r="I15" s="1267">
        <f aca="true" t="shared" si="4" ref="I15:I23">H15/G15</f>
        <v>1.0179084304781214</v>
      </c>
      <c r="J15" s="180"/>
      <c r="K15" s="180"/>
      <c r="L15" s="184"/>
      <c r="M15" s="1268"/>
      <c r="N15" s="1269">
        <f t="shared" si="3"/>
        <v>5866</v>
      </c>
      <c r="O15" s="1270">
        <f t="shared" si="3"/>
        <v>5919</v>
      </c>
      <c r="P15" s="1270">
        <f t="shared" si="3"/>
        <v>6025</v>
      </c>
      <c r="Q15" s="1271">
        <f t="shared" si="2"/>
        <v>1.0179084304781214</v>
      </c>
    </row>
    <row r="16" spans="1:17" ht="12.75">
      <c r="A16" s="1774" t="s">
        <v>85</v>
      </c>
      <c r="B16" s="1775"/>
      <c r="C16" s="221"/>
      <c r="D16" s="221"/>
      <c r="E16" s="221"/>
      <c r="F16" s="179"/>
      <c r="G16" s="179"/>
      <c r="H16" s="358"/>
      <c r="I16" s="1267"/>
      <c r="J16" s="180"/>
      <c r="K16" s="180"/>
      <c r="L16" s="184"/>
      <c r="M16" s="1268"/>
      <c r="N16" s="1269"/>
      <c r="O16" s="1270"/>
      <c r="P16" s="1270"/>
      <c r="Q16" s="1271"/>
    </row>
    <row r="17" spans="1:17" ht="12.75">
      <c r="A17" s="1774" t="s">
        <v>572</v>
      </c>
      <c r="B17" s="1775"/>
      <c r="C17" s="391">
        <v>1</v>
      </c>
      <c r="D17" s="391">
        <v>1</v>
      </c>
      <c r="E17" s="391">
        <v>1</v>
      </c>
      <c r="F17" s="179">
        <v>2137</v>
      </c>
      <c r="G17" s="179">
        <v>2642</v>
      </c>
      <c r="H17" s="358">
        <v>2607</v>
      </c>
      <c r="I17" s="1267">
        <f t="shared" si="4"/>
        <v>0.9867524602573807</v>
      </c>
      <c r="J17" s="180"/>
      <c r="K17" s="180"/>
      <c r="L17" s="184"/>
      <c r="M17" s="1268"/>
      <c r="N17" s="1269">
        <f t="shared" si="3"/>
        <v>2137</v>
      </c>
      <c r="O17" s="1270">
        <f t="shared" si="3"/>
        <v>2642</v>
      </c>
      <c r="P17" s="1270">
        <f t="shared" si="3"/>
        <v>2607</v>
      </c>
      <c r="Q17" s="1271">
        <f t="shared" si="2"/>
        <v>0.9867524602573807</v>
      </c>
    </row>
    <row r="18" spans="1:17" ht="12.75">
      <c r="A18" s="1774" t="s">
        <v>78</v>
      </c>
      <c r="B18" s="1775"/>
      <c r="C18" s="220">
        <v>1</v>
      </c>
      <c r="D18" s="220">
        <v>1</v>
      </c>
      <c r="E18" s="220">
        <v>1</v>
      </c>
      <c r="F18" s="179">
        <v>1651</v>
      </c>
      <c r="G18" s="179">
        <v>2087</v>
      </c>
      <c r="H18" s="358">
        <v>2012</v>
      </c>
      <c r="I18" s="1267">
        <f t="shared" si="4"/>
        <v>0.9640632486823191</v>
      </c>
      <c r="J18" s="180"/>
      <c r="K18" s="180"/>
      <c r="L18" s="184"/>
      <c r="M18" s="1268"/>
      <c r="N18" s="1269">
        <f t="shared" si="3"/>
        <v>1651</v>
      </c>
      <c r="O18" s="1270">
        <f t="shared" si="3"/>
        <v>2087</v>
      </c>
      <c r="P18" s="1270">
        <f t="shared" si="3"/>
        <v>2012</v>
      </c>
      <c r="Q18" s="1271">
        <f t="shared" si="2"/>
        <v>0.9640632486823191</v>
      </c>
    </row>
    <row r="19" spans="1:17" ht="12.75">
      <c r="A19" s="1774" t="s">
        <v>151</v>
      </c>
      <c r="B19" s="1775"/>
      <c r="C19" s="220">
        <v>1.6</v>
      </c>
      <c r="D19" s="220">
        <v>1.6</v>
      </c>
      <c r="E19" s="220">
        <v>1.6</v>
      </c>
      <c r="F19" s="179">
        <v>2603</v>
      </c>
      <c r="G19" s="179">
        <v>3712</v>
      </c>
      <c r="H19" s="358">
        <v>3503</v>
      </c>
      <c r="I19" s="1267">
        <f t="shared" si="4"/>
        <v>0.9436961206896551</v>
      </c>
      <c r="J19" s="180"/>
      <c r="K19" s="180"/>
      <c r="L19" s="184"/>
      <c r="M19" s="1268"/>
      <c r="N19" s="1269">
        <f t="shared" si="3"/>
        <v>2603</v>
      </c>
      <c r="O19" s="1270">
        <f t="shared" si="3"/>
        <v>3712</v>
      </c>
      <c r="P19" s="1270">
        <f t="shared" si="3"/>
        <v>3503</v>
      </c>
      <c r="Q19" s="1271">
        <f t="shared" si="2"/>
        <v>0.9436961206896551</v>
      </c>
    </row>
    <row r="20" spans="1:17" ht="12.75">
      <c r="A20" s="1774" t="s">
        <v>200</v>
      </c>
      <c r="B20" s="1775"/>
      <c r="C20" s="220"/>
      <c r="D20" s="220"/>
      <c r="E20" s="220"/>
      <c r="F20" s="179"/>
      <c r="G20" s="179"/>
      <c r="H20" s="358"/>
      <c r="I20" s="1267"/>
      <c r="J20" s="180"/>
      <c r="K20" s="180"/>
      <c r="L20" s="184"/>
      <c r="M20" s="1268"/>
      <c r="N20" s="1269"/>
      <c r="O20" s="1270"/>
      <c r="P20" s="1270"/>
      <c r="Q20" s="1271"/>
    </row>
    <row r="21" spans="1:17" ht="12.75">
      <c r="A21" s="1774" t="s">
        <v>498</v>
      </c>
      <c r="B21" s="1775"/>
      <c r="C21" s="220">
        <v>59</v>
      </c>
      <c r="D21" s="220">
        <v>40</v>
      </c>
      <c r="E21" s="220">
        <v>40</v>
      </c>
      <c r="F21" s="179">
        <v>13251</v>
      </c>
      <c r="G21" s="179">
        <v>36948</v>
      </c>
      <c r="H21" s="358">
        <v>37170</v>
      </c>
      <c r="I21" s="1267">
        <f t="shared" si="4"/>
        <v>1.0060084443000974</v>
      </c>
      <c r="J21" s="180"/>
      <c r="K21" s="180">
        <v>731</v>
      </c>
      <c r="L21" s="184">
        <v>717</v>
      </c>
      <c r="M21" s="1268">
        <f>L21/K21</f>
        <v>0.9808481532147743</v>
      </c>
      <c r="N21" s="1269">
        <f t="shared" si="3"/>
        <v>13251</v>
      </c>
      <c r="O21" s="1270">
        <f t="shared" si="3"/>
        <v>37679</v>
      </c>
      <c r="P21" s="1270">
        <f t="shared" si="3"/>
        <v>37887</v>
      </c>
      <c r="Q21" s="1271">
        <f>P21/O21</f>
        <v>1.0055203163565911</v>
      </c>
    </row>
    <row r="22" spans="1:17" ht="12.75">
      <c r="A22" s="1774" t="s">
        <v>194</v>
      </c>
      <c r="B22" s="1775"/>
      <c r="C22" s="220">
        <v>3</v>
      </c>
      <c r="D22" s="220">
        <v>0.7</v>
      </c>
      <c r="E22" s="220">
        <v>0.7</v>
      </c>
      <c r="F22" s="179">
        <v>712</v>
      </c>
      <c r="G22" s="179">
        <v>3210</v>
      </c>
      <c r="H22" s="358">
        <v>766</v>
      </c>
      <c r="I22" s="1267">
        <f t="shared" si="4"/>
        <v>0.23862928348909657</v>
      </c>
      <c r="J22" s="180"/>
      <c r="K22" s="180"/>
      <c r="L22" s="184"/>
      <c r="M22" s="1268"/>
      <c r="N22" s="1269">
        <f t="shared" si="3"/>
        <v>712</v>
      </c>
      <c r="O22" s="1270">
        <f t="shared" si="3"/>
        <v>3210</v>
      </c>
      <c r="P22" s="1270">
        <f t="shared" si="3"/>
        <v>766</v>
      </c>
      <c r="Q22" s="1271">
        <f t="shared" si="2"/>
        <v>0.23862928348909657</v>
      </c>
    </row>
    <row r="23" spans="1:17" ht="12.75">
      <c r="A23" s="1774" t="s">
        <v>201</v>
      </c>
      <c r="B23" s="1775"/>
      <c r="C23" s="221">
        <v>0.8</v>
      </c>
      <c r="D23" s="221">
        <v>0.8</v>
      </c>
      <c r="E23" s="221">
        <v>0.8</v>
      </c>
      <c r="F23" s="179">
        <v>1514</v>
      </c>
      <c r="G23" s="179">
        <v>1674</v>
      </c>
      <c r="H23" s="358">
        <v>1647</v>
      </c>
      <c r="I23" s="1267">
        <f t="shared" si="4"/>
        <v>0.9838709677419355</v>
      </c>
      <c r="J23" s="180"/>
      <c r="K23" s="180"/>
      <c r="L23" s="184"/>
      <c r="M23" s="1268"/>
      <c r="N23" s="1269">
        <f t="shared" si="3"/>
        <v>1514</v>
      </c>
      <c r="O23" s="1270">
        <f t="shared" si="3"/>
        <v>1674</v>
      </c>
      <c r="P23" s="1270">
        <f t="shared" si="3"/>
        <v>1647</v>
      </c>
      <c r="Q23" s="1271">
        <f t="shared" si="2"/>
        <v>0.9838709677419355</v>
      </c>
    </row>
    <row r="24" spans="1:17" ht="12.75">
      <c r="A24" s="1774" t="s">
        <v>197</v>
      </c>
      <c r="B24" s="1775"/>
      <c r="C24" s="273"/>
      <c r="D24" s="273"/>
      <c r="E24" s="273"/>
      <c r="F24" s="142"/>
      <c r="G24" s="142"/>
      <c r="H24" s="359"/>
      <c r="I24" s="1267"/>
      <c r="J24" s="57">
        <v>550</v>
      </c>
      <c r="K24" s="57">
        <v>584</v>
      </c>
      <c r="L24" s="362">
        <v>182</v>
      </c>
      <c r="M24" s="1267">
        <f>L24/K24</f>
        <v>0.3116438356164384</v>
      </c>
      <c r="N24" s="1269">
        <f t="shared" si="3"/>
        <v>550</v>
      </c>
      <c r="O24" s="1270">
        <f t="shared" si="3"/>
        <v>584</v>
      </c>
      <c r="P24" s="1270">
        <f>L24</f>
        <v>182</v>
      </c>
      <c r="Q24" s="1271">
        <f t="shared" si="2"/>
        <v>0.3116438356164384</v>
      </c>
    </row>
    <row r="25" spans="1:17" ht="12.75">
      <c r="A25" s="1274" t="s">
        <v>22</v>
      </c>
      <c r="B25" s="171" t="s">
        <v>124</v>
      </c>
      <c r="C25" s="222">
        <f>SUM(C10:C23)</f>
        <v>69.39999999999999</v>
      </c>
      <c r="D25" s="222">
        <f>SUM(D9:D24)</f>
        <v>49</v>
      </c>
      <c r="E25" s="222">
        <f>SUM(E9:E24)</f>
        <v>49</v>
      </c>
      <c r="F25" s="172">
        <f>SUM(F10:F24)</f>
        <v>30873</v>
      </c>
      <c r="G25" s="172">
        <f>SUM(G9:G24)</f>
        <v>59691</v>
      </c>
      <c r="H25" s="172">
        <f>SUM(H9:H24)</f>
        <v>57025</v>
      </c>
      <c r="I25" s="1275">
        <f>H25/G25</f>
        <v>0.9553366504163107</v>
      </c>
      <c r="J25" s="172">
        <f aca="true" t="shared" si="5" ref="J25:O25">SUM(J9:J24)</f>
        <v>1499</v>
      </c>
      <c r="K25" s="172">
        <f t="shared" si="5"/>
        <v>8886</v>
      </c>
      <c r="L25" s="172">
        <f t="shared" si="5"/>
        <v>7741</v>
      </c>
      <c r="M25" s="1276">
        <f>L25/K25</f>
        <v>0.8711456223272563</v>
      </c>
      <c r="N25" s="1277">
        <f t="shared" si="5"/>
        <v>32372</v>
      </c>
      <c r="O25" s="1278">
        <f t="shared" si="5"/>
        <v>68577</v>
      </c>
      <c r="P25" s="1278">
        <f>H25+L25</f>
        <v>64766</v>
      </c>
      <c r="Q25" s="1279">
        <f>P25/O25</f>
        <v>0.9444274319378217</v>
      </c>
    </row>
    <row r="26" spans="1:17" ht="12.75">
      <c r="A26" s="1280" t="s">
        <v>108</v>
      </c>
      <c r="B26" s="143" t="s">
        <v>52</v>
      </c>
      <c r="C26" s="221"/>
      <c r="D26" s="221"/>
      <c r="E26" s="221"/>
      <c r="F26" s="142" t="s">
        <v>638</v>
      </c>
      <c r="G26" s="142"/>
      <c r="H26" s="359"/>
      <c r="I26" s="1281"/>
      <c r="J26" s="57"/>
      <c r="K26" s="57"/>
      <c r="L26" s="362"/>
      <c r="M26" s="1282"/>
      <c r="N26" s="1283"/>
      <c r="O26" s="1284"/>
      <c r="P26" s="1284"/>
      <c r="Q26" s="1285"/>
    </row>
    <row r="27" spans="1:17" ht="12.75">
      <c r="A27" s="1778" t="s">
        <v>196</v>
      </c>
      <c r="B27" s="1779"/>
      <c r="C27" s="391">
        <v>2.1</v>
      </c>
      <c r="D27" s="391">
        <v>1.5</v>
      </c>
      <c r="E27" s="391">
        <v>1.5</v>
      </c>
      <c r="F27" s="142">
        <v>3490</v>
      </c>
      <c r="G27" s="142">
        <v>3512</v>
      </c>
      <c r="H27" s="359">
        <v>2562</v>
      </c>
      <c r="I27" s="1267">
        <f>H27/G27</f>
        <v>0.729498861047836</v>
      </c>
      <c r="J27" s="57"/>
      <c r="K27" s="57"/>
      <c r="L27" s="362"/>
      <c r="M27" s="1268"/>
      <c r="N27" s="1269">
        <f>F27</f>
        <v>3490</v>
      </c>
      <c r="O27" s="1270">
        <f>G27</f>
        <v>3512</v>
      </c>
      <c r="P27" s="1270">
        <f>H27</f>
        <v>2562</v>
      </c>
      <c r="Q27" s="1271">
        <f t="shared" si="2"/>
        <v>0.729498861047836</v>
      </c>
    </row>
    <row r="28" spans="1:17" ht="12.75">
      <c r="A28" s="1780" t="s">
        <v>135</v>
      </c>
      <c r="B28" s="1781"/>
      <c r="C28" s="220"/>
      <c r="D28" s="220"/>
      <c r="E28" s="220"/>
      <c r="F28" s="142"/>
      <c r="G28" s="142"/>
      <c r="H28" s="359"/>
      <c r="I28" s="1267"/>
      <c r="J28" s="57"/>
      <c r="K28" s="57"/>
      <c r="L28" s="362"/>
      <c r="M28" s="1268"/>
      <c r="N28" s="1269"/>
      <c r="O28" s="1270"/>
      <c r="P28" s="1270"/>
      <c r="Q28" s="1271"/>
    </row>
    <row r="29" spans="1:17" ht="12.75">
      <c r="A29" s="1780" t="s">
        <v>588</v>
      </c>
      <c r="B29" s="1781"/>
      <c r="C29" s="391">
        <v>8.4</v>
      </c>
      <c r="D29" s="391">
        <v>7</v>
      </c>
      <c r="E29" s="391">
        <v>7</v>
      </c>
      <c r="F29" s="142">
        <v>18736</v>
      </c>
      <c r="G29" s="142">
        <v>19812</v>
      </c>
      <c r="H29" s="359">
        <v>19198</v>
      </c>
      <c r="I29" s="1267">
        <f>H29/G29</f>
        <v>0.9690086816071068</v>
      </c>
      <c r="J29" s="57">
        <v>6014</v>
      </c>
      <c r="K29" s="57"/>
      <c r="L29" s="180"/>
      <c r="M29" s="1267"/>
      <c r="N29" s="1269">
        <f>F29+J29</f>
        <v>24750</v>
      </c>
      <c r="O29" s="1270">
        <f>G29</f>
        <v>19812</v>
      </c>
      <c r="P29" s="1270">
        <f>H29+L29</f>
        <v>19198</v>
      </c>
      <c r="Q29" s="1271">
        <f t="shared" si="2"/>
        <v>0.9690086816071068</v>
      </c>
    </row>
    <row r="30" spans="1:17" ht="12.75">
      <c r="A30" s="1344" t="s">
        <v>639</v>
      </c>
      <c r="B30" s="1363"/>
      <c r="C30" s="391"/>
      <c r="D30" s="391"/>
      <c r="E30" s="391"/>
      <c r="F30" s="142"/>
      <c r="G30" s="142"/>
      <c r="H30" s="359"/>
      <c r="I30" s="1267"/>
      <c r="J30" s="57"/>
      <c r="K30" s="57">
        <v>527</v>
      </c>
      <c r="L30" s="57">
        <v>510</v>
      </c>
      <c r="M30" s="1364">
        <f>L30/K30</f>
        <v>0.967741935483871</v>
      </c>
      <c r="N30" s="1269"/>
      <c r="O30" s="1270">
        <f>K30</f>
        <v>527</v>
      </c>
      <c r="P30" s="1286">
        <f>L30</f>
        <v>510</v>
      </c>
      <c r="Q30" s="1271">
        <f>P30/O30</f>
        <v>0.967741935483871</v>
      </c>
    </row>
    <row r="31" spans="1:17" ht="12.75">
      <c r="A31" s="1287" t="s">
        <v>25</v>
      </c>
      <c r="B31" s="171" t="s">
        <v>195</v>
      </c>
      <c r="C31" s="1288">
        <f aca="true" t="shared" si="6" ref="C31:H31">SUM(C27:C29)</f>
        <v>10.5</v>
      </c>
      <c r="D31" s="1288">
        <f t="shared" si="6"/>
        <v>8.5</v>
      </c>
      <c r="E31" s="1288">
        <f t="shared" si="6"/>
        <v>8.5</v>
      </c>
      <c r="F31" s="172">
        <f t="shared" si="6"/>
        <v>22226</v>
      </c>
      <c r="G31" s="172">
        <f t="shared" si="6"/>
        <v>23324</v>
      </c>
      <c r="H31" s="172">
        <f t="shared" si="6"/>
        <v>21760</v>
      </c>
      <c r="I31" s="1275">
        <f>H31/G31</f>
        <v>0.9329446064139941</v>
      </c>
      <c r="J31" s="172">
        <f>SUM(J27:J29)</f>
        <v>6014</v>
      </c>
      <c r="K31" s="172">
        <f>SUM(K30)</f>
        <v>527</v>
      </c>
      <c r="L31" s="172">
        <f>SUM(L30)</f>
        <v>510</v>
      </c>
      <c r="M31" s="1289">
        <f>L31/K31</f>
        <v>0.967741935483871</v>
      </c>
      <c r="N31" s="1290">
        <f>SUM(N27:N29)</f>
        <v>28240</v>
      </c>
      <c r="O31" s="1278">
        <f>SUM(O27:O30)</f>
        <v>23851</v>
      </c>
      <c r="P31" s="1278">
        <f>H31+L31</f>
        <v>22270</v>
      </c>
      <c r="Q31" s="1279">
        <f>SUM(Q26:Q29)</f>
        <v>1.698507542654943</v>
      </c>
    </row>
    <row r="32" spans="1:17" ht="12.75">
      <c r="A32" s="1291"/>
      <c r="B32" s="170"/>
      <c r="C32" s="224"/>
      <c r="D32" s="224"/>
      <c r="E32" s="224"/>
      <c r="F32" s="173"/>
      <c r="G32" s="173"/>
      <c r="H32" s="360"/>
      <c r="I32" s="1281"/>
      <c r="J32" s="174"/>
      <c r="K32" s="174"/>
      <c r="L32" s="363"/>
      <c r="M32" s="1268"/>
      <c r="N32" s="1283"/>
      <c r="O32" s="1292"/>
      <c r="P32" s="1284"/>
      <c r="Q32" s="1285"/>
    </row>
    <row r="33" spans="1:17" s="379" customFormat="1" ht="12.75">
      <c r="A33" s="1784" t="s">
        <v>127</v>
      </c>
      <c r="B33" s="1785"/>
      <c r="C33" s="225">
        <f aca="true" t="shared" si="7" ref="C33:I33">C41</f>
        <v>14</v>
      </c>
      <c r="D33" s="225">
        <f t="shared" si="7"/>
        <v>14</v>
      </c>
      <c r="E33" s="225">
        <f t="shared" si="7"/>
        <v>14</v>
      </c>
      <c r="F33" s="169">
        <f t="shared" si="7"/>
        <v>32740</v>
      </c>
      <c r="G33" s="169">
        <f t="shared" si="7"/>
        <v>34472</v>
      </c>
      <c r="H33" s="169">
        <f t="shared" si="7"/>
        <v>32712</v>
      </c>
      <c r="I33" s="1293">
        <f t="shared" si="7"/>
        <v>0.9489440705500116</v>
      </c>
      <c r="J33" s="169"/>
      <c r="K33" s="169"/>
      <c r="L33" s="169"/>
      <c r="M33" s="1294"/>
      <c r="N33" s="1295">
        <f>F33+M33</f>
        <v>32740</v>
      </c>
      <c r="O33" s="1296">
        <f>G33+M33</f>
        <v>34472</v>
      </c>
      <c r="P33" s="1296">
        <f>H33+L33</f>
        <v>32712</v>
      </c>
      <c r="Q33" s="1297">
        <f>Q41</f>
        <v>0.9489440705500116</v>
      </c>
    </row>
    <row r="34" spans="1:17" ht="12.75">
      <c r="A34" s="1298" t="s">
        <v>110</v>
      </c>
      <c r="B34" s="59" t="s">
        <v>86</v>
      </c>
      <c r="C34" s="223"/>
      <c r="D34" s="223"/>
      <c r="E34" s="223"/>
      <c r="F34" s="181"/>
      <c r="G34" s="182"/>
      <c r="H34" s="361"/>
      <c r="I34" s="1267"/>
      <c r="J34" s="183"/>
      <c r="K34" s="182"/>
      <c r="L34" s="361"/>
      <c r="M34" s="1268"/>
      <c r="N34" s="1269"/>
      <c r="O34" s="58"/>
      <c r="P34" s="1270"/>
      <c r="Q34" s="1271"/>
    </row>
    <row r="35" spans="1:17" ht="12.75">
      <c r="A35" s="1780" t="s">
        <v>96</v>
      </c>
      <c r="B35" s="1781"/>
      <c r="C35" s="220">
        <v>4</v>
      </c>
      <c r="D35" s="220">
        <v>4</v>
      </c>
      <c r="E35" s="220">
        <v>4</v>
      </c>
      <c r="F35" s="142">
        <v>2735</v>
      </c>
      <c r="G35" s="179">
        <v>2247</v>
      </c>
      <c r="H35" s="358">
        <v>3065</v>
      </c>
      <c r="I35" s="1267">
        <f aca="true" t="shared" si="8" ref="I35:I40">H35/G35</f>
        <v>1.3640409434801959</v>
      </c>
      <c r="J35" s="362"/>
      <c r="K35" s="184"/>
      <c r="L35" s="184"/>
      <c r="M35" s="1268"/>
      <c r="N35" s="1269">
        <f>F35+J35</f>
        <v>2735</v>
      </c>
      <c r="O35" s="1270">
        <f>G35+K35</f>
        <v>2247</v>
      </c>
      <c r="P35" s="1270">
        <f>H35+L35</f>
        <v>3065</v>
      </c>
      <c r="Q35" s="1271">
        <f t="shared" si="2"/>
        <v>1.3640409434801959</v>
      </c>
    </row>
    <row r="36" spans="1:17" ht="12.75">
      <c r="A36" s="1774" t="s">
        <v>202</v>
      </c>
      <c r="B36" s="1775"/>
      <c r="C36" s="220"/>
      <c r="D36" s="220"/>
      <c r="E36" s="220"/>
      <c r="F36" s="142">
        <v>4504</v>
      </c>
      <c r="G36" s="179">
        <v>4504</v>
      </c>
      <c r="H36" s="358">
        <v>3659</v>
      </c>
      <c r="I36" s="1267">
        <f t="shared" si="8"/>
        <v>0.8123889875666075</v>
      </c>
      <c r="J36" s="362"/>
      <c r="K36" s="184"/>
      <c r="L36" s="184"/>
      <c r="M36" s="1268"/>
      <c r="N36" s="1269">
        <f aca="true" t="shared" si="9" ref="N36:P41">F36+J36</f>
        <v>4504</v>
      </c>
      <c r="O36" s="1270">
        <f t="shared" si="9"/>
        <v>4504</v>
      </c>
      <c r="P36" s="1270">
        <f t="shared" si="9"/>
        <v>3659</v>
      </c>
      <c r="Q36" s="1271">
        <f t="shared" si="2"/>
        <v>0.8123889875666075</v>
      </c>
    </row>
    <row r="37" spans="1:17" ht="12.75">
      <c r="A37" s="1780" t="s">
        <v>133</v>
      </c>
      <c r="B37" s="1781"/>
      <c r="C37" s="220"/>
      <c r="D37" s="220"/>
      <c r="E37" s="220"/>
      <c r="F37" s="142">
        <v>80</v>
      </c>
      <c r="G37" s="179">
        <v>182</v>
      </c>
      <c r="H37" s="358">
        <v>182</v>
      </c>
      <c r="I37" s="1267">
        <f t="shared" si="8"/>
        <v>1</v>
      </c>
      <c r="J37" s="362"/>
      <c r="K37" s="184"/>
      <c r="L37" s="184"/>
      <c r="M37" s="1268"/>
      <c r="N37" s="1269">
        <f t="shared" si="9"/>
        <v>80</v>
      </c>
      <c r="O37" s="1270">
        <f t="shared" si="9"/>
        <v>182</v>
      </c>
      <c r="P37" s="1270">
        <f t="shared" si="9"/>
        <v>182</v>
      </c>
      <c r="Q37" s="1271">
        <f t="shared" si="2"/>
        <v>1</v>
      </c>
    </row>
    <row r="38" spans="1:17" ht="12.75">
      <c r="A38" s="1780" t="s">
        <v>589</v>
      </c>
      <c r="B38" s="1781"/>
      <c r="C38" s="220">
        <v>9</v>
      </c>
      <c r="D38" s="220">
        <v>9</v>
      </c>
      <c r="E38" s="220">
        <v>9</v>
      </c>
      <c r="F38" s="142">
        <v>24697</v>
      </c>
      <c r="G38" s="179">
        <v>26351</v>
      </c>
      <c r="H38" s="358">
        <v>24618</v>
      </c>
      <c r="I38" s="1267">
        <f t="shared" si="8"/>
        <v>0.934233994914804</v>
      </c>
      <c r="J38" s="362"/>
      <c r="K38" s="184"/>
      <c r="L38" s="184"/>
      <c r="M38" s="1268"/>
      <c r="N38" s="1269">
        <f t="shared" si="9"/>
        <v>24697</v>
      </c>
      <c r="O38" s="1270">
        <f t="shared" si="9"/>
        <v>26351</v>
      </c>
      <c r="P38" s="1270">
        <f t="shared" si="9"/>
        <v>24618</v>
      </c>
      <c r="Q38" s="1271">
        <f t="shared" si="2"/>
        <v>0.934233994914804</v>
      </c>
    </row>
    <row r="39" spans="1:17" ht="12.75">
      <c r="A39" s="1780" t="s">
        <v>78</v>
      </c>
      <c r="B39" s="1781"/>
      <c r="C39" s="220">
        <v>1</v>
      </c>
      <c r="D39" s="220">
        <v>1</v>
      </c>
      <c r="E39" s="220">
        <v>1</v>
      </c>
      <c r="F39" s="142">
        <v>724</v>
      </c>
      <c r="G39" s="179">
        <v>985</v>
      </c>
      <c r="H39" s="358">
        <v>985</v>
      </c>
      <c r="I39" s="1267">
        <f t="shared" si="8"/>
        <v>1</v>
      </c>
      <c r="J39" s="362"/>
      <c r="K39" s="184"/>
      <c r="L39" s="184"/>
      <c r="M39" s="1268"/>
      <c r="N39" s="1269">
        <f t="shared" si="9"/>
        <v>724</v>
      </c>
      <c r="O39" s="1270">
        <f t="shared" si="9"/>
        <v>985</v>
      </c>
      <c r="P39" s="1270">
        <f t="shared" si="9"/>
        <v>985</v>
      </c>
      <c r="Q39" s="1271">
        <f t="shared" si="2"/>
        <v>1</v>
      </c>
    </row>
    <row r="40" spans="1:17" ht="12.75">
      <c r="A40" s="1299" t="s">
        <v>575</v>
      </c>
      <c r="B40" s="743"/>
      <c r="C40" s="220"/>
      <c r="D40" s="220"/>
      <c r="E40" s="220"/>
      <c r="F40" s="142"/>
      <c r="G40" s="142">
        <v>203</v>
      </c>
      <c r="H40" s="359">
        <v>203</v>
      </c>
      <c r="I40" s="1267">
        <f t="shared" si="8"/>
        <v>1</v>
      </c>
      <c r="J40" s="362"/>
      <c r="K40" s="364"/>
      <c r="L40" s="362"/>
      <c r="M40" s="1268"/>
      <c r="N40" s="1269"/>
      <c r="O40" s="1270">
        <f>G40+K40</f>
        <v>203</v>
      </c>
      <c r="P40" s="1270">
        <f t="shared" si="9"/>
        <v>203</v>
      </c>
      <c r="Q40" s="1271">
        <f>P40/O40</f>
        <v>1</v>
      </c>
    </row>
    <row r="41" spans="1:17" ht="13.5" thickBot="1">
      <c r="A41" s="1300" t="s">
        <v>24</v>
      </c>
      <c r="B41" s="171" t="s">
        <v>125</v>
      </c>
      <c r="C41" s="367">
        <f>SUM(C35:C39)</f>
        <v>14</v>
      </c>
      <c r="D41" s="367">
        <f>SUM(D35:D39)</f>
        <v>14</v>
      </c>
      <c r="E41" s="365">
        <f>SUM(E35:E39)</f>
        <v>14</v>
      </c>
      <c r="F41" s="366">
        <f>SUM(F35:F39)</f>
        <v>32740</v>
      </c>
      <c r="G41" s="366">
        <f>SUM(G35:G40)</f>
        <v>34472</v>
      </c>
      <c r="H41" s="366">
        <f>SUM(H35:H40)</f>
        <v>32712</v>
      </c>
      <c r="I41" s="1301">
        <f>H41/G41</f>
        <v>0.9489440705500116</v>
      </c>
      <c r="J41" s="366"/>
      <c r="K41" s="366"/>
      <c r="L41" s="366"/>
      <c r="M41" s="1301"/>
      <c r="N41" s="1302">
        <f>F41+M41</f>
        <v>32740</v>
      </c>
      <c r="O41" s="1302">
        <f>G41+M41</f>
        <v>34472</v>
      </c>
      <c r="P41" s="1303">
        <f t="shared" si="9"/>
        <v>32712</v>
      </c>
      <c r="Q41" s="1304">
        <f>P41/O41</f>
        <v>0.9489440705500116</v>
      </c>
    </row>
    <row r="42" spans="1:17" s="379" customFormat="1" ht="14.25" thickBot="1" thickTop="1">
      <c r="A42" s="1782" t="s">
        <v>97</v>
      </c>
      <c r="B42" s="1783"/>
      <c r="C42" s="1305">
        <f aca="true" t="shared" si="10" ref="C42:H42">C7+C33</f>
        <v>93.89999999999999</v>
      </c>
      <c r="D42" s="1305">
        <f t="shared" si="10"/>
        <v>71.5</v>
      </c>
      <c r="E42" s="1306">
        <f t="shared" si="10"/>
        <v>71.5</v>
      </c>
      <c r="F42" s="1307">
        <f t="shared" si="10"/>
        <v>85839</v>
      </c>
      <c r="G42" s="1308">
        <f t="shared" si="10"/>
        <v>117487</v>
      </c>
      <c r="H42" s="1308">
        <f t="shared" si="10"/>
        <v>111497</v>
      </c>
      <c r="I42" s="1309">
        <f>H42/G42</f>
        <v>0.9490156357724684</v>
      </c>
      <c r="J42" s="1310">
        <f aca="true" t="shared" si="11" ref="J42:O42">J7+J33</f>
        <v>7513</v>
      </c>
      <c r="K42" s="1310">
        <f t="shared" si="11"/>
        <v>9413</v>
      </c>
      <c r="L42" s="1310">
        <f t="shared" si="11"/>
        <v>8251</v>
      </c>
      <c r="M42" s="1309">
        <f t="shared" si="11"/>
        <v>1.8388875578111272</v>
      </c>
      <c r="N42" s="1311">
        <f t="shared" si="11"/>
        <v>93352</v>
      </c>
      <c r="O42" s="1312">
        <f t="shared" si="11"/>
        <v>126900</v>
      </c>
      <c r="P42" s="1312">
        <f>P7+P41</f>
        <v>119748</v>
      </c>
      <c r="Q42" s="1304">
        <f>P42/O42</f>
        <v>0.9436406619385342</v>
      </c>
    </row>
    <row r="43" spans="1:17" ht="13.5" thickTop="1">
      <c r="A43" s="50"/>
      <c r="B43" s="50"/>
      <c r="C43" s="50"/>
      <c r="D43" s="50"/>
      <c r="E43" s="50"/>
      <c r="F43" s="51"/>
      <c r="G43" s="51"/>
      <c r="H43" s="51"/>
      <c r="I43" s="51"/>
      <c r="J43" s="50"/>
      <c r="K43" s="50"/>
      <c r="L43" s="50"/>
      <c r="M43" s="1313"/>
      <c r="N43" s="50"/>
      <c r="O43" s="50"/>
      <c r="P43" s="50"/>
      <c r="Q43" s="1313"/>
    </row>
  </sheetData>
  <sheetProtection/>
  <mergeCells count="36">
    <mergeCell ref="A38:B38"/>
    <mergeCell ref="A39:B39"/>
    <mergeCell ref="A42:B42"/>
    <mergeCell ref="A28:B28"/>
    <mergeCell ref="A29:B29"/>
    <mergeCell ref="A33:B33"/>
    <mergeCell ref="A35:B35"/>
    <mergeCell ref="A36:B36"/>
    <mergeCell ref="A37:B37"/>
    <mergeCell ref="A20:B20"/>
    <mergeCell ref="A21:B21"/>
    <mergeCell ref="A22:B22"/>
    <mergeCell ref="A23:B23"/>
    <mergeCell ref="A24:B24"/>
    <mergeCell ref="A27:B27"/>
    <mergeCell ref="A14:B14"/>
    <mergeCell ref="A15:B15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3:B13"/>
    <mergeCell ref="O1:Q1"/>
    <mergeCell ref="A2:Q2"/>
    <mergeCell ref="A3:Q3"/>
    <mergeCell ref="O4:Q4"/>
    <mergeCell ref="A5:B5"/>
    <mergeCell ref="C5:E5"/>
    <mergeCell ref="F5:I5"/>
    <mergeCell ref="J5:M5"/>
    <mergeCell ref="N5:Q5"/>
  </mergeCells>
  <printOptions horizontalCentered="1" verticalCentered="1"/>
  <pageMargins left="0.2362204724409449" right="0.2362204724409449" top="0.7480314960629921" bottom="0.35433070866141736" header="0.31496062992125984" footer="0.31496062992125984"/>
  <pageSetup fitToHeight="0" fitToWidth="0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95"/>
  <sheetViews>
    <sheetView zoomScalePageLayoutView="0" workbookViewId="0" topLeftCell="A64">
      <selection activeCell="H76" sqref="H76"/>
    </sheetView>
  </sheetViews>
  <sheetFormatPr defaultColWidth="9.140625" defaultRowHeight="12.75"/>
  <cols>
    <col min="1" max="1" width="7.140625" style="0" customWidth="1"/>
    <col min="2" max="2" width="46.57421875" style="0" customWidth="1"/>
    <col min="3" max="3" width="10.421875" style="0" customWidth="1"/>
    <col min="6" max="6" width="11.28125" style="0" customWidth="1"/>
  </cols>
  <sheetData>
    <row r="4" spans="1:6" ht="12.75">
      <c r="A4" s="1790" t="s">
        <v>644</v>
      </c>
      <c r="B4" s="1791"/>
      <c r="C4" s="1791"/>
      <c r="D4" s="1791"/>
      <c r="E4" s="1791"/>
      <c r="F4" s="1791"/>
    </row>
    <row r="5" spans="1:6" ht="12.75">
      <c r="A5" s="1792" t="s">
        <v>645</v>
      </c>
      <c r="B5" s="1791"/>
      <c r="C5" s="1791"/>
      <c r="D5" s="1791"/>
      <c r="E5" s="1791"/>
      <c r="F5" s="1791"/>
    </row>
    <row r="6" spans="1:6" ht="12.75">
      <c r="A6" s="396"/>
      <c r="B6" s="395"/>
      <c r="C6" s="395"/>
      <c r="D6" s="395"/>
      <c r="E6" s="395"/>
      <c r="F6" s="395"/>
    </row>
    <row r="7" spans="1:6" ht="13.5" thickBot="1">
      <c r="A7" s="41"/>
      <c r="B7" s="41"/>
      <c r="C7" s="41"/>
      <c r="D7" s="134" t="s">
        <v>49</v>
      </c>
      <c r="E7" s="134"/>
      <c r="F7" s="41"/>
    </row>
    <row r="8" spans="1:6" ht="23.25" customHeight="1" thickTop="1">
      <c r="A8" s="1793" t="s">
        <v>590</v>
      </c>
      <c r="B8" s="1794"/>
      <c r="C8" s="1795" t="s">
        <v>517</v>
      </c>
      <c r="D8" s="1795" t="s">
        <v>518</v>
      </c>
      <c r="E8" s="1795" t="s">
        <v>213</v>
      </c>
      <c r="F8" s="1797" t="s">
        <v>214</v>
      </c>
    </row>
    <row r="9" spans="1:6" ht="13.5" thickBot="1">
      <c r="A9" s="42" t="s">
        <v>50</v>
      </c>
      <c r="B9" s="43" t="s">
        <v>51</v>
      </c>
      <c r="C9" s="1796"/>
      <c r="D9" s="1796"/>
      <c r="E9" s="1796"/>
      <c r="F9" s="1798"/>
    </row>
    <row r="10" spans="1:6" ht="12.75">
      <c r="A10" s="131" t="s">
        <v>100</v>
      </c>
      <c r="B10" s="132"/>
      <c r="C10" s="44"/>
      <c r="D10" s="44"/>
      <c r="E10" s="368"/>
      <c r="F10" s="369"/>
    </row>
    <row r="11" spans="1:6" ht="12.75">
      <c r="A11" s="135">
        <v>1</v>
      </c>
      <c r="B11" s="136" t="s">
        <v>114</v>
      </c>
      <c r="C11" s="137">
        <f>C12+C19+C30+C40+C44+C48+C52+C56</f>
        <v>13618</v>
      </c>
      <c r="D11" s="137">
        <f>D69</f>
        <v>148349</v>
      </c>
      <c r="E11" s="137">
        <f>E12+E19+E30+E40+E44+E48+E52+E56+E36+E64</f>
        <v>18598</v>
      </c>
      <c r="F11" s="1314">
        <f>E11/D11</f>
        <v>0.12536653432109418</v>
      </c>
    </row>
    <row r="12" spans="1:6" ht="12.75">
      <c r="A12" s="45"/>
      <c r="B12" s="410" t="s">
        <v>204</v>
      </c>
      <c r="C12" s="140">
        <f>C14+C15+C18</f>
        <v>1800</v>
      </c>
      <c r="D12" s="140">
        <f>D14+D15+D18</f>
        <v>1800</v>
      </c>
      <c r="E12" s="140">
        <f>E13+E15</f>
        <v>1853</v>
      </c>
      <c r="F12" s="1315">
        <f>E12/D12</f>
        <v>1.0294444444444444</v>
      </c>
    </row>
    <row r="13" spans="1:6" ht="12.75">
      <c r="A13" s="45"/>
      <c r="B13" s="274" t="s">
        <v>658</v>
      </c>
      <c r="C13" s="140"/>
      <c r="D13" s="140"/>
      <c r="E13" s="133">
        <v>3</v>
      </c>
      <c r="F13" s="730"/>
    </row>
    <row r="14" spans="1:6" ht="12.75">
      <c r="A14" s="45"/>
      <c r="B14" s="274" t="s">
        <v>205</v>
      </c>
      <c r="C14" s="140"/>
      <c r="D14" s="140"/>
      <c r="E14" s="140"/>
      <c r="F14" s="730"/>
    </row>
    <row r="15" spans="1:6" ht="12.75">
      <c r="A15" s="275"/>
      <c r="B15" s="274" t="s">
        <v>591</v>
      </c>
      <c r="C15" s="133">
        <v>1800</v>
      </c>
      <c r="D15" s="133">
        <v>1800</v>
      </c>
      <c r="E15" s="133">
        <v>1850</v>
      </c>
      <c r="F15" s="415">
        <f>E15/D15</f>
        <v>1.0277777777777777</v>
      </c>
    </row>
    <row r="16" spans="1:6" ht="12.75">
      <c r="A16" s="275"/>
      <c r="B16" s="370" t="s">
        <v>592</v>
      </c>
      <c r="C16" s="133"/>
      <c r="D16" s="133"/>
      <c r="E16" s="133"/>
      <c r="F16" s="415"/>
    </row>
    <row r="17" spans="1:6" ht="12.75">
      <c r="A17" s="275"/>
      <c r="B17" s="370" t="s">
        <v>659</v>
      </c>
      <c r="C17" s="133"/>
      <c r="D17" s="133"/>
      <c r="E17" s="133"/>
      <c r="F17" s="415"/>
    </row>
    <row r="18" spans="1:6" ht="12.75">
      <c r="A18" s="276"/>
      <c r="B18" s="295" t="s">
        <v>224</v>
      </c>
      <c r="C18" s="144"/>
      <c r="D18" s="144"/>
      <c r="E18" s="144"/>
      <c r="F18" s="419"/>
    </row>
    <row r="19" spans="1:6" ht="12.75">
      <c r="A19" s="406"/>
      <c r="B19" s="287" t="s">
        <v>593</v>
      </c>
      <c r="C19" s="139">
        <f>SUM(C24:C29)</f>
        <v>635</v>
      </c>
      <c r="D19" s="139">
        <f>D20+D23+D24+D28+D29</f>
        <v>10766</v>
      </c>
      <c r="E19" s="139">
        <f>E22+E23+E24+E26+E29</f>
        <v>3471</v>
      </c>
      <c r="F19" s="417">
        <f>E19/D19</f>
        <v>0.32240386401634774</v>
      </c>
    </row>
    <row r="20" spans="1:6" ht="12.75">
      <c r="A20" s="275"/>
      <c r="B20" s="274" t="s">
        <v>646</v>
      </c>
      <c r="C20" s="140"/>
      <c r="D20" s="133">
        <v>5300</v>
      </c>
      <c r="E20" s="140"/>
      <c r="F20" s="727"/>
    </row>
    <row r="21" spans="1:6" ht="12.75">
      <c r="A21" s="275"/>
      <c r="B21" s="274" t="s">
        <v>647</v>
      </c>
      <c r="C21" s="140"/>
      <c r="D21" s="133"/>
      <c r="E21" s="140"/>
      <c r="F21" s="727"/>
    </row>
    <row r="22" spans="1:6" ht="12.75">
      <c r="A22" s="275"/>
      <c r="B22" s="274" t="s">
        <v>652</v>
      </c>
      <c r="C22" s="140"/>
      <c r="D22" s="133"/>
      <c r="E22" s="133">
        <v>12</v>
      </c>
      <c r="F22" s="727"/>
    </row>
    <row r="23" spans="1:6" ht="12.75">
      <c r="A23" s="275"/>
      <c r="B23" s="274" t="s">
        <v>594</v>
      </c>
      <c r="C23" s="133"/>
      <c r="D23" s="133">
        <v>100</v>
      </c>
      <c r="E23" s="133">
        <v>100</v>
      </c>
      <c r="F23" s="418">
        <f>E23/D23</f>
        <v>1</v>
      </c>
    </row>
    <row r="24" spans="1:6" ht="12.75">
      <c r="A24" s="275"/>
      <c r="B24" s="274" t="s">
        <v>595</v>
      </c>
      <c r="C24" s="133">
        <v>200</v>
      </c>
      <c r="D24" s="133">
        <v>2798</v>
      </c>
      <c r="E24" s="133">
        <v>2595</v>
      </c>
      <c r="F24" s="418">
        <f>E24/D24</f>
        <v>0.9274481772694781</v>
      </c>
    </row>
    <row r="25" spans="1:6" ht="12.75">
      <c r="A25" s="275"/>
      <c r="B25" s="274" t="s">
        <v>504</v>
      </c>
      <c r="C25" s="133"/>
      <c r="D25" s="133"/>
      <c r="E25" s="133"/>
      <c r="F25" s="418"/>
    </row>
    <row r="26" spans="1:6" ht="12.75">
      <c r="A26" s="275"/>
      <c r="B26" s="274" t="s">
        <v>596</v>
      </c>
      <c r="C26" s="133">
        <v>300</v>
      </c>
      <c r="D26" s="133"/>
      <c r="E26" s="133">
        <v>50</v>
      </c>
      <c r="F26" s="418"/>
    </row>
    <row r="27" spans="1:6" ht="12.75">
      <c r="A27" s="275"/>
      <c r="B27" s="274" t="s">
        <v>209</v>
      </c>
      <c r="C27" s="133"/>
      <c r="D27" s="133"/>
      <c r="E27" s="133"/>
      <c r="F27" s="418"/>
    </row>
    <row r="28" spans="1:6" ht="12.75">
      <c r="A28" s="275"/>
      <c r="B28" s="274" t="s">
        <v>648</v>
      </c>
      <c r="C28" s="133"/>
      <c r="D28" s="133">
        <v>1731</v>
      </c>
      <c r="E28" s="133"/>
      <c r="F28" s="418"/>
    </row>
    <row r="29" spans="1:6" ht="12.75">
      <c r="A29" s="276"/>
      <c r="B29" s="277" t="s">
        <v>224</v>
      </c>
      <c r="C29" s="144">
        <v>135</v>
      </c>
      <c r="D29" s="144">
        <v>837</v>
      </c>
      <c r="E29" s="144">
        <v>714</v>
      </c>
      <c r="F29" s="418">
        <f>E29/D29</f>
        <v>0.8530465949820788</v>
      </c>
    </row>
    <row r="30" spans="1:6" ht="12.75">
      <c r="A30" s="280"/>
      <c r="B30" s="281" t="s">
        <v>597</v>
      </c>
      <c r="C30" s="139">
        <f>SUM(C31)</f>
        <v>1460</v>
      </c>
      <c r="D30" s="139">
        <f>D31+D34+D35</f>
        <v>3445</v>
      </c>
      <c r="E30" s="139">
        <f>SUM(E31)</f>
        <v>1460</v>
      </c>
      <c r="F30" s="1315">
        <f>E30/D30</f>
        <v>0.42380261248185774</v>
      </c>
    </row>
    <row r="31" spans="1:6" ht="12.75">
      <c r="A31" s="282"/>
      <c r="B31" s="283" t="s">
        <v>54</v>
      </c>
      <c r="C31" s="133">
        <v>1460</v>
      </c>
      <c r="D31" s="133">
        <v>2712</v>
      </c>
      <c r="E31" s="133">
        <v>1460</v>
      </c>
      <c r="F31" s="415">
        <f>E31/D31</f>
        <v>0.5383480825958702</v>
      </c>
    </row>
    <row r="32" spans="1:6" ht="22.5">
      <c r="A32" s="282"/>
      <c r="B32" s="284" t="s">
        <v>55</v>
      </c>
      <c r="C32" s="47"/>
      <c r="D32" s="47"/>
      <c r="E32" s="47"/>
      <c r="F32" s="415"/>
    </row>
    <row r="33" spans="1:6" ht="12.75">
      <c r="A33" s="282"/>
      <c r="B33" s="284" t="s">
        <v>649</v>
      </c>
      <c r="C33" s="47"/>
      <c r="D33" s="47"/>
      <c r="E33" s="47"/>
      <c r="F33" s="415"/>
    </row>
    <row r="34" spans="1:6" ht="12.75">
      <c r="A34" s="282"/>
      <c r="B34" s="284" t="s">
        <v>650</v>
      </c>
      <c r="C34" s="47"/>
      <c r="D34" s="47">
        <v>577</v>
      </c>
      <c r="E34" s="47"/>
      <c r="F34" s="415"/>
    </row>
    <row r="35" spans="1:6" ht="12.75">
      <c r="A35" s="282"/>
      <c r="B35" s="284" t="s">
        <v>505</v>
      </c>
      <c r="C35" s="47"/>
      <c r="D35" s="47">
        <v>156</v>
      </c>
      <c r="E35" s="47"/>
      <c r="F35" s="415"/>
    </row>
    <row r="36" spans="1:6" ht="12.75">
      <c r="A36" s="1316"/>
      <c r="B36" s="1317" t="s">
        <v>598</v>
      </c>
      <c r="C36" s="393"/>
      <c r="D36" s="139">
        <f>D38+D39</f>
        <v>12681</v>
      </c>
      <c r="E36" s="393">
        <f>SUM(E37:E39)</f>
        <v>92</v>
      </c>
      <c r="F36" s="1378">
        <f>E36/D36</f>
        <v>0.0072549483479220885</v>
      </c>
    </row>
    <row r="37" spans="1:6" ht="12.75">
      <c r="A37" s="282"/>
      <c r="B37" s="274" t="s">
        <v>596</v>
      </c>
      <c r="C37" s="47"/>
      <c r="D37" s="47"/>
      <c r="E37" s="47">
        <v>72</v>
      </c>
      <c r="F37" s="415"/>
    </row>
    <row r="38" spans="1:6" ht="12.75">
      <c r="A38" s="282"/>
      <c r="B38" s="274" t="s">
        <v>651</v>
      </c>
      <c r="C38" s="47"/>
      <c r="D38" s="46">
        <v>9986</v>
      </c>
      <c r="E38" s="47"/>
      <c r="F38" s="415"/>
    </row>
    <row r="39" spans="1:6" ht="12.75">
      <c r="A39" s="282"/>
      <c r="B39" s="274" t="s">
        <v>224</v>
      </c>
      <c r="C39" s="47"/>
      <c r="D39" s="46">
        <v>2695</v>
      </c>
      <c r="E39" s="47">
        <v>20</v>
      </c>
      <c r="F39" s="415">
        <f>E39/D39</f>
        <v>0.0074211502782931356</v>
      </c>
    </row>
    <row r="40" spans="1:6" ht="12.75">
      <c r="A40" s="1316"/>
      <c r="B40" s="1317" t="s">
        <v>506</v>
      </c>
      <c r="C40" s="393">
        <f>C41+C43</f>
        <v>93</v>
      </c>
      <c r="D40" s="393">
        <f>D41+D43</f>
        <v>93</v>
      </c>
      <c r="E40" s="393">
        <f>E41+E43</f>
        <v>70</v>
      </c>
      <c r="F40" s="417">
        <f>E40/D40</f>
        <v>0.7526881720430108</v>
      </c>
    </row>
    <row r="41" spans="1:6" ht="12.75">
      <c r="A41" s="282"/>
      <c r="B41" s="284" t="s">
        <v>203</v>
      </c>
      <c r="C41" s="47">
        <v>73</v>
      </c>
      <c r="D41" s="47">
        <v>73</v>
      </c>
      <c r="E41" s="47">
        <v>55</v>
      </c>
      <c r="F41" s="392">
        <f>E41/D41</f>
        <v>0.7534246575342466</v>
      </c>
    </row>
    <row r="42" spans="1:6" ht="12.75">
      <c r="A42" s="282"/>
      <c r="B42" s="284" t="s">
        <v>599</v>
      </c>
      <c r="C42" s="47"/>
      <c r="D42" s="47"/>
      <c r="E42" s="47"/>
      <c r="F42" s="392"/>
    </row>
    <row r="43" spans="1:6" ht="12.75">
      <c r="A43" s="297"/>
      <c r="B43" s="298" t="s">
        <v>224</v>
      </c>
      <c r="C43" s="299">
        <v>20</v>
      </c>
      <c r="D43" s="299">
        <v>20</v>
      </c>
      <c r="E43" s="299">
        <v>15</v>
      </c>
      <c r="F43" s="407">
        <f>E43/D43</f>
        <v>0.75</v>
      </c>
    </row>
    <row r="44" spans="1:6" ht="12.75">
      <c r="A44" s="275"/>
      <c r="B44" s="279" t="s">
        <v>660</v>
      </c>
      <c r="C44" s="140">
        <f>C45+C46</f>
        <v>25</v>
      </c>
      <c r="D44" s="140">
        <f>D45+D46</f>
        <v>25</v>
      </c>
      <c r="E44" s="140">
        <f>E45+E46</f>
        <v>35</v>
      </c>
      <c r="F44" s="1318">
        <f>E44/D44</f>
        <v>1.4</v>
      </c>
    </row>
    <row r="45" spans="1:6" ht="12.75">
      <c r="A45" s="275"/>
      <c r="B45" s="274" t="s">
        <v>203</v>
      </c>
      <c r="C45" s="46">
        <v>20</v>
      </c>
      <c r="D45" s="46">
        <v>20</v>
      </c>
      <c r="E45" s="46">
        <v>28</v>
      </c>
      <c r="F45" s="415">
        <f>E45/D45</f>
        <v>1.4</v>
      </c>
    </row>
    <row r="46" spans="1:6" ht="12.75">
      <c r="A46" s="275"/>
      <c r="B46" s="274" t="s">
        <v>224</v>
      </c>
      <c r="C46" s="46">
        <v>5</v>
      </c>
      <c r="D46" s="46">
        <v>5</v>
      </c>
      <c r="E46" s="46">
        <v>7</v>
      </c>
      <c r="F46" s="415">
        <f>E46/D46</f>
        <v>1.4</v>
      </c>
    </row>
    <row r="47" spans="1:6" ht="12.75">
      <c r="A47" s="276"/>
      <c r="B47" s="277" t="s">
        <v>207</v>
      </c>
      <c r="C47" s="296"/>
      <c r="D47" s="296"/>
      <c r="E47" s="296"/>
      <c r="F47" s="419"/>
    </row>
    <row r="48" spans="1:6" ht="12.75">
      <c r="A48" s="275"/>
      <c r="B48" s="279" t="s">
        <v>78</v>
      </c>
      <c r="C48" s="140">
        <f>C49+C51</f>
        <v>30</v>
      </c>
      <c r="D48" s="140">
        <f>D49+D51</f>
        <v>30</v>
      </c>
      <c r="E48" s="140">
        <f>E49+E51</f>
        <v>73</v>
      </c>
      <c r="F48" s="1318">
        <f>E48/D48</f>
        <v>2.433333333333333</v>
      </c>
    </row>
    <row r="49" spans="1:6" ht="12.75">
      <c r="A49" s="275"/>
      <c r="B49" s="274" t="s">
        <v>600</v>
      </c>
      <c r="C49" s="46">
        <v>24</v>
      </c>
      <c r="D49" s="46">
        <v>24</v>
      </c>
      <c r="E49" s="46">
        <v>58</v>
      </c>
      <c r="F49" s="1319">
        <f>E49/D49</f>
        <v>2.4166666666666665</v>
      </c>
    </row>
    <row r="50" spans="1:6" ht="12.75">
      <c r="A50" s="275"/>
      <c r="B50" s="274" t="s">
        <v>601</v>
      </c>
      <c r="C50" s="46"/>
      <c r="D50" s="46"/>
      <c r="E50" s="46"/>
      <c r="F50" s="1319"/>
    </row>
    <row r="51" spans="1:6" ht="12.75">
      <c r="A51" s="276"/>
      <c r="B51" s="277" t="s">
        <v>505</v>
      </c>
      <c r="C51" s="296">
        <v>6</v>
      </c>
      <c r="D51" s="296">
        <v>6</v>
      </c>
      <c r="E51" s="296">
        <v>15</v>
      </c>
      <c r="F51" s="1320">
        <f>E51/D51</f>
        <v>2.5</v>
      </c>
    </row>
    <row r="52" spans="1:6" ht="12.75">
      <c r="A52" s="275"/>
      <c r="B52" s="725" t="s">
        <v>151</v>
      </c>
      <c r="C52" s="726">
        <f>C53+C55</f>
        <v>116</v>
      </c>
      <c r="D52" s="726">
        <f>D53+D55</f>
        <v>116</v>
      </c>
      <c r="E52" s="726">
        <f>E53+E55</f>
        <v>29</v>
      </c>
      <c r="F52" s="1318">
        <f>E52/D52</f>
        <v>0.25</v>
      </c>
    </row>
    <row r="53" spans="1:6" ht="12.75">
      <c r="A53" s="275"/>
      <c r="B53" s="274" t="s">
        <v>203</v>
      </c>
      <c r="C53" s="47">
        <v>91</v>
      </c>
      <c r="D53" s="47">
        <v>91</v>
      </c>
      <c r="E53" s="1321">
        <v>23</v>
      </c>
      <c r="F53" s="1322">
        <f>E53/D53</f>
        <v>0.25274725274725274</v>
      </c>
    </row>
    <row r="54" spans="1:6" ht="12.75">
      <c r="A54" s="275"/>
      <c r="B54" s="284" t="s">
        <v>602</v>
      </c>
      <c r="C54" s="47"/>
      <c r="D54" s="47"/>
      <c r="E54" s="1321"/>
      <c r="F54" s="1322"/>
    </row>
    <row r="55" spans="1:6" ht="12.75">
      <c r="A55" s="276"/>
      <c r="B55" s="298" t="s">
        <v>224</v>
      </c>
      <c r="C55" s="299">
        <v>25</v>
      </c>
      <c r="D55" s="299">
        <v>25</v>
      </c>
      <c r="E55" s="1323">
        <v>6</v>
      </c>
      <c r="F55" s="1322">
        <f>E55/D55</f>
        <v>0.24</v>
      </c>
    </row>
    <row r="56" spans="1:6" ht="12.75">
      <c r="A56" s="280"/>
      <c r="B56" s="281" t="s">
        <v>498</v>
      </c>
      <c r="C56" s="139">
        <f>C59+C63</f>
        <v>9459</v>
      </c>
      <c r="D56" s="139">
        <f>D57+D58+D59+D61+D62+D63</f>
        <v>118383</v>
      </c>
      <c r="E56" s="139">
        <f>E57+E59+E61+E62+E63</f>
        <v>11448</v>
      </c>
      <c r="F56" s="1315">
        <f>E56/D56</f>
        <v>0.09670307392108664</v>
      </c>
    </row>
    <row r="57" spans="1:6" ht="12.75">
      <c r="A57" s="278"/>
      <c r="B57" s="283" t="s">
        <v>652</v>
      </c>
      <c r="C57" s="140"/>
      <c r="D57" s="133">
        <v>67</v>
      </c>
      <c r="E57" s="133">
        <v>67</v>
      </c>
      <c r="F57" s="730"/>
    </row>
    <row r="58" spans="1:6" ht="12.75">
      <c r="A58" s="278"/>
      <c r="B58" s="283" t="s">
        <v>653</v>
      </c>
      <c r="C58" s="140"/>
      <c r="D58" s="133">
        <v>50</v>
      </c>
      <c r="E58" s="140"/>
      <c r="F58" s="730"/>
    </row>
    <row r="59" spans="1:6" ht="12.75">
      <c r="A59" s="282"/>
      <c r="B59" s="283" t="s">
        <v>603</v>
      </c>
      <c r="C59" s="133">
        <v>7448</v>
      </c>
      <c r="D59" s="133">
        <v>51397</v>
      </c>
      <c r="E59" s="133">
        <v>6050</v>
      </c>
      <c r="F59" s="415">
        <f>E59/D59</f>
        <v>0.11771115045625231</v>
      </c>
    </row>
    <row r="60" spans="1:6" ht="12.75">
      <c r="A60" s="282"/>
      <c r="B60" s="284" t="s">
        <v>654</v>
      </c>
      <c r="C60" s="47"/>
      <c r="D60" s="47"/>
      <c r="E60" s="47"/>
      <c r="F60" s="415"/>
    </row>
    <row r="61" spans="1:6" ht="13.5" customHeight="1">
      <c r="A61" s="282"/>
      <c r="B61" s="284" t="s">
        <v>604</v>
      </c>
      <c r="C61" s="47"/>
      <c r="D61" s="729">
        <v>15071</v>
      </c>
      <c r="E61" s="46">
        <v>3334</v>
      </c>
      <c r="F61" s="415">
        <f>E61/D61</f>
        <v>0.2212195607458032</v>
      </c>
    </row>
    <row r="62" spans="1:6" ht="12.75">
      <c r="A62" s="282"/>
      <c r="B62" s="284" t="s">
        <v>605</v>
      </c>
      <c r="C62" s="47"/>
      <c r="D62" s="729">
        <v>26445</v>
      </c>
      <c r="E62" s="47">
        <v>115</v>
      </c>
      <c r="F62" s="415">
        <f>E62/D62</f>
        <v>0.004348648137644167</v>
      </c>
    </row>
    <row r="63" spans="1:6" ht="12.75">
      <c r="A63" s="282"/>
      <c r="B63" s="284" t="s">
        <v>505</v>
      </c>
      <c r="C63" s="46">
        <v>2011</v>
      </c>
      <c r="D63" s="729">
        <v>25353</v>
      </c>
      <c r="E63" s="47">
        <v>1882</v>
      </c>
      <c r="F63" s="415">
        <f>E63/D63</f>
        <v>0.0742318463298229</v>
      </c>
    </row>
    <row r="64" spans="1:6" ht="12.75">
      <c r="A64" s="1316"/>
      <c r="B64" s="1317" t="s">
        <v>655</v>
      </c>
      <c r="C64" s="139"/>
      <c r="D64" s="1380">
        <f>D65+D68</f>
        <v>1010</v>
      </c>
      <c r="E64" s="393">
        <f>SUM(E67:E68)</f>
        <v>67</v>
      </c>
      <c r="F64" s="1378">
        <f>E64/D64</f>
        <v>0.06633663366336634</v>
      </c>
    </row>
    <row r="65" spans="1:6" ht="12.75">
      <c r="A65" s="282"/>
      <c r="B65" s="725" t="s">
        <v>656</v>
      </c>
      <c r="C65" s="46"/>
      <c r="D65" s="729">
        <v>795</v>
      </c>
      <c r="E65" s="726"/>
      <c r="F65" s="415"/>
    </row>
    <row r="66" spans="1:6" ht="12.75">
      <c r="A66" s="282"/>
      <c r="B66" s="1379" t="s">
        <v>657</v>
      </c>
      <c r="C66" s="46"/>
      <c r="D66" s="729"/>
      <c r="E66" s="726"/>
      <c r="F66" s="415"/>
    </row>
    <row r="67" spans="1:6" ht="12.75">
      <c r="A67" s="282"/>
      <c r="B67" s="274" t="s">
        <v>203</v>
      </c>
      <c r="C67" s="46"/>
      <c r="D67" s="729"/>
      <c r="E67" s="47">
        <v>53</v>
      </c>
      <c r="F67" s="415"/>
    </row>
    <row r="68" spans="1:6" ht="13.5" thickBot="1">
      <c r="A68" s="282"/>
      <c r="B68" s="284" t="s">
        <v>224</v>
      </c>
      <c r="C68" s="46"/>
      <c r="D68" s="729">
        <v>215</v>
      </c>
      <c r="E68" s="47">
        <v>14</v>
      </c>
      <c r="F68" s="415">
        <f>E68/D68</f>
        <v>0.06511627906976744</v>
      </c>
    </row>
    <row r="69" spans="1:6" ht="14.25" thickBot="1" thickTop="1">
      <c r="A69" s="1383"/>
      <c r="B69" s="1384" t="s">
        <v>105</v>
      </c>
      <c r="C69" s="1385">
        <f>C12+C19+C30+C40+C44+C48+C52+C56</f>
        <v>13618</v>
      </c>
      <c r="D69" s="1386">
        <f>D12+D19+D30+D36+D40+D44+D48+D52+D56+D64</f>
        <v>148349</v>
      </c>
      <c r="E69" s="1385">
        <f>E12+E19+E30+E36+E40+E44+E48+E52+E56+E64</f>
        <v>18598</v>
      </c>
      <c r="F69" s="1387">
        <f>E69/D69</f>
        <v>0.12536653432109418</v>
      </c>
    </row>
    <row r="70" spans="1:6" ht="13.5" thickTop="1">
      <c r="A70" s="1381"/>
      <c r="B70" s="284"/>
      <c r="C70" s="729"/>
      <c r="D70" s="729"/>
      <c r="E70" s="728"/>
      <c r="F70" s="1382"/>
    </row>
    <row r="71" spans="1:6" ht="12.75">
      <c r="A71" s="1381"/>
      <c r="B71" s="284"/>
      <c r="C71" s="729"/>
      <c r="D71" s="729"/>
      <c r="E71" s="728"/>
      <c r="F71" s="1382"/>
    </row>
    <row r="72" spans="1:6" ht="12.75">
      <c r="A72" s="1381"/>
      <c r="B72" s="284"/>
      <c r="C72" s="729"/>
      <c r="D72" s="729"/>
      <c r="E72" s="728"/>
      <c r="F72" s="1382"/>
    </row>
    <row r="73" spans="1:6" ht="12.75">
      <c r="A73" s="1381"/>
      <c r="B73" s="284"/>
      <c r="C73" s="729"/>
      <c r="D73" s="729"/>
      <c r="E73" s="728"/>
      <c r="F73" s="1382"/>
    </row>
    <row r="74" spans="1:6" ht="12.75">
      <c r="A74" s="1381"/>
      <c r="B74" s="284"/>
      <c r="C74" s="729"/>
      <c r="D74" s="729"/>
      <c r="E74" s="728"/>
      <c r="F74" s="1382"/>
    </row>
    <row r="75" spans="1:6" ht="13.5" thickBot="1">
      <c r="A75" s="1381"/>
      <c r="B75" s="284"/>
      <c r="C75" s="729"/>
      <c r="D75" s="729"/>
      <c r="E75" s="728"/>
      <c r="F75" s="1382"/>
    </row>
    <row r="76" spans="1:6" ht="13.5" thickTop="1">
      <c r="A76" s="1388">
        <v>1</v>
      </c>
      <c r="B76" s="1389" t="s">
        <v>118</v>
      </c>
      <c r="C76" s="1390">
        <f>C77</f>
        <v>318</v>
      </c>
      <c r="D76" s="1390">
        <f>D77</f>
        <v>318</v>
      </c>
      <c r="E76" s="1390"/>
      <c r="F76" s="1391"/>
    </row>
    <row r="77" spans="1:6" ht="12.75">
      <c r="A77" s="280"/>
      <c r="B77" s="287" t="s">
        <v>208</v>
      </c>
      <c r="C77" s="139">
        <f>C78+C80</f>
        <v>318</v>
      </c>
      <c r="D77" s="139">
        <f>D78+D80</f>
        <v>318</v>
      </c>
      <c r="E77" s="139"/>
      <c r="F77" s="1315"/>
    </row>
    <row r="78" spans="1:6" ht="12.75">
      <c r="A78" s="278"/>
      <c r="B78" s="274" t="s">
        <v>203</v>
      </c>
      <c r="C78" s="133">
        <v>250</v>
      </c>
      <c r="D78" s="133">
        <v>250</v>
      </c>
      <c r="E78" s="133"/>
      <c r="F78" s="415"/>
    </row>
    <row r="79" spans="1:6" ht="12.75">
      <c r="A79" s="278"/>
      <c r="B79" s="274" t="s">
        <v>209</v>
      </c>
      <c r="C79" s="133"/>
      <c r="D79" s="133"/>
      <c r="E79" s="133"/>
      <c r="F79" s="415"/>
    </row>
    <row r="80" spans="1:6" ht="13.5" thickBot="1">
      <c r="A80" s="275"/>
      <c r="B80" s="274" t="s">
        <v>224</v>
      </c>
      <c r="C80" s="133">
        <v>68</v>
      </c>
      <c r="D80" s="133">
        <v>68</v>
      </c>
      <c r="E80" s="1324"/>
      <c r="F80" s="415"/>
    </row>
    <row r="81" spans="1:6" ht="12.75">
      <c r="A81" s="412"/>
      <c r="B81" s="413"/>
      <c r="C81" s="414"/>
      <c r="D81" s="414"/>
      <c r="E81" s="414"/>
      <c r="F81" s="1325"/>
    </row>
    <row r="82" spans="1:6" ht="13.5" thickBot="1">
      <c r="A82" s="1786" t="s">
        <v>119</v>
      </c>
      <c r="B82" s="1787"/>
      <c r="C82" s="141"/>
      <c r="D82" s="44"/>
      <c r="E82" s="44"/>
      <c r="F82" s="1326"/>
    </row>
    <row r="83" spans="1:6" ht="13.5" thickBot="1">
      <c r="A83" s="288" t="s">
        <v>22</v>
      </c>
      <c r="B83" s="289" t="s">
        <v>56</v>
      </c>
      <c r="C83" s="409">
        <f>C84+C90</f>
        <v>482</v>
      </c>
      <c r="D83" s="409">
        <f>D84+D90</f>
        <v>225</v>
      </c>
      <c r="E83" s="409">
        <f>E84+E90</f>
        <v>205</v>
      </c>
      <c r="F83" s="1327">
        <f>E83/D83</f>
        <v>0.9111111111111111</v>
      </c>
    </row>
    <row r="84" spans="1:6" ht="12.75">
      <c r="A84" s="290"/>
      <c r="B84" s="1328" t="s">
        <v>210</v>
      </c>
      <c r="C84" s="140">
        <f>C85+C89</f>
        <v>267</v>
      </c>
      <c r="D84" s="140"/>
      <c r="E84" s="140"/>
      <c r="F84" s="1329"/>
    </row>
    <row r="85" spans="1:6" ht="12.75">
      <c r="A85" s="292"/>
      <c r="B85" s="303" t="s">
        <v>203</v>
      </c>
      <c r="C85" s="1330">
        <v>210</v>
      </c>
      <c r="D85" s="517"/>
      <c r="E85" s="140"/>
      <c r="F85" s="418"/>
    </row>
    <row r="86" spans="1:6" ht="12.75">
      <c r="A86" s="292"/>
      <c r="B86" s="303" t="s">
        <v>226</v>
      </c>
      <c r="C86" s="146"/>
      <c r="D86" s="140"/>
      <c r="E86" s="140"/>
      <c r="F86" s="418"/>
    </row>
    <row r="87" spans="1:6" ht="12.75">
      <c r="A87" s="293"/>
      <c r="B87" s="274" t="s">
        <v>606</v>
      </c>
      <c r="C87" s="133"/>
      <c r="D87" s="133"/>
      <c r="E87" s="133"/>
      <c r="F87" s="418"/>
    </row>
    <row r="88" spans="1:6" ht="12.75">
      <c r="A88" s="293"/>
      <c r="B88" s="274" t="s">
        <v>607</v>
      </c>
      <c r="C88" s="133"/>
      <c r="D88" s="133"/>
      <c r="E88" s="133"/>
      <c r="F88" s="418"/>
    </row>
    <row r="89" spans="1:6" ht="12.75">
      <c r="A89" s="293"/>
      <c r="B89" s="370" t="s">
        <v>224</v>
      </c>
      <c r="C89" s="133">
        <v>57</v>
      </c>
      <c r="D89" s="133"/>
      <c r="E89" s="133"/>
      <c r="F89" s="418"/>
    </row>
    <row r="90" spans="1:6" ht="12.75">
      <c r="A90" s="1331"/>
      <c r="B90" s="1332" t="s">
        <v>608</v>
      </c>
      <c r="C90" s="1333">
        <f>C91+C93</f>
        <v>215</v>
      </c>
      <c r="D90" s="1333">
        <f>D91+D93</f>
        <v>225</v>
      </c>
      <c r="E90" s="1333">
        <f>E91+E93</f>
        <v>205</v>
      </c>
      <c r="F90" s="417">
        <f>E90/D90</f>
        <v>0.9111111111111111</v>
      </c>
    </row>
    <row r="91" spans="1:6" ht="12.75">
      <c r="A91" s="293"/>
      <c r="B91" s="370" t="s">
        <v>203</v>
      </c>
      <c r="C91" s="1334">
        <v>169</v>
      </c>
      <c r="D91" s="133">
        <v>179</v>
      </c>
      <c r="E91" s="133">
        <v>161</v>
      </c>
      <c r="F91" s="418">
        <f>E91/D91</f>
        <v>0.8994413407821229</v>
      </c>
    </row>
    <row r="92" spans="1:6" ht="12.75">
      <c r="A92" s="293"/>
      <c r="B92" s="370" t="s">
        <v>609</v>
      </c>
      <c r="C92" s="1334"/>
      <c r="D92" s="133"/>
      <c r="E92" s="133"/>
      <c r="F92" s="418"/>
    </row>
    <row r="93" spans="1:6" ht="13.5" thickBot="1">
      <c r="A93" s="294"/>
      <c r="B93" s="1335" t="s">
        <v>224</v>
      </c>
      <c r="C93" s="1336">
        <v>46</v>
      </c>
      <c r="D93" s="1337">
        <v>46</v>
      </c>
      <c r="E93" s="1337">
        <v>44</v>
      </c>
      <c r="F93" s="418">
        <f>E93/D93</f>
        <v>0.9565217391304348</v>
      </c>
    </row>
    <row r="94" spans="1:6" ht="14.25" thickBot="1" thickTop="1">
      <c r="A94" s="1788" t="s">
        <v>53</v>
      </c>
      <c r="B94" s="1789"/>
      <c r="C94" s="48">
        <f>C11+C76+C83</f>
        <v>14418</v>
      </c>
      <c r="D94" s="48">
        <f>D69+D76+D83</f>
        <v>148892</v>
      </c>
      <c r="E94" s="48">
        <f>E11+E76+E83</f>
        <v>18803</v>
      </c>
      <c r="F94" s="1338">
        <f>E94/D94</f>
        <v>0.12628616715471616</v>
      </c>
    </row>
    <row r="95" spans="1:6" ht="13.5" thickTop="1">
      <c r="A95" s="41"/>
      <c r="B95" s="41"/>
      <c r="C95" s="41"/>
      <c r="D95" s="41"/>
      <c r="E95" s="41"/>
      <c r="F95" s="41"/>
    </row>
  </sheetData>
  <sheetProtection/>
  <mergeCells count="9">
    <mergeCell ref="A82:B82"/>
    <mergeCell ref="A94:B94"/>
    <mergeCell ref="A4:F4"/>
    <mergeCell ref="A5:F5"/>
    <mergeCell ref="A8:B8"/>
    <mergeCell ref="C8:C9"/>
    <mergeCell ref="D8:D9"/>
    <mergeCell ref="E8:E9"/>
    <mergeCell ref="F8:F9"/>
  </mergeCells>
  <printOptions horizontalCentered="1"/>
  <pageMargins left="0.2362204724409449" right="0.2362204724409449" top="0" bottom="0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9">
      <selection activeCell="K37" sqref="K37"/>
    </sheetView>
  </sheetViews>
  <sheetFormatPr defaultColWidth="9.140625" defaultRowHeight="12.75"/>
  <cols>
    <col min="1" max="1" width="4.140625" style="0" customWidth="1"/>
    <col min="2" max="2" width="45.57421875" style="0" customWidth="1"/>
  </cols>
  <sheetData>
    <row r="1" spans="1:6" ht="12.75">
      <c r="A1" s="1790" t="s">
        <v>661</v>
      </c>
      <c r="B1" s="1791"/>
      <c r="C1" s="1791"/>
      <c r="D1" s="1791"/>
      <c r="E1" s="1791"/>
      <c r="F1" s="1791"/>
    </row>
    <row r="2" spans="1:6" ht="12.75">
      <c r="A2" s="1792" t="s">
        <v>610</v>
      </c>
      <c r="B2" s="1791"/>
      <c r="C2" s="1791"/>
      <c r="D2" s="1791"/>
      <c r="E2" s="1791"/>
      <c r="F2" s="1791"/>
    </row>
    <row r="3" spans="1:6" ht="12.75">
      <c r="A3" s="396"/>
      <c r="B3" s="395"/>
      <c r="C3" s="395"/>
      <c r="D3" s="395"/>
      <c r="E3" s="395"/>
      <c r="F3" s="395"/>
    </row>
    <row r="4" spans="1:6" ht="12.75">
      <c r="A4" s="396"/>
      <c r="B4" s="395"/>
      <c r="C4" s="395"/>
      <c r="D4" s="395"/>
      <c r="E4" s="395"/>
      <c r="F4" s="395"/>
    </row>
    <row r="5" spans="1:6" ht="12.75">
      <c r="A5" s="396"/>
      <c r="B5" s="395"/>
      <c r="C5" s="395"/>
      <c r="D5" s="395"/>
      <c r="E5" s="395"/>
      <c r="F5" s="395"/>
    </row>
    <row r="6" spans="1:6" ht="13.5" thickBot="1">
      <c r="A6" s="41"/>
      <c r="B6" s="41"/>
      <c r="C6" s="41"/>
      <c r="D6" s="134" t="s">
        <v>49</v>
      </c>
      <c r="E6" s="134"/>
      <c r="F6" s="41"/>
    </row>
    <row r="7" spans="1:6" ht="13.5" customHeight="1" thickTop="1">
      <c r="A7" s="1793" t="s">
        <v>590</v>
      </c>
      <c r="B7" s="1794"/>
      <c r="C7" s="1795" t="s">
        <v>517</v>
      </c>
      <c r="D7" s="1795" t="s">
        <v>518</v>
      </c>
      <c r="E7" s="1795" t="s">
        <v>213</v>
      </c>
      <c r="F7" s="1797" t="s">
        <v>214</v>
      </c>
    </row>
    <row r="8" spans="1:6" ht="13.5" thickBot="1">
      <c r="A8" s="42" t="s">
        <v>50</v>
      </c>
      <c r="B8" s="43" t="s">
        <v>51</v>
      </c>
      <c r="C8" s="1796"/>
      <c r="D8" s="1796"/>
      <c r="E8" s="1796"/>
      <c r="F8" s="1798"/>
    </row>
    <row r="9" spans="1:6" ht="12.75">
      <c r="A9" s="131" t="s">
        <v>100</v>
      </c>
      <c r="B9" s="132"/>
      <c r="C9" s="44"/>
      <c r="D9" s="44"/>
      <c r="E9" s="368"/>
      <c r="F9" s="369"/>
    </row>
    <row r="10" spans="1:6" ht="12.75">
      <c r="A10" s="135">
        <v>1</v>
      </c>
      <c r="B10" s="136" t="s">
        <v>114</v>
      </c>
      <c r="C10" s="137">
        <f>C11+C18+C39</f>
        <v>48660</v>
      </c>
      <c r="D10" s="137">
        <f>D11+D18+D37+D39</f>
        <v>120282</v>
      </c>
      <c r="E10" s="137">
        <f>E18+E37+E11+E39</f>
        <v>62536</v>
      </c>
      <c r="F10" s="1314">
        <f>E10/D10</f>
        <v>0.5199115412114863</v>
      </c>
    </row>
    <row r="11" spans="1:6" ht="12.75">
      <c r="A11" s="45"/>
      <c r="B11" s="410" t="s">
        <v>227</v>
      </c>
      <c r="C11" s="140">
        <f>C12+C17</f>
        <v>2160</v>
      </c>
      <c r="D11" s="140">
        <f>D13+D15+D17</f>
        <v>4436</v>
      </c>
      <c r="E11" s="140">
        <f>E13+E14+E15+E17</f>
        <v>4638</v>
      </c>
      <c r="F11" s="416">
        <f>E11/D11</f>
        <v>1.045536519386835</v>
      </c>
    </row>
    <row r="12" spans="1:6" ht="12.75">
      <c r="A12" s="275"/>
      <c r="B12" s="274" t="s">
        <v>611</v>
      </c>
      <c r="C12" s="133">
        <v>1701</v>
      </c>
      <c r="D12" s="133"/>
      <c r="E12" s="133"/>
      <c r="F12" s="418"/>
    </row>
    <row r="13" spans="1:6" ht="12.75">
      <c r="A13" s="275"/>
      <c r="B13" s="274" t="s">
        <v>612</v>
      </c>
      <c r="C13" s="133"/>
      <c r="D13" s="133">
        <v>2517</v>
      </c>
      <c r="E13" s="133">
        <v>2517</v>
      </c>
      <c r="F13" s="418">
        <f>E13/D13</f>
        <v>1</v>
      </c>
    </row>
    <row r="14" spans="1:6" ht="12.75">
      <c r="A14" s="275"/>
      <c r="B14" s="274" t="s">
        <v>670</v>
      </c>
      <c r="C14" s="133"/>
      <c r="D14" s="133"/>
      <c r="E14" s="133">
        <v>149</v>
      </c>
      <c r="F14" s="418"/>
    </row>
    <row r="15" spans="1:6" ht="12.75">
      <c r="A15" s="275"/>
      <c r="B15" s="274" t="s">
        <v>228</v>
      </c>
      <c r="C15" s="133"/>
      <c r="D15" s="133">
        <v>976</v>
      </c>
      <c r="E15" s="133">
        <v>986</v>
      </c>
      <c r="F15" s="418">
        <f>E15/D15</f>
        <v>1.0102459016393444</v>
      </c>
    </row>
    <row r="16" spans="1:6" ht="12.75">
      <c r="A16" s="275"/>
      <c r="B16" s="274" t="s">
        <v>662</v>
      </c>
      <c r="C16" s="133"/>
      <c r="D16" s="133"/>
      <c r="E16" s="133"/>
      <c r="F16" s="418"/>
    </row>
    <row r="17" spans="1:6" ht="12.75">
      <c r="A17" s="275"/>
      <c r="B17" s="370" t="s">
        <v>229</v>
      </c>
      <c r="C17" s="133">
        <v>459</v>
      </c>
      <c r="D17" s="133">
        <v>943</v>
      </c>
      <c r="E17" s="133">
        <v>986</v>
      </c>
      <c r="F17" s="418">
        <f>E17/D17</f>
        <v>1.0455991516436904</v>
      </c>
    </row>
    <row r="18" spans="1:6" ht="12.75">
      <c r="A18" s="406"/>
      <c r="B18" s="405" t="s">
        <v>613</v>
      </c>
      <c r="C18" s="139">
        <f>C19+C36</f>
        <v>44000</v>
      </c>
      <c r="D18" s="139">
        <f>D19+D36</f>
        <v>113146</v>
      </c>
      <c r="E18" s="139">
        <f>E19+E36</f>
        <v>55358</v>
      </c>
      <c r="F18" s="417">
        <f>E18/D18</f>
        <v>0.48926166192353243</v>
      </c>
    </row>
    <row r="19" spans="1:6" ht="12.75">
      <c r="A19" s="275"/>
      <c r="B19" s="370" t="s">
        <v>614</v>
      </c>
      <c r="C19" s="133">
        <v>34646</v>
      </c>
      <c r="D19" s="133">
        <v>81384</v>
      </c>
      <c r="E19" s="133">
        <v>43589</v>
      </c>
      <c r="F19" s="1339">
        <f>E19/D19</f>
        <v>0.5355966774796028</v>
      </c>
    </row>
    <row r="20" spans="1:6" ht="12.75">
      <c r="A20" s="275"/>
      <c r="B20" s="370" t="s">
        <v>615</v>
      </c>
      <c r="C20" s="133"/>
      <c r="D20" s="133"/>
      <c r="E20" s="133"/>
      <c r="F20" s="418"/>
    </row>
    <row r="21" spans="1:6" ht="12.75">
      <c r="A21" s="275"/>
      <c r="B21" s="370" t="s">
        <v>616</v>
      </c>
      <c r="C21" s="133"/>
      <c r="D21" s="133"/>
      <c r="E21" s="133"/>
      <c r="F21" s="418"/>
    </row>
    <row r="22" spans="1:6" ht="12.75">
      <c r="A22" s="275"/>
      <c r="B22" s="1392" t="s">
        <v>663</v>
      </c>
      <c r="C22" s="517">
        <v>34646</v>
      </c>
      <c r="D22" s="517">
        <v>34992</v>
      </c>
      <c r="E22" s="133">
        <v>34646</v>
      </c>
      <c r="F22" s="418">
        <f>E22/D22</f>
        <v>0.9901120256058528</v>
      </c>
    </row>
    <row r="23" spans="1:6" ht="12.75">
      <c r="A23" s="275"/>
      <c r="B23" s="370" t="s">
        <v>617</v>
      </c>
      <c r="C23" s="133"/>
      <c r="D23" s="133"/>
      <c r="E23" s="133"/>
      <c r="F23" s="418"/>
    </row>
    <row r="24" spans="1:6" ht="12.75">
      <c r="A24" s="275"/>
      <c r="B24" s="370" t="s">
        <v>618</v>
      </c>
      <c r="C24" s="133"/>
      <c r="D24" s="133"/>
      <c r="E24" s="133"/>
      <c r="F24" s="418"/>
    </row>
    <row r="25" spans="1:6" ht="12.75">
      <c r="A25" s="275"/>
      <c r="B25" s="370" t="s">
        <v>619</v>
      </c>
      <c r="C25" s="133"/>
      <c r="D25" s="133"/>
      <c r="E25" s="133"/>
      <c r="F25" s="418"/>
    </row>
    <row r="26" spans="1:6" ht="12.75">
      <c r="A26" s="275"/>
      <c r="B26" s="370" t="s">
        <v>620</v>
      </c>
      <c r="C26" s="133"/>
      <c r="D26" s="133"/>
      <c r="E26" s="133"/>
      <c r="F26" s="418"/>
    </row>
    <row r="27" spans="1:6" ht="12.75">
      <c r="A27" s="275"/>
      <c r="B27" s="370" t="s">
        <v>621</v>
      </c>
      <c r="C27" s="133"/>
      <c r="D27" s="133"/>
      <c r="E27" s="133"/>
      <c r="F27" s="418"/>
    </row>
    <row r="28" spans="1:6" ht="12.75">
      <c r="A28" s="275"/>
      <c r="B28" s="1392" t="s">
        <v>664</v>
      </c>
      <c r="C28" s="133"/>
      <c r="D28" s="133">
        <v>37360</v>
      </c>
      <c r="E28" s="133"/>
      <c r="F28" s="418"/>
    </row>
    <row r="29" spans="1:6" ht="12.75">
      <c r="A29" s="275"/>
      <c r="B29" s="370" t="s">
        <v>665</v>
      </c>
      <c r="C29" s="133"/>
      <c r="D29" s="133"/>
      <c r="E29" s="133"/>
      <c r="F29" s="418"/>
    </row>
    <row r="30" spans="1:6" ht="12.75">
      <c r="A30" s="275"/>
      <c r="B30" s="370" t="s">
        <v>666</v>
      </c>
      <c r="C30" s="133"/>
      <c r="D30" s="133"/>
      <c r="E30" s="133"/>
      <c r="F30" s="418"/>
    </row>
    <row r="31" spans="1:6" ht="12.75">
      <c r="A31" s="275"/>
      <c r="B31" s="370" t="s">
        <v>667</v>
      </c>
      <c r="C31" s="133"/>
      <c r="D31" s="133"/>
      <c r="E31" s="133"/>
      <c r="F31" s="418"/>
    </row>
    <row r="32" spans="1:6" ht="12.75">
      <c r="A32" s="275"/>
      <c r="B32" s="370" t="s">
        <v>668</v>
      </c>
      <c r="C32" s="133"/>
      <c r="D32" s="133"/>
      <c r="E32" s="133"/>
      <c r="F32" s="418"/>
    </row>
    <row r="33" spans="1:6" ht="12.75">
      <c r="A33" s="275"/>
      <c r="B33" s="1392" t="s">
        <v>669</v>
      </c>
      <c r="C33" s="133"/>
      <c r="D33" s="133"/>
      <c r="E33" s="133"/>
      <c r="F33" s="418"/>
    </row>
    <row r="34" spans="1:6" ht="12.75">
      <c r="A34" s="275"/>
      <c r="B34" s="370" t="s">
        <v>672</v>
      </c>
      <c r="C34" s="133"/>
      <c r="D34" s="133">
        <v>9032</v>
      </c>
      <c r="E34" s="133">
        <v>8943</v>
      </c>
      <c r="F34" s="418">
        <f>E34/D34</f>
        <v>0.9901461470327724</v>
      </c>
    </row>
    <row r="35" spans="1:6" ht="12.75">
      <c r="A35" s="275"/>
      <c r="B35" s="370" t="s">
        <v>671</v>
      </c>
      <c r="C35" s="133"/>
      <c r="D35" s="133"/>
      <c r="E35" s="133"/>
      <c r="F35" s="418"/>
    </row>
    <row r="36" spans="1:6" ht="12.75">
      <c r="A36" s="276"/>
      <c r="B36" s="295" t="s">
        <v>230</v>
      </c>
      <c r="C36" s="144">
        <v>9354</v>
      </c>
      <c r="D36" s="144">
        <v>31762</v>
      </c>
      <c r="E36" s="144">
        <v>11769</v>
      </c>
      <c r="F36" s="1320">
        <f>E36/D36</f>
        <v>0.37053711982872617</v>
      </c>
    </row>
    <row r="37" spans="1:6" ht="12.75">
      <c r="A37" s="406"/>
      <c r="B37" s="287" t="s">
        <v>206</v>
      </c>
      <c r="C37" s="411"/>
      <c r="D37" s="139">
        <f>D38</f>
        <v>200</v>
      </c>
      <c r="E37" s="139">
        <f>E38</f>
        <v>200</v>
      </c>
      <c r="F37" s="417">
        <f>E37/D37</f>
        <v>1</v>
      </c>
    </row>
    <row r="38" spans="1:6" ht="12.75">
      <c r="A38" s="276"/>
      <c r="B38" s="277" t="s">
        <v>622</v>
      </c>
      <c r="C38" s="144"/>
      <c r="D38" s="144">
        <v>200</v>
      </c>
      <c r="E38" s="144">
        <v>200</v>
      </c>
      <c r="F38" s="419">
        <f>E38/D38</f>
        <v>1</v>
      </c>
    </row>
    <row r="39" spans="1:6" ht="12.75">
      <c r="A39" s="275"/>
      <c r="B39" s="279" t="s">
        <v>623</v>
      </c>
      <c r="C39" s="140">
        <f>C40+C43</f>
        <v>2500</v>
      </c>
      <c r="D39" s="140">
        <f>D40+D43</f>
        <v>2500</v>
      </c>
      <c r="E39" s="140">
        <f>E40+E43</f>
        <v>2340</v>
      </c>
      <c r="F39" s="727">
        <f>E39/D39</f>
        <v>0.936</v>
      </c>
    </row>
    <row r="40" spans="1:6" ht="12.75">
      <c r="A40" s="275"/>
      <c r="B40" s="274" t="s">
        <v>228</v>
      </c>
      <c r="C40" s="133">
        <v>1969</v>
      </c>
      <c r="D40" s="133">
        <v>1969</v>
      </c>
      <c r="E40" s="133">
        <v>1847</v>
      </c>
      <c r="F40" s="1339">
        <f>E40/D40</f>
        <v>0.9380396140172677</v>
      </c>
    </row>
    <row r="41" spans="1:6" ht="12.75">
      <c r="A41" s="275"/>
      <c r="B41" s="274" t="s">
        <v>624</v>
      </c>
      <c r="C41" s="133"/>
      <c r="D41" s="133"/>
      <c r="E41" s="133"/>
      <c r="F41" s="1339"/>
    </row>
    <row r="42" spans="1:6" ht="12.75">
      <c r="A42" s="275"/>
      <c r="B42" s="274" t="s">
        <v>625</v>
      </c>
      <c r="C42" s="133"/>
      <c r="D42" s="133"/>
      <c r="E42" s="133"/>
      <c r="F42" s="1339"/>
    </row>
    <row r="43" spans="1:6" ht="12.75">
      <c r="A43" s="275"/>
      <c r="B43" s="274" t="s">
        <v>229</v>
      </c>
      <c r="C43" s="133">
        <v>531</v>
      </c>
      <c r="D43" s="133">
        <v>531</v>
      </c>
      <c r="E43" s="133">
        <v>493</v>
      </c>
      <c r="F43" s="1339">
        <f>E43/D43</f>
        <v>0.928436911487759</v>
      </c>
    </row>
    <row r="44" spans="1:6" ht="12.75">
      <c r="A44" s="275"/>
      <c r="B44" s="274" t="s">
        <v>626</v>
      </c>
      <c r="C44" s="133"/>
      <c r="D44" s="133"/>
      <c r="E44" s="133"/>
      <c r="F44" s="1339"/>
    </row>
    <row r="45" spans="1:6" ht="12.75">
      <c r="A45" s="276"/>
      <c r="B45" s="277" t="s">
        <v>627</v>
      </c>
      <c r="C45" s="144"/>
      <c r="D45" s="144"/>
      <c r="E45" s="144"/>
      <c r="F45" s="1320"/>
    </row>
    <row r="46" spans="1:6" ht="12.75">
      <c r="A46" s="285"/>
      <c r="B46" s="286" t="s">
        <v>118</v>
      </c>
      <c r="C46" s="138"/>
      <c r="D46" s="138"/>
      <c r="E46" s="138"/>
      <c r="F46" s="1340"/>
    </row>
    <row r="47" spans="1:6" ht="12.75">
      <c r="A47" s="280"/>
      <c r="B47" s="287"/>
      <c r="C47" s="139"/>
      <c r="D47" s="145"/>
      <c r="E47" s="145"/>
      <c r="F47" s="1315"/>
    </row>
    <row r="48" spans="1:6" ht="12.75">
      <c r="A48" s="278"/>
      <c r="B48" s="274"/>
      <c r="C48" s="133"/>
      <c r="D48" s="133"/>
      <c r="E48" s="133"/>
      <c r="F48" s="418"/>
    </row>
    <row r="49" spans="1:6" ht="13.5" thickBot="1">
      <c r="A49" s="1341"/>
      <c r="B49" s="274"/>
      <c r="C49" s="133"/>
      <c r="D49" s="133"/>
      <c r="E49" s="133"/>
      <c r="F49" s="418"/>
    </row>
    <row r="50" spans="1:6" ht="12.75">
      <c r="A50" s="412"/>
      <c r="B50" s="413"/>
      <c r="C50" s="414"/>
      <c r="D50" s="414"/>
      <c r="E50" s="414"/>
      <c r="F50" s="1325"/>
    </row>
    <row r="51" spans="1:6" ht="13.5" thickBot="1">
      <c r="A51" s="1786" t="s">
        <v>119</v>
      </c>
      <c r="B51" s="1787"/>
      <c r="C51" s="141"/>
      <c r="D51" s="44"/>
      <c r="E51" s="44"/>
      <c r="F51" s="1326"/>
    </row>
    <row r="52" spans="1:6" ht="13.5" thickBot="1">
      <c r="A52" s="288" t="s">
        <v>22</v>
      </c>
      <c r="B52" s="289" t="s">
        <v>56</v>
      </c>
      <c r="C52" s="148"/>
      <c r="D52" s="148"/>
      <c r="E52" s="148"/>
      <c r="F52" s="1327"/>
    </row>
    <row r="53" spans="1:6" ht="12.75">
      <c r="A53" s="290"/>
      <c r="B53" s="302"/>
      <c r="C53" s="149"/>
      <c r="D53" s="149"/>
      <c r="E53" s="149"/>
      <c r="F53" s="1329"/>
    </row>
    <row r="54" spans="1:6" ht="12.75">
      <c r="A54" s="291"/>
      <c r="B54" s="274"/>
      <c r="C54" s="408"/>
      <c r="D54" s="147"/>
      <c r="E54" s="147"/>
      <c r="F54" s="418"/>
    </row>
    <row r="55" spans="1:6" ht="12.75">
      <c r="A55" s="292"/>
      <c r="B55" s="303"/>
      <c r="C55" s="146"/>
      <c r="D55" s="140"/>
      <c r="E55" s="140"/>
      <c r="F55" s="418"/>
    </row>
    <row r="56" spans="1:6" ht="12.75">
      <c r="A56" s="293"/>
      <c r="B56" s="274"/>
      <c r="C56" s="133"/>
      <c r="D56" s="133"/>
      <c r="E56" s="133"/>
      <c r="F56" s="418"/>
    </row>
    <row r="57" spans="1:6" ht="13.5" thickBot="1">
      <c r="A57" s="294"/>
      <c r="B57" s="277"/>
      <c r="C57" s="144"/>
      <c r="D57" s="144"/>
      <c r="E57" s="144"/>
      <c r="F57" s="418"/>
    </row>
    <row r="58" spans="1:6" ht="14.25" thickBot="1" thickTop="1">
      <c r="A58" s="1788" t="s">
        <v>44</v>
      </c>
      <c r="B58" s="1789"/>
      <c r="C58" s="48">
        <f>C10</f>
        <v>48660</v>
      </c>
      <c r="D58" s="48">
        <f>D10</f>
        <v>120282</v>
      </c>
      <c r="E58" s="48">
        <f>E10</f>
        <v>62536</v>
      </c>
      <c r="F58" s="1338">
        <f>F10</f>
        <v>0.5199115412114863</v>
      </c>
    </row>
    <row r="59" ht="13.5" thickTop="1"/>
  </sheetData>
  <sheetProtection/>
  <mergeCells count="9">
    <mergeCell ref="A51:B51"/>
    <mergeCell ref="A58:B58"/>
    <mergeCell ref="A1:F1"/>
    <mergeCell ref="A2:F2"/>
    <mergeCell ref="A7:B7"/>
    <mergeCell ref="C7:C8"/>
    <mergeCell ref="D7:D8"/>
    <mergeCell ref="E7:E8"/>
    <mergeCell ref="F7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23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24.28125" style="0" customWidth="1"/>
    <col min="2" max="2" width="10.8515625" style="0" customWidth="1"/>
    <col min="3" max="6" width="9.7109375" style="0" bestFit="1" customWidth="1"/>
    <col min="11" max="11" width="10.7109375" style="0" customWidth="1"/>
    <col min="12" max="12" width="9.140625" style="0" hidden="1" customWidth="1"/>
    <col min="13" max="13" width="9.7109375" style="0" hidden="1" customWidth="1"/>
    <col min="17" max="17" width="11.140625" style="0" customWidth="1"/>
    <col min="25" max="26" width="10.00390625" style="0" customWidth="1"/>
    <col min="27" max="27" width="9.7109375" style="0" bestFit="1" customWidth="1"/>
  </cols>
  <sheetData>
    <row r="5" spans="1:29" ht="12.75">
      <c r="A5" s="1813" t="s">
        <v>673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3"/>
      <c r="O5" s="1443"/>
      <c r="P5" s="1443"/>
      <c r="Q5" s="1443"/>
      <c r="R5" s="1443"/>
      <c r="S5" s="1443"/>
      <c r="T5" s="1443"/>
      <c r="U5" s="1443"/>
      <c r="V5" s="1443"/>
      <c r="W5" s="1443"/>
      <c r="X5" s="1443"/>
      <c r="Y5" s="1443"/>
      <c r="Z5" s="1443"/>
      <c r="AA5" s="1443"/>
      <c r="AB5" s="628"/>
      <c r="AC5" s="628"/>
    </row>
    <row r="7" spans="1:29" ht="12.75">
      <c r="A7" s="1813" t="s">
        <v>484</v>
      </c>
      <c r="B7" s="1443"/>
      <c r="C7" s="1443"/>
      <c r="D7" s="1443"/>
      <c r="E7" s="1443"/>
      <c r="F7" s="1443"/>
      <c r="G7" s="1443"/>
      <c r="H7" s="1443"/>
      <c r="I7" s="1443"/>
      <c r="J7" s="1443"/>
      <c r="K7" s="1443"/>
      <c r="L7" s="1443"/>
      <c r="M7" s="1443"/>
      <c r="N7" s="1443"/>
      <c r="O7" s="1443"/>
      <c r="P7" s="1443"/>
      <c r="Q7" s="1443"/>
      <c r="R7" s="1443"/>
      <c r="S7" s="1443"/>
      <c r="T7" s="1443"/>
      <c r="U7" s="1443"/>
      <c r="V7" s="1443"/>
      <c r="W7" s="1443"/>
      <c r="X7" s="1443"/>
      <c r="Y7" s="1443"/>
      <c r="Z7" s="1443"/>
      <c r="AA7" s="1443"/>
      <c r="AB7" s="628"/>
      <c r="AC7" s="628"/>
    </row>
    <row r="12" ht="13.5" thickBot="1"/>
    <row r="13" spans="1:29" ht="18" thickTop="1">
      <c r="A13" s="1814" t="s">
        <v>416</v>
      </c>
      <c r="B13" s="1817" t="s">
        <v>417</v>
      </c>
      <c r="C13" s="1818"/>
      <c r="D13" s="1818"/>
      <c r="E13" s="1818"/>
      <c r="F13" s="1818"/>
      <c r="G13" s="1818"/>
      <c r="H13" s="1818"/>
      <c r="I13" s="1818"/>
      <c r="J13" s="1818"/>
      <c r="K13" s="1818"/>
      <c r="L13" s="1818"/>
      <c r="M13" s="1818"/>
      <c r="N13" s="1819" t="s">
        <v>418</v>
      </c>
      <c r="O13" s="1820"/>
      <c r="P13" s="1820"/>
      <c r="Q13" s="1820"/>
      <c r="R13" s="1821" t="s">
        <v>419</v>
      </c>
      <c r="S13" s="1820" t="s">
        <v>449</v>
      </c>
      <c r="T13" s="1820"/>
      <c r="U13" s="1820"/>
      <c r="V13" s="1820"/>
      <c r="W13" s="1820"/>
      <c r="X13" s="1820"/>
      <c r="Y13" s="1820"/>
      <c r="Z13" s="1820"/>
      <c r="AA13" s="1824"/>
      <c r="AB13" s="564"/>
      <c r="AC13" s="564"/>
    </row>
    <row r="14" spans="1:29" ht="17.25" customHeight="1">
      <c r="A14" s="1815"/>
      <c r="B14" s="1799" t="s">
        <v>420</v>
      </c>
      <c r="C14" s="1799" t="s">
        <v>421</v>
      </c>
      <c r="D14" s="1799" t="s">
        <v>422</v>
      </c>
      <c r="E14" s="1799" t="s">
        <v>423</v>
      </c>
      <c r="F14" s="1799" t="s">
        <v>424</v>
      </c>
      <c r="G14" s="565"/>
      <c r="H14" s="565"/>
      <c r="I14" s="565"/>
      <c r="J14" s="565"/>
      <c r="K14" s="1799" t="s">
        <v>436</v>
      </c>
      <c r="L14" s="1799" t="s">
        <v>508</v>
      </c>
      <c r="M14" s="1801" t="s">
        <v>509</v>
      </c>
      <c r="N14" s="1812" t="s">
        <v>425</v>
      </c>
      <c r="O14" s="1812" t="s">
        <v>10</v>
      </c>
      <c r="P14" s="1812" t="s">
        <v>426</v>
      </c>
      <c r="Q14" s="1805" t="s">
        <v>438</v>
      </c>
      <c r="R14" s="1822"/>
      <c r="S14" s="1803" t="s">
        <v>123</v>
      </c>
      <c r="T14" s="1799" t="s">
        <v>427</v>
      </c>
      <c r="U14" s="1799" t="s">
        <v>36</v>
      </c>
      <c r="V14" s="1799" t="s">
        <v>274</v>
      </c>
      <c r="W14" s="1799" t="s">
        <v>428</v>
      </c>
      <c r="X14" s="1799" t="s">
        <v>429</v>
      </c>
      <c r="Y14" s="1799" t="s">
        <v>18</v>
      </c>
      <c r="Z14" s="1365"/>
      <c r="AA14" s="1810" t="s">
        <v>439</v>
      </c>
      <c r="AB14" s="566"/>
      <c r="AC14" s="1808"/>
    </row>
    <row r="15" spans="1:29" ht="127.5" customHeight="1">
      <c r="A15" s="1815"/>
      <c r="B15" s="1800"/>
      <c r="C15" s="1800"/>
      <c r="D15" s="1800"/>
      <c r="E15" s="1800"/>
      <c r="F15" s="1800"/>
      <c r="G15" s="567" t="s">
        <v>432</v>
      </c>
      <c r="H15" s="567" t="s">
        <v>433</v>
      </c>
      <c r="I15" s="567" t="s">
        <v>434</v>
      </c>
      <c r="J15" s="567" t="s">
        <v>435</v>
      </c>
      <c r="K15" s="1809"/>
      <c r="L15" s="1807"/>
      <c r="M15" s="1802"/>
      <c r="N15" s="1800"/>
      <c r="O15" s="1800"/>
      <c r="P15" s="1800"/>
      <c r="Q15" s="1806"/>
      <c r="R15" s="1823"/>
      <c r="S15" s="1804"/>
      <c r="T15" s="1800"/>
      <c r="U15" s="1800"/>
      <c r="V15" s="1800"/>
      <c r="W15" s="1800"/>
      <c r="X15" s="1800"/>
      <c r="Y15" s="1800"/>
      <c r="Z15" s="1366" t="s">
        <v>423</v>
      </c>
      <c r="AA15" s="1811"/>
      <c r="AB15" s="566"/>
      <c r="AC15" s="1808"/>
    </row>
    <row r="16" spans="1:29" ht="22.5" customHeight="1" thickBot="1">
      <c r="A16" s="1816"/>
      <c r="B16" s="568">
        <v>1</v>
      </c>
      <c r="C16" s="569">
        <v>2</v>
      </c>
      <c r="D16" s="570">
        <v>3</v>
      </c>
      <c r="E16" s="570">
        <v>4</v>
      </c>
      <c r="F16" s="570">
        <v>5</v>
      </c>
      <c r="G16" s="570">
        <v>6</v>
      </c>
      <c r="H16" s="570">
        <v>7</v>
      </c>
      <c r="I16" s="570">
        <v>8</v>
      </c>
      <c r="J16" s="570">
        <v>9</v>
      </c>
      <c r="K16" s="570">
        <v>10</v>
      </c>
      <c r="L16" s="571">
        <v>11</v>
      </c>
      <c r="M16" s="571">
        <v>12</v>
      </c>
      <c r="N16" s="569">
        <v>16</v>
      </c>
      <c r="O16" s="570">
        <v>17</v>
      </c>
      <c r="P16" s="570">
        <v>18</v>
      </c>
      <c r="Q16" s="573">
        <v>19</v>
      </c>
      <c r="R16" s="574">
        <v>20</v>
      </c>
      <c r="S16" s="569">
        <v>21</v>
      </c>
      <c r="T16" s="570">
        <v>22</v>
      </c>
      <c r="U16" s="570">
        <v>23</v>
      </c>
      <c r="V16" s="570">
        <v>24</v>
      </c>
      <c r="W16" s="570">
        <v>25</v>
      </c>
      <c r="X16" s="570">
        <v>26</v>
      </c>
      <c r="Y16" s="575">
        <v>27</v>
      </c>
      <c r="Z16" s="575">
        <v>28</v>
      </c>
      <c r="AA16" s="572">
        <v>29</v>
      </c>
      <c r="AB16" s="576"/>
      <c r="AC16" s="576"/>
    </row>
    <row r="17" spans="1:29" ht="35.25" thickTop="1">
      <c r="A17" s="610" t="s">
        <v>431</v>
      </c>
      <c r="B17" s="577">
        <v>16449</v>
      </c>
      <c r="C17" s="578">
        <v>67339</v>
      </c>
      <c r="D17" s="578">
        <v>51661</v>
      </c>
      <c r="E17" s="581"/>
      <c r="F17" s="623">
        <f>B17-C17+D17-E17</f>
        <v>771</v>
      </c>
      <c r="G17" s="622"/>
      <c r="H17" s="588"/>
      <c r="I17" s="619"/>
      <c r="J17" s="623"/>
      <c r="K17" s="623">
        <f>F17</f>
        <v>771</v>
      </c>
      <c r="L17" s="621"/>
      <c r="M17" s="579">
        <f>K17</f>
        <v>771</v>
      </c>
      <c r="N17" s="582"/>
      <c r="O17" s="580"/>
      <c r="P17" s="580"/>
      <c r="Q17" s="615"/>
      <c r="R17" s="600">
        <f>M17</f>
        <v>771</v>
      </c>
      <c r="S17" s="582"/>
      <c r="T17" s="580"/>
      <c r="U17" s="580">
        <v>771</v>
      </c>
      <c r="V17" s="580"/>
      <c r="W17" s="580"/>
      <c r="X17" s="580"/>
      <c r="Y17" s="703"/>
      <c r="Z17" s="1393"/>
      <c r="AA17" s="583">
        <v>771</v>
      </c>
      <c r="AB17" s="584"/>
      <c r="AC17" s="660"/>
    </row>
    <row r="18" spans="1:29" ht="41.25" customHeight="1">
      <c r="A18" s="611" t="s">
        <v>52</v>
      </c>
      <c r="B18" s="585">
        <v>695</v>
      </c>
      <c r="C18" s="586">
        <v>36903</v>
      </c>
      <c r="D18" s="587">
        <v>37740</v>
      </c>
      <c r="E18" s="590"/>
      <c r="F18" s="627">
        <f>B18-C18+D18-E18</f>
        <v>1532</v>
      </c>
      <c r="G18" s="622"/>
      <c r="H18" s="588"/>
      <c r="I18" s="619"/>
      <c r="J18" s="624"/>
      <c r="K18" s="624">
        <f>F18</f>
        <v>1532</v>
      </c>
      <c r="L18" s="622"/>
      <c r="M18" s="589">
        <f>K18</f>
        <v>1532</v>
      </c>
      <c r="N18" s="591"/>
      <c r="O18" s="592"/>
      <c r="P18" s="592"/>
      <c r="Q18" s="616"/>
      <c r="R18" s="601">
        <v>1532</v>
      </c>
      <c r="S18" s="591"/>
      <c r="T18" s="592"/>
      <c r="U18" s="592">
        <v>1532</v>
      </c>
      <c r="V18" s="592"/>
      <c r="W18" s="592"/>
      <c r="X18" s="593"/>
      <c r="Y18" s="702"/>
      <c r="Z18" s="702"/>
      <c r="AA18" s="594">
        <f>SUM(S18:Y18)</f>
        <v>1532</v>
      </c>
      <c r="AB18" s="584"/>
      <c r="AC18" s="660"/>
    </row>
    <row r="19" spans="1:29" ht="41.25" customHeight="1" thickBot="1">
      <c r="A19" s="612" t="s">
        <v>114</v>
      </c>
      <c r="B19" s="608">
        <v>409452</v>
      </c>
      <c r="C19" s="599">
        <v>234545</v>
      </c>
      <c r="D19" s="599">
        <v>133725</v>
      </c>
      <c r="E19" s="626">
        <v>92550</v>
      </c>
      <c r="F19" s="625">
        <f>B19-C19+D19-E19</f>
        <v>216082</v>
      </c>
      <c r="G19" s="602"/>
      <c r="H19" s="602"/>
      <c r="I19" s="620"/>
      <c r="J19" s="625"/>
      <c r="K19" s="625">
        <f>F19</f>
        <v>216082</v>
      </c>
      <c r="L19" s="602">
        <v>-4</v>
      </c>
      <c r="M19" s="603">
        <v>128223</v>
      </c>
      <c r="N19" s="617">
        <v>59156</v>
      </c>
      <c r="O19" s="604"/>
      <c r="P19" s="604">
        <v>88330</v>
      </c>
      <c r="Q19" s="590">
        <f>SUM(N19:P19)</f>
        <v>147486</v>
      </c>
      <c r="R19" s="605">
        <v>68596</v>
      </c>
      <c r="S19" s="604">
        <v>8090</v>
      </c>
      <c r="T19" s="604">
        <v>1780</v>
      </c>
      <c r="U19" s="604">
        <v>2665</v>
      </c>
      <c r="V19" s="604">
        <v>1753</v>
      </c>
      <c r="W19" s="604">
        <v>68544</v>
      </c>
      <c r="X19" s="606">
        <v>44000</v>
      </c>
      <c r="Y19" s="609">
        <v>83752</v>
      </c>
      <c r="Z19" s="1394">
        <v>5498</v>
      </c>
      <c r="AA19" s="607">
        <f>SUM(S19:Z19)</f>
        <v>216082</v>
      </c>
      <c r="AB19" s="584"/>
      <c r="AC19" s="660"/>
    </row>
    <row r="20" spans="1:29" ht="35.25" thickBot="1">
      <c r="A20" s="613" t="s">
        <v>430</v>
      </c>
      <c r="B20" s="595">
        <f aca="true" t="shared" si="0" ref="B20:K20">SUM(B17:B19)</f>
        <v>426596</v>
      </c>
      <c r="C20" s="595">
        <f t="shared" si="0"/>
        <v>338787</v>
      </c>
      <c r="D20" s="595">
        <f t="shared" si="0"/>
        <v>223126</v>
      </c>
      <c r="E20" s="596">
        <f t="shared" si="0"/>
        <v>92550</v>
      </c>
      <c r="F20" s="618">
        <f t="shared" si="0"/>
        <v>218385</v>
      </c>
      <c r="G20" s="595"/>
      <c r="H20" s="595"/>
      <c r="I20" s="596"/>
      <c r="J20" s="618"/>
      <c r="K20" s="618">
        <f t="shared" si="0"/>
        <v>218385</v>
      </c>
      <c r="L20" s="595">
        <v>-2068</v>
      </c>
      <c r="M20" s="595">
        <f>SUM(M17:M19)</f>
        <v>130526</v>
      </c>
      <c r="N20" s="595">
        <f>SUM(N17:N19)</f>
        <v>59156</v>
      </c>
      <c r="O20" s="597"/>
      <c r="P20" s="597">
        <f>SUM(P17:P19)</f>
        <v>88330</v>
      </c>
      <c r="Q20" s="597">
        <f>SUM(Q17:Q19)</f>
        <v>147486</v>
      </c>
      <c r="R20" s="614">
        <f>SUM(R17:R19)</f>
        <v>70899</v>
      </c>
      <c r="S20" s="595">
        <f>SUM(S19)</f>
        <v>8090</v>
      </c>
      <c r="T20" s="595">
        <f>SUM(T19)</f>
        <v>1780</v>
      </c>
      <c r="U20" s="595">
        <f>SUM(U17:U19)</f>
        <v>4968</v>
      </c>
      <c r="V20" s="595">
        <f>SUM(V19)</f>
        <v>1753</v>
      </c>
      <c r="W20" s="595">
        <f>SUM(W19)</f>
        <v>68544</v>
      </c>
      <c r="X20" s="595">
        <f>SUM(X19)</f>
        <v>44000</v>
      </c>
      <c r="Y20" s="659">
        <f>SUM(Y19)</f>
        <v>83752</v>
      </c>
      <c r="Z20" s="1395">
        <f>SUM(Z19)</f>
        <v>5498</v>
      </c>
      <c r="AA20" s="598">
        <f>SUM(AA17:AA19)</f>
        <v>218385</v>
      </c>
      <c r="AB20" s="584"/>
      <c r="AC20" s="660"/>
    </row>
    <row r="23" ht="12.75">
      <c r="O23" s="262" t="s">
        <v>48</v>
      </c>
    </row>
  </sheetData>
  <sheetProtection/>
  <mergeCells count="28">
    <mergeCell ref="A5:AA5"/>
    <mergeCell ref="A7:AA7"/>
    <mergeCell ref="B14:B15"/>
    <mergeCell ref="C14:C15"/>
    <mergeCell ref="A13:A16"/>
    <mergeCell ref="B13:M13"/>
    <mergeCell ref="P14:P15"/>
    <mergeCell ref="N13:Q13"/>
    <mergeCell ref="R13:R15"/>
    <mergeCell ref="S13:AA13"/>
    <mergeCell ref="AC14:AC15"/>
    <mergeCell ref="K14:K15"/>
    <mergeCell ref="AA14:AA15"/>
    <mergeCell ref="N14:N15"/>
    <mergeCell ref="O14:O15"/>
    <mergeCell ref="T14:T15"/>
    <mergeCell ref="U14:U15"/>
    <mergeCell ref="V14:V15"/>
    <mergeCell ref="W14:W15"/>
    <mergeCell ref="Y14:Y15"/>
    <mergeCell ref="X14:X15"/>
    <mergeCell ref="M14:M15"/>
    <mergeCell ref="S14:S15"/>
    <mergeCell ref="Q14:Q15"/>
    <mergeCell ref="D14:D15"/>
    <mergeCell ref="E14:E15"/>
    <mergeCell ref="F14:F15"/>
    <mergeCell ref="L14:L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zoomScalePageLayoutView="0" workbookViewId="0" topLeftCell="A10">
      <selection activeCell="Q46" sqref="Q46"/>
    </sheetView>
  </sheetViews>
  <sheetFormatPr defaultColWidth="9.140625" defaultRowHeight="12.75"/>
  <cols>
    <col min="1" max="1" width="5.140625" style="0" customWidth="1"/>
    <col min="2" max="2" width="67.28125" style="0" bestFit="1" customWidth="1"/>
    <col min="3" max="3" width="13.421875" style="0" customWidth="1"/>
    <col min="4" max="4" width="16.140625" style="0" bestFit="1" customWidth="1"/>
    <col min="5" max="5" width="12.28125" style="0" customWidth="1"/>
  </cols>
  <sheetData>
    <row r="2" spans="1:5" ht="12.75">
      <c r="A2" s="1813" t="s">
        <v>675</v>
      </c>
      <c r="B2" s="1813"/>
      <c r="C2" s="1813"/>
      <c r="D2" s="1813"/>
      <c r="E2" s="1813"/>
    </row>
    <row r="4" spans="1:5" ht="12.75">
      <c r="A4" s="1813" t="s">
        <v>674</v>
      </c>
      <c r="B4" s="1443"/>
      <c r="C4" s="1443"/>
      <c r="D4" s="1443"/>
      <c r="E4" s="1443"/>
    </row>
    <row r="6" spans="1:5" ht="12.75">
      <c r="A6" s="1825" t="s">
        <v>473</v>
      </c>
      <c r="B6" s="1825"/>
      <c r="C6" s="1825"/>
      <c r="D6" s="1825"/>
      <c r="E6" s="1825"/>
    </row>
    <row r="7" ht="13.5" thickBot="1"/>
    <row r="8" spans="1:5" ht="19.5" customHeight="1" thickBot="1">
      <c r="A8" s="670" t="s">
        <v>451</v>
      </c>
      <c r="B8" s="671" t="s">
        <v>452</v>
      </c>
      <c r="C8" s="671" t="s">
        <v>453</v>
      </c>
      <c r="D8" s="671" t="s">
        <v>454</v>
      </c>
      <c r="E8" s="672" t="s">
        <v>455</v>
      </c>
    </row>
    <row r="9" spans="1:5" ht="12.75">
      <c r="A9" s="666">
        <v>1</v>
      </c>
      <c r="B9" s="667" t="s">
        <v>457</v>
      </c>
      <c r="C9" s="669">
        <v>59435</v>
      </c>
      <c r="D9" s="668"/>
      <c r="E9" s="669">
        <v>46200</v>
      </c>
    </row>
    <row r="10" spans="1:5" ht="14.25" customHeight="1">
      <c r="A10" s="663">
        <v>2</v>
      </c>
      <c r="B10" s="661" t="s">
        <v>456</v>
      </c>
      <c r="C10" s="664">
        <v>27435</v>
      </c>
      <c r="D10" s="254"/>
      <c r="E10" s="664">
        <v>27061</v>
      </c>
    </row>
    <row r="11" spans="1:5" ht="12.75">
      <c r="A11" s="663">
        <v>3</v>
      </c>
      <c r="B11" s="661" t="s">
        <v>458</v>
      </c>
      <c r="C11" s="664">
        <v>0</v>
      </c>
      <c r="D11" s="254"/>
      <c r="E11" s="664">
        <v>924</v>
      </c>
    </row>
    <row r="12" spans="1:5" ht="12.75">
      <c r="A12" s="663">
        <v>4</v>
      </c>
      <c r="B12" s="662" t="s">
        <v>459</v>
      </c>
      <c r="C12" s="665">
        <f>SUM(C9:C11)</f>
        <v>86870</v>
      </c>
      <c r="D12" s="662"/>
      <c r="E12" s="665">
        <f>SUM(E9:E11)</f>
        <v>74185</v>
      </c>
    </row>
    <row r="13" spans="1:5" ht="12.75">
      <c r="A13" s="663">
        <v>5</v>
      </c>
      <c r="B13" s="661" t="s">
        <v>460</v>
      </c>
      <c r="C13" s="664">
        <v>2905</v>
      </c>
      <c r="D13" s="254"/>
      <c r="E13" s="664">
        <v>-258</v>
      </c>
    </row>
    <row r="14" spans="1:5" ht="12.75">
      <c r="A14" s="663">
        <v>6</v>
      </c>
      <c r="B14" s="661" t="s">
        <v>461</v>
      </c>
      <c r="C14" s="664"/>
      <c r="D14" s="254"/>
      <c r="E14" s="664">
        <v>2775</v>
      </c>
    </row>
    <row r="15" spans="1:5" ht="12.75">
      <c r="A15" s="663">
        <v>7</v>
      </c>
      <c r="B15" s="662" t="s">
        <v>462</v>
      </c>
      <c r="C15" s="665">
        <v>2905</v>
      </c>
      <c r="D15" s="662"/>
      <c r="E15" s="665">
        <f>E13+E14</f>
        <v>2517</v>
      </c>
    </row>
    <row r="16" spans="1:5" ht="12.75">
      <c r="A16" s="663">
        <v>8</v>
      </c>
      <c r="B16" s="661" t="s">
        <v>463</v>
      </c>
      <c r="C16" s="664">
        <v>269832</v>
      </c>
      <c r="D16" s="254"/>
      <c r="E16" s="664">
        <v>149696</v>
      </c>
    </row>
    <row r="17" spans="1:5" ht="12.75">
      <c r="A17" s="663">
        <v>9</v>
      </c>
      <c r="B17" s="661" t="s">
        <v>464</v>
      </c>
      <c r="C17" s="664">
        <v>86204</v>
      </c>
      <c r="D17" s="254"/>
      <c r="E17" s="664">
        <v>157331</v>
      </c>
    </row>
    <row r="18" spans="1:5" ht="12.75">
      <c r="A18" s="663">
        <v>10</v>
      </c>
      <c r="B18" s="661" t="s">
        <v>676</v>
      </c>
      <c r="C18" s="664">
        <v>5000</v>
      </c>
      <c r="D18" s="254"/>
      <c r="E18" s="664">
        <v>2540</v>
      </c>
    </row>
    <row r="19" spans="1:5" ht="12" customHeight="1">
      <c r="A19" s="663">
        <v>11</v>
      </c>
      <c r="B19" s="661" t="s">
        <v>677</v>
      </c>
      <c r="C19" s="664">
        <v>115770</v>
      </c>
      <c r="D19" s="254"/>
      <c r="E19" s="664">
        <v>169668</v>
      </c>
    </row>
    <row r="20" spans="1:5" ht="12.75">
      <c r="A20" s="663">
        <v>12</v>
      </c>
      <c r="B20" s="662" t="s">
        <v>465</v>
      </c>
      <c r="C20" s="665">
        <f>SUM(C16:C19)</f>
        <v>476806</v>
      </c>
      <c r="D20" s="662"/>
      <c r="E20" s="665">
        <f>SUM(E16:E19)</f>
        <v>479235</v>
      </c>
    </row>
    <row r="21" spans="1:5" ht="12.75">
      <c r="A21" s="663">
        <v>13</v>
      </c>
      <c r="B21" s="661" t="s">
        <v>678</v>
      </c>
      <c r="C21" s="664">
        <v>31387</v>
      </c>
      <c r="D21" s="254"/>
      <c r="E21" s="664">
        <v>31581</v>
      </c>
    </row>
    <row r="22" spans="1:5" ht="12.75">
      <c r="A22" s="663">
        <v>14</v>
      </c>
      <c r="B22" s="661" t="s">
        <v>679</v>
      </c>
      <c r="C22" s="664">
        <v>28098</v>
      </c>
      <c r="D22" s="254"/>
      <c r="E22" s="664">
        <v>40334</v>
      </c>
    </row>
    <row r="23" spans="1:5" ht="12.75">
      <c r="A23" s="663">
        <v>15</v>
      </c>
      <c r="B23" s="661" t="s">
        <v>680</v>
      </c>
      <c r="C23" s="664"/>
      <c r="D23" s="254"/>
      <c r="E23" s="664">
        <v>2</v>
      </c>
    </row>
    <row r="24" spans="1:5" ht="12.75">
      <c r="A24" s="663">
        <v>16</v>
      </c>
      <c r="B24" s="661" t="s">
        <v>681</v>
      </c>
      <c r="C24" s="664"/>
      <c r="D24" s="254"/>
      <c r="E24" s="664"/>
    </row>
    <row r="25" spans="1:5" ht="12.75">
      <c r="A25" s="663">
        <v>17</v>
      </c>
      <c r="B25" s="662" t="s">
        <v>466</v>
      </c>
      <c r="C25" s="665">
        <f>SUM(C21:C24)</f>
        <v>59485</v>
      </c>
      <c r="D25" s="662"/>
      <c r="E25" s="665">
        <f>SUM(E21:E24)</f>
        <v>71917</v>
      </c>
    </row>
    <row r="26" spans="1:5" ht="12.75">
      <c r="A26" s="663">
        <v>18</v>
      </c>
      <c r="B26" s="661" t="s">
        <v>682</v>
      </c>
      <c r="C26" s="664">
        <v>111327</v>
      </c>
      <c r="D26" s="254"/>
      <c r="E26" s="664">
        <v>103679</v>
      </c>
    </row>
    <row r="27" spans="1:5" ht="12.75">
      <c r="A27" s="663">
        <v>19</v>
      </c>
      <c r="B27" s="661" t="s">
        <v>683</v>
      </c>
      <c r="C27" s="664">
        <v>17384</v>
      </c>
      <c r="D27" s="254"/>
      <c r="E27" s="664">
        <v>16137</v>
      </c>
    </row>
    <row r="28" spans="1:5" ht="12.75">
      <c r="A28" s="663">
        <v>20</v>
      </c>
      <c r="B28" s="661" t="s">
        <v>684</v>
      </c>
      <c r="C28" s="664">
        <v>28062</v>
      </c>
      <c r="D28" s="254"/>
      <c r="E28" s="664">
        <v>27983</v>
      </c>
    </row>
    <row r="29" spans="1:5" ht="12.75">
      <c r="A29" s="663">
        <v>21</v>
      </c>
      <c r="B29" s="662" t="s">
        <v>467</v>
      </c>
      <c r="C29" s="665">
        <f>SUM(C26:C28)</f>
        <v>156773</v>
      </c>
      <c r="D29" s="662"/>
      <c r="E29" s="665">
        <f>E26+E27+E28</f>
        <v>147799</v>
      </c>
    </row>
    <row r="30" spans="1:5" ht="12.75">
      <c r="A30" s="663">
        <v>22</v>
      </c>
      <c r="B30" s="662" t="s">
        <v>468</v>
      </c>
      <c r="C30" s="665">
        <v>62220</v>
      </c>
      <c r="D30" s="662"/>
      <c r="E30" s="665">
        <v>62109</v>
      </c>
    </row>
    <row r="31" spans="1:5" ht="12.75">
      <c r="A31" s="663">
        <v>23</v>
      </c>
      <c r="B31" s="662" t="s">
        <v>469</v>
      </c>
      <c r="C31" s="665">
        <v>239099</v>
      </c>
      <c r="D31" s="662"/>
      <c r="E31" s="665">
        <v>185734</v>
      </c>
    </row>
    <row r="32" spans="1:5" ht="12.75">
      <c r="A32" s="663">
        <v>24</v>
      </c>
      <c r="B32" s="662" t="s">
        <v>470</v>
      </c>
      <c r="C32" s="665">
        <f>C12+C15+C20-C25-C29-C30-C31</f>
        <v>49004</v>
      </c>
      <c r="D32" s="254"/>
      <c r="E32" s="665">
        <f>E12+E15+E20-E25-E29-E30-E31</f>
        <v>88378</v>
      </c>
    </row>
    <row r="33" spans="1:5" ht="12.75">
      <c r="A33" s="663">
        <v>25</v>
      </c>
      <c r="B33" s="661" t="s">
        <v>685</v>
      </c>
      <c r="C33" s="664"/>
      <c r="D33" s="254"/>
      <c r="E33" s="664"/>
    </row>
    <row r="34" spans="1:5" ht="12.75">
      <c r="A34" s="663">
        <v>26</v>
      </c>
      <c r="B34" s="661" t="s">
        <v>693</v>
      </c>
      <c r="C34" s="664"/>
      <c r="D34" s="254"/>
      <c r="E34" s="664"/>
    </row>
    <row r="35" spans="1:5" ht="12.75">
      <c r="A35" s="663">
        <v>27</v>
      </c>
      <c r="B35" s="661" t="s">
        <v>686</v>
      </c>
      <c r="C35" s="664"/>
      <c r="D35" s="254"/>
      <c r="E35" s="664"/>
    </row>
    <row r="36" spans="1:5" ht="12.75">
      <c r="A36" s="663">
        <v>28</v>
      </c>
      <c r="B36" s="661" t="s">
        <v>687</v>
      </c>
      <c r="C36" s="664">
        <v>51</v>
      </c>
      <c r="D36" s="254"/>
      <c r="E36" s="664">
        <v>70</v>
      </c>
    </row>
    <row r="37" spans="1:5" ht="12.75">
      <c r="A37" s="663">
        <v>29</v>
      </c>
      <c r="B37" s="661" t="s">
        <v>688</v>
      </c>
      <c r="C37" s="664"/>
      <c r="D37" s="254"/>
      <c r="E37" s="664"/>
    </row>
    <row r="38" spans="1:5" ht="12.75">
      <c r="A38" s="663">
        <v>30</v>
      </c>
      <c r="B38" s="661" t="s">
        <v>689</v>
      </c>
      <c r="C38" s="664"/>
      <c r="D38" s="254"/>
      <c r="E38" s="664"/>
    </row>
    <row r="39" spans="1:5" ht="12.75">
      <c r="A39" s="663">
        <v>31</v>
      </c>
      <c r="B39" s="661" t="s">
        <v>690</v>
      </c>
      <c r="C39" s="664"/>
      <c r="D39" s="254"/>
      <c r="E39" s="664"/>
    </row>
    <row r="40" spans="1:5" ht="12.75">
      <c r="A40" s="663">
        <v>32</v>
      </c>
      <c r="B40" s="662" t="s">
        <v>471</v>
      </c>
      <c r="C40" s="665">
        <f>SUM(C33:C38)</f>
        <v>51</v>
      </c>
      <c r="D40" s="662"/>
      <c r="E40" s="665">
        <f>SUM(E33:E38)</f>
        <v>70</v>
      </c>
    </row>
    <row r="41" spans="1:5" ht="12.75">
      <c r="A41" s="663">
        <v>33</v>
      </c>
      <c r="B41" s="661" t="s">
        <v>691</v>
      </c>
      <c r="C41" s="664"/>
      <c r="D41" s="254"/>
      <c r="E41" s="664"/>
    </row>
    <row r="42" spans="1:5" ht="12.75">
      <c r="A42" s="663">
        <v>34</v>
      </c>
      <c r="B42" s="661" t="s">
        <v>692</v>
      </c>
      <c r="C42" s="664"/>
      <c r="D42" s="254"/>
      <c r="E42" s="664"/>
    </row>
    <row r="43" spans="1:5" ht="12.75">
      <c r="A43" s="663">
        <v>35</v>
      </c>
      <c r="B43" s="661" t="s">
        <v>694</v>
      </c>
      <c r="C43" s="664">
        <v>564</v>
      </c>
      <c r="D43" s="254"/>
      <c r="E43" s="664"/>
    </row>
    <row r="44" spans="1:5" ht="12.75">
      <c r="A44" s="663">
        <v>36</v>
      </c>
      <c r="B44" s="661" t="s">
        <v>696</v>
      </c>
      <c r="C44" s="664"/>
      <c r="D44" s="254"/>
      <c r="E44" s="664"/>
    </row>
    <row r="45" spans="1:5" ht="12.75">
      <c r="A45" s="663">
        <v>37</v>
      </c>
      <c r="B45" s="661" t="s">
        <v>695</v>
      </c>
      <c r="C45" s="664"/>
      <c r="D45" s="254"/>
      <c r="E45" s="664"/>
    </row>
    <row r="46" spans="1:5" ht="12.75">
      <c r="A46" s="663">
        <v>38</v>
      </c>
      <c r="B46" s="661" t="s">
        <v>697</v>
      </c>
      <c r="C46" s="664"/>
      <c r="D46" s="254"/>
      <c r="E46" s="664"/>
    </row>
    <row r="47" spans="1:5" ht="12.75">
      <c r="A47" s="663">
        <v>39</v>
      </c>
      <c r="B47" s="661" t="s">
        <v>698</v>
      </c>
      <c r="C47" s="664"/>
      <c r="D47" s="254"/>
      <c r="E47" s="664"/>
    </row>
    <row r="48" spans="1:5" ht="12.75">
      <c r="A48" s="663">
        <v>40</v>
      </c>
      <c r="B48" s="661" t="s">
        <v>699</v>
      </c>
      <c r="C48" s="664"/>
      <c r="D48" s="254"/>
      <c r="E48" s="664"/>
    </row>
    <row r="49" spans="1:5" ht="12.75">
      <c r="A49" s="663">
        <v>41</v>
      </c>
      <c r="B49" s="661" t="s">
        <v>700</v>
      </c>
      <c r="C49" s="664"/>
      <c r="D49" s="254"/>
      <c r="E49" s="664"/>
    </row>
    <row r="50" spans="1:5" ht="12.75">
      <c r="A50" s="663">
        <v>42</v>
      </c>
      <c r="B50" s="662" t="s">
        <v>472</v>
      </c>
      <c r="C50" s="665">
        <f>SUM(C41:C45)</f>
        <v>564</v>
      </c>
      <c r="D50" s="662"/>
      <c r="E50" s="665"/>
    </row>
    <row r="51" spans="1:5" ht="12.75">
      <c r="A51" s="663">
        <v>43</v>
      </c>
      <c r="B51" s="662" t="s">
        <v>701</v>
      </c>
      <c r="C51" s="665">
        <f>C40-C50</f>
        <v>-513</v>
      </c>
      <c r="D51" s="662"/>
      <c r="E51" s="665">
        <f>E40-E50</f>
        <v>70</v>
      </c>
    </row>
    <row r="52" spans="1:5" ht="12.75">
      <c r="A52" s="663">
        <v>44</v>
      </c>
      <c r="B52" s="662" t="s">
        <v>702</v>
      </c>
      <c r="C52" s="665">
        <f>C32+C51</f>
        <v>48491</v>
      </c>
      <c r="D52" s="662"/>
      <c r="E52" s="665">
        <f>E32+E51</f>
        <v>88448</v>
      </c>
    </row>
  </sheetData>
  <sheetProtection/>
  <mergeCells count="3">
    <mergeCell ref="A4:E4"/>
    <mergeCell ref="A6:E6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</cp:lastModifiedBy>
  <cp:lastPrinted>2017-05-25T19:52:04Z</cp:lastPrinted>
  <dcterms:created xsi:type="dcterms:W3CDTF">2011-02-09T10:25:57Z</dcterms:created>
  <dcterms:modified xsi:type="dcterms:W3CDTF">2017-05-25T19:54:05Z</dcterms:modified>
  <cp:category/>
  <cp:version/>
  <cp:contentType/>
  <cp:contentStatus/>
</cp:coreProperties>
</file>