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1335" windowWidth="11700" windowHeight="5220" tabRatio="598" firstSheet="33" activeTab="35"/>
  </bookViews>
  <sheets>
    <sheet name="1.1.sz.mell" sheetId="227" r:id="rId1"/>
    <sheet name="1.2.sz.mell" sheetId="234" r:id="rId2"/>
    <sheet name="1.3.sz.mell" sheetId="235" r:id="rId3"/>
    <sheet name="1.4.sz.mell" sheetId="236" r:id="rId4"/>
    <sheet name="2.1.sz.mell  " sheetId="268" r:id="rId5"/>
    <sheet name="2.2.sz.mell   " sheetId="269" r:id="rId6"/>
    <sheet name="3.sz.mell" sheetId="224" r:id="rId7"/>
    <sheet name="4.sz.mell." sheetId="263" r:id="rId8"/>
    <sheet name="5.sz.mell." sheetId="225" r:id="rId9"/>
    <sheet name="6.sz.mell" sheetId="217" r:id="rId10"/>
    <sheet name="7.sz.mell" sheetId="219" r:id="rId11"/>
    <sheet name="8.sz.mell" sheetId="226" r:id="rId12"/>
    <sheet name="9.sz.mell" sheetId="222" r:id="rId13"/>
    <sheet name="10.sz.mell" sheetId="205" r:id="rId14"/>
    <sheet name="11. sz.mell" sheetId="206" r:id="rId15"/>
    <sheet name="12.sz.mell" sheetId="207" r:id="rId16"/>
    <sheet name="13.sz.mell" sheetId="208" r:id="rId17"/>
    <sheet name="14.sz.mell" sheetId="211" r:id="rId18"/>
    <sheet name="15.sz.mell" sheetId="210" r:id="rId19"/>
    <sheet name="16.sz.mell " sheetId="267" r:id="rId20"/>
    <sheet name="17.sz.  mell." sheetId="265" r:id="rId21"/>
    <sheet name="18.sz.mell." sheetId="230" r:id="rId22"/>
    <sheet name="18.1.sz.mell." sheetId="233" r:id="rId23"/>
    <sheet name="18.2.sz.mell." sheetId="240" r:id="rId24"/>
    <sheet name="19.sz.mell" sheetId="242" r:id="rId25"/>
    <sheet name="20. sz. mell." sheetId="244" r:id="rId26"/>
    <sheet name="21.1.-21.2 sz. mell. " sheetId="266" r:id="rId27"/>
    <sheet name="22. sz. mell." sheetId="245" r:id="rId28"/>
    <sheet name="23. sz. mell." sheetId="270" r:id="rId29"/>
    <sheet name="24.sz. mell." sheetId="246" r:id="rId30"/>
    <sheet name="25. sz. mell." sheetId="271" r:id="rId31"/>
    <sheet name="26. sz. mell." sheetId="272" r:id="rId32"/>
    <sheet name="27.sz. mell." sheetId="256" r:id="rId33"/>
    <sheet name="28.sz.mell." sheetId="254" r:id="rId34"/>
    <sheet name="29. sz. mell." sheetId="273" r:id="rId35"/>
    <sheet name="30. sz. mell." sheetId="274" r:id="rId36"/>
    <sheet name="31. sz. mell." sheetId="275" r:id="rId37"/>
    <sheet name="32. sz. mell." sheetId="276" r:id="rId38"/>
    <sheet name="33. sz. mell." sheetId="261" r:id="rId39"/>
    <sheet name="Munka1" sheetId="264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xlnm.Print_Titles" localSheetId="0">'1.1.sz.mell'!$4:$6</definedName>
    <definedName name="_xlnm.Print_Titles" localSheetId="1">'1.2.sz.mell'!$4:$5</definedName>
    <definedName name="_xlnm.Print_Titles" localSheetId="2">'1.3.sz.mell'!$4:$5</definedName>
    <definedName name="_xlnm.Print_Titles" localSheetId="3">'1.4.sz.mell'!$4:$5</definedName>
    <definedName name="_xlnm.Print_Titles" localSheetId="13">'10.sz.mell'!$1:$5</definedName>
    <definedName name="_xlnm.Print_Titles" localSheetId="14">'11. sz.mell'!$1:$5</definedName>
    <definedName name="_xlnm.Print_Titles" localSheetId="15">'12.sz.mell'!$1:$5</definedName>
    <definedName name="_xlnm.Print_Titles" localSheetId="16">'13.sz.mell'!$1:$5</definedName>
    <definedName name="_xlnm.Print_Titles" localSheetId="17">'14.sz.mell'!$1:$5</definedName>
    <definedName name="_xlnm.Print_Titles" localSheetId="18">'15.sz.mell'!$1:$5</definedName>
    <definedName name="_xlnm.Print_Titles" localSheetId="19">'16.sz.mell '!$4:$6</definedName>
    <definedName name="_xlnm.Print_Titles" localSheetId="8">'5.sz.mell.'!$4:$6</definedName>
    <definedName name="_xlnm.Print_Titles" localSheetId="9">'6.sz.mell'!$3:$5</definedName>
    <definedName name="_xlnm.Print_Titles" localSheetId="11">'8.sz.mell'!$2:$6</definedName>
    <definedName name="_xlnm.Print_Titles" localSheetId="12">'9.sz.mell'!$1:$5</definedName>
    <definedName name="_xlnm.Print_Area" localSheetId="0">'1.1.sz.mell'!$A$1:$E$176</definedName>
    <definedName name="_xlnm.Print_Area" localSheetId="1">'1.2.sz.mell'!$A$1:$E$169</definedName>
    <definedName name="_xlnm.Print_Area" localSheetId="2">'1.3.sz.mell'!$A$1:$E$169</definedName>
    <definedName name="_xlnm.Print_Area" localSheetId="3">'1.4.sz.mell'!$A$1:$E$168</definedName>
    <definedName name="_xlnm.Print_Area" localSheetId="16">'13.sz.mell'!$A$1:$E$68</definedName>
    <definedName name="_xlnm.Print_Area" localSheetId="19">'16.sz.mell '!$A$1:$E$176</definedName>
    <definedName name="_xlnm.Print_Area" localSheetId="34">'29. sz. mell.'!$A$1:$I$14</definedName>
    <definedName name="_xlnm.Print_Area" localSheetId="37">'32. sz. mell.'!$A$1:$D$15</definedName>
    <definedName name="_xlnm.Print_Area" localSheetId="8">'5.sz.mell.'!$A$1:$K$17</definedName>
    <definedName name="_xlnm.Print_Area" localSheetId="9">'6.sz.mell'!$A$1:$N$46</definedName>
    <definedName name="_xlnm.Print_Area" localSheetId="10">'7.sz.mell'!$A$1:$E$19</definedName>
    <definedName name="_xlnm.Print_Area" localSheetId="11">'8.sz.mell'!$A$1:$E$166</definedName>
    <definedName name="óvoda" localSheetId="0">#REF!</definedName>
    <definedName name="óvoda" localSheetId="14">#REF!</definedName>
    <definedName name="óvoda" localSheetId="15">#REF!</definedName>
    <definedName name="óvoda" localSheetId="16">#REF!</definedName>
    <definedName name="óvoda" localSheetId="17">#REF!</definedName>
    <definedName name="óvoda" localSheetId="18">#REF!</definedName>
    <definedName name="óvoda" localSheetId="19">#REF!</definedName>
    <definedName name="óvoda" localSheetId="20">#REF!</definedName>
    <definedName name="óvoda" localSheetId="4">#REF!</definedName>
    <definedName name="óvoda" localSheetId="5">#REF!</definedName>
    <definedName name="óvoda" localSheetId="26">#REF!</definedName>
    <definedName name="óvoda" localSheetId="28">#REF!</definedName>
    <definedName name="óvoda" localSheetId="30">#REF!</definedName>
    <definedName name="óvoda" localSheetId="31">#REF!</definedName>
    <definedName name="óvoda" localSheetId="34">#REF!</definedName>
    <definedName name="óvoda" localSheetId="35">#REF!</definedName>
    <definedName name="óvoda" localSheetId="36">#REF!</definedName>
    <definedName name="óvoda" localSheetId="37">#REF!</definedName>
    <definedName name="óvoda" localSheetId="7">#REF!</definedName>
    <definedName name="óvoda" localSheetId="12">#REF!</definedName>
    <definedName name="óvoda">#REF!</definedName>
    <definedName name="önkbercsényi" localSheetId="0">#REF!</definedName>
    <definedName name="önkbercsényi" localSheetId="14">#REF!</definedName>
    <definedName name="önkbercsényi" localSheetId="15">#REF!</definedName>
    <definedName name="önkbercsényi" localSheetId="16">#REF!</definedName>
    <definedName name="önkbercsényi" localSheetId="17">#REF!</definedName>
    <definedName name="önkbercsényi" localSheetId="18">#REF!</definedName>
    <definedName name="önkbercsényi" localSheetId="19">#REF!</definedName>
    <definedName name="önkbercsényi" localSheetId="20">#REF!</definedName>
    <definedName name="önkbercsényi" localSheetId="4">#REF!</definedName>
    <definedName name="önkbercsényi" localSheetId="5">#REF!</definedName>
    <definedName name="önkbercsényi" localSheetId="26">#REF!</definedName>
    <definedName name="önkbercsényi" localSheetId="28">#REF!</definedName>
    <definedName name="önkbercsényi" localSheetId="30">#REF!</definedName>
    <definedName name="önkbercsényi" localSheetId="31">#REF!</definedName>
    <definedName name="önkbercsényi" localSheetId="34">#REF!</definedName>
    <definedName name="önkbercsényi" localSheetId="35">#REF!</definedName>
    <definedName name="önkbercsényi" localSheetId="36">#REF!</definedName>
    <definedName name="önkbercsényi" localSheetId="37">#REF!</definedName>
    <definedName name="önkbercsényi" localSheetId="7">#REF!</definedName>
    <definedName name="önkbercsényi" localSheetId="12">#REF!</definedName>
    <definedName name="önkbercsényi">#REF!</definedName>
    <definedName name="önkbölcsőde" localSheetId="0">#REF!</definedName>
    <definedName name="önkbölcsőde" localSheetId="14">#REF!</definedName>
    <definedName name="önkbölcsőde" localSheetId="15">#REF!</definedName>
    <definedName name="önkbölcsőde" localSheetId="16">#REF!</definedName>
    <definedName name="önkbölcsőde" localSheetId="17">#REF!</definedName>
    <definedName name="önkbölcsőde" localSheetId="18">#REF!</definedName>
    <definedName name="önkbölcsőde" localSheetId="19">#REF!</definedName>
    <definedName name="önkbölcsőde" localSheetId="20">#REF!</definedName>
    <definedName name="önkbölcsőde" localSheetId="4">#REF!</definedName>
    <definedName name="önkbölcsőde" localSheetId="5">#REF!</definedName>
    <definedName name="önkbölcsőde" localSheetId="26">#REF!</definedName>
    <definedName name="önkbölcsőde" localSheetId="28">#REF!</definedName>
    <definedName name="önkbölcsőde" localSheetId="30">#REF!</definedName>
    <definedName name="önkbölcsőde" localSheetId="31">#REF!</definedName>
    <definedName name="önkbölcsőde" localSheetId="34">#REF!</definedName>
    <definedName name="önkbölcsőde" localSheetId="35">#REF!</definedName>
    <definedName name="önkbölcsőde" localSheetId="36">#REF!</definedName>
    <definedName name="önkbölcsőde" localSheetId="37">#REF!</definedName>
    <definedName name="önkbölcsőde" localSheetId="7">#REF!</definedName>
    <definedName name="önkbölcsőde" localSheetId="12">#REF!</definedName>
    <definedName name="önkbölcsőde">#REF!</definedName>
    <definedName name="önkegymi" localSheetId="0">#REF!</definedName>
    <definedName name="önkegymi" localSheetId="14">#REF!</definedName>
    <definedName name="önkegymi" localSheetId="15">#REF!</definedName>
    <definedName name="önkegymi" localSheetId="16">#REF!</definedName>
    <definedName name="önkegymi" localSheetId="17">#REF!</definedName>
    <definedName name="önkegymi" localSheetId="18">#REF!</definedName>
    <definedName name="önkegymi" localSheetId="19">#REF!</definedName>
    <definedName name="önkegymi" localSheetId="20">#REF!</definedName>
    <definedName name="önkegymi" localSheetId="4">#REF!</definedName>
    <definedName name="önkegymi" localSheetId="5">#REF!</definedName>
    <definedName name="önkegymi" localSheetId="26">#REF!</definedName>
    <definedName name="önkegymi" localSheetId="28">#REF!</definedName>
    <definedName name="önkegymi" localSheetId="30">#REF!</definedName>
    <definedName name="önkegymi" localSheetId="31">#REF!</definedName>
    <definedName name="önkegymi" localSheetId="34">#REF!</definedName>
    <definedName name="önkegymi" localSheetId="35">#REF!</definedName>
    <definedName name="önkegymi" localSheetId="36">#REF!</definedName>
    <definedName name="önkegymi" localSheetId="37">#REF!</definedName>
    <definedName name="önkegymi" localSheetId="7">#REF!</definedName>
    <definedName name="önkegymi" localSheetId="12">#REF!</definedName>
    <definedName name="önkegymi">#REF!</definedName>
    <definedName name="önkgondkp" localSheetId="0">#REF!</definedName>
    <definedName name="önkgondkp" localSheetId="14">#REF!</definedName>
    <definedName name="önkgondkp" localSheetId="15">#REF!</definedName>
    <definedName name="önkgondkp" localSheetId="16">#REF!</definedName>
    <definedName name="önkgondkp" localSheetId="17">#REF!</definedName>
    <definedName name="önkgondkp" localSheetId="18">#REF!</definedName>
    <definedName name="önkgondkp" localSheetId="19">#REF!</definedName>
    <definedName name="önkgondkp" localSheetId="20">#REF!</definedName>
    <definedName name="önkgondkp" localSheetId="4">#REF!</definedName>
    <definedName name="önkgondkp" localSheetId="5">#REF!</definedName>
    <definedName name="önkgondkp" localSheetId="26">#REF!</definedName>
    <definedName name="önkgondkp" localSheetId="28">#REF!</definedName>
    <definedName name="önkgondkp" localSheetId="30">#REF!</definedName>
    <definedName name="önkgondkp" localSheetId="31">#REF!</definedName>
    <definedName name="önkgondkp" localSheetId="34">#REF!</definedName>
    <definedName name="önkgondkp" localSheetId="35">#REF!</definedName>
    <definedName name="önkgondkp" localSheetId="36">#REF!</definedName>
    <definedName name="önkgondkp" localSheetId="37">#REF!</definedName>
    <definedName name="önkgondkp" localSheetId="7">#REF!</definedName>
    <definedName name="önkgondkp" localSheetId="12">#REF!</definedName>
    <definedName name="önkgondkp">#REF!</definedName>
    <definedName name="önkhunyadi" localSheetId="0">#REF!</definedName>
    <definedName name="önkhunyadi" localSheetId="14">#REF!</definedName>
    <definedName name="önkhunyadi" localSheetId="15">#REF!</definedName>
    <definedName name="önkhunyadi" localSheetId="16">#REF!</definedName>
    <definedName name="önkhunyadi" localSheetId="17">#REF!</definedName>
    <definedName name="önkhunyadi" localSheetId="18">#REF!</definedName>
    <definedName name="önkhunyadi" localSheetId="19">#REF!</definedName>
    <definedName name="önkhunyadi" localSheetId="20">#REF!</definedName>
    <definedName name="önkhunyadi" localSheetId="4">#REF!</definedName>
    <definedName name="önkhunyadi" localSheetId="5">#REF!</definedName>
    <definedName name="önkhunyadi" localSheetId="26">#REF!</definedName>
    <definedName name="önkhunyadi" localSheetId="28">#REF!</definedName>
    <definedName name="önkhunyadi" localSheetId="30">#REF!</definedName>
    <definedName name="önkhunyadi" localSheetId="31">#REF!</definedName>
    <definedName name="önkhunyadi" localSheetId="34">#REF!</definedName>
    <definedName name="önkhunyadi" localSheetId="35">#REF!</definedName>
    <definedName name="önkhunyadi" localSheetId="36">#REF!</definedName>
    <definedName name="önkhunyadi" localSheetId="37">#REF!</definedName>
    <definedName name="önkhunyadi" localSheetId="7">#REF!</definedName>
    <definedName name="önkhunyadi" localSheetId="12">#REF!</definedName>
    <definedName name="önkhunyadi">#REF!</definedName>
    <definedName name="önkkodály" localSheetId="0">#REF!</definedName>
    <definedName name="önkkodály" localSheetId="14">#REF!</definedName>
    <definedName name="önkkodály" localSheetId="15">#REF!</definedName>
    <definedName name="önkkodály" localSheetId="16">#REF!</definedName>
    <definedName name="önkkodály" localSheetId="17">#REF!</definedName>
    <definedName name="önkkodály" localSheetId="18">#REF!</definedName>
    <definedName name="önkkodály" localSheetId="19">#REF!</definedName>
    <definedName name="önkkodály" localSheetId="20">#REF!</definedName>
    <definedName name="önkkodály" localSheetId="4">#REF!</definedName>
    <definedName name="önkkodály" localSheetId="5">#REF!</definedName>
    <definedName name="önkkodály" localSheetId="26">#REF!</definedName>
    <definedName name="önkkodály" localSheetId="28">#REF!</definedName>
    <definedName name="önkkodály" localSheetId="30">#REF!</definedName>
    <definedName name="önkkodály" localSheetId="31">#REF!</definedName>
    <definedName name="önkkodály" localSheetId="34">#REF!</definedName>
    <definedName name="önkkodály" localSheetId="35">#REF!</definedName>
    <definedName name="önkkodály" localSheetId="36">#REF!</definedName>
    <definedName name="önkkodály" localSheetId="37">#REF!</definedName>
    <definedName name="önkkodály" localSheetId="7">#REF!</definedName>
    <definedName name="önkkodály" localSheetId="12">#REF!</definedName>
    <definedName name="önkkodály">#REF!</definedName>
    <definedName name="önkkonyha" localSheetId="0">#REF!</definedName>
    <definedName name="önkkonyha" localSheetId="14">#REF!</definedName>
    <definedName name="önkkonyha" localSheetId="15">#REF!</definedName>
    <definedName name="önkkonyha" localSheetId="16">#REF!</definedName>
    <definedName name="önkkonyha" localSheetId="17">#REF!</definedName>
    <definedName name="önkkonyha" localSheetId="18">#REF!</definedName>
    <definedName name="önkkonyha" localSheetId="19">#REF!</definedName>
    <definedName name="önkkonyha" localSheetId="20">#REF!</definedName>
    <definedName name="önkkonyha" localSheetId="4">#REF!</definedName>
    <definedName name="önkkonyha" localSheetId="5">#REF!</definedName>
    <definedName name="önkkonyha" localSheetId="26">#REF!</definedName>
    <definedName name="önkkonyha" localSheetId="28">#REF!</definedName>
    <definedName name="önkkonyha" localSheetId="30">#REF!</definedName>
    <definedName name="önkkonyha" localSheetId="31">#REF!</definedName>
    <definedName name="önkkonyha" localSheetId="34">#REF!</definedName>
    <definedName name="önkkonyha" localSheetId="35">#REF!</definedName>
    <definedName name="önkkonyha" localSheetId="36">#REF!</definedName>
    <definedName name="önkkonyha" localSheetId="37">#REF!</definedName>
    <definedName name="önkkonyha" localSheetId="7">#REF!</definedName>
    <definedName name="önkkonyha" localSheetId="12">#REF!</definedName>
    <definedName name="önkkonyha">#REF!</definedName>
    <definedName name="önkkölcsey" localSheetId="0">#REF!</definedName>
    <definedName name="önkkölcsey" localSheetId="14">#REF!</definedName>
    <definedName name="önkkölcsey" localSheetId="15">#REF!</definedName>
    <definedName name="önkkölcsey" localSheetId="16">#REF!</definedName>
    <definedName name="önkkölcsey" localSheetId="17">#REF!</definedName>
    <definedName name="önkkölcsey" localSheetId="18">#REF!</definedName>
    <definedName name="önkkölcsey" localSheetId="19">#REF!</definedName>
    <definedName name="önkkölcsey" localSheetId="20">#REF!</definedName>
    <definedName name="önkkölcsey" localSheetId="4">#REF!</definedName>
    <definedName name="önkkölcsey" localSheetId="5">#REF!</definedName>
    <definedName name="önkkölcsey" localSheetId="26">#REF!</definedName>
    <definedName name="önkkölcsey" localSheetId="28">#REF!</definedName>
    <definedName name="önkkölcsey" localSheetId="30">#REF!</definedName>
    <definedName name="önkkölcsey" localSheetId="31">#REF!</definedName>
    <definedName name="önkkölcsey" localSheetId="34">#REF!</definedName>
    <definedName name="önkkölcsey" localSheetId="35">#REF!</definedName>
    <definedName name="önkkölcsey" localSheetId="36">#REF!</definedName>
    <definedName name="önkkölcsey" localSheetId="37">#REF!</definedName>
    <definedName name="önkkölcsey" localSheetId="7">#REF!</definedName>
    <definedName name="önkkölcsey" localSheetId="12">#REF!</definedName>
    <definedName name="önkkölcsey">#REF!</definedName>
    <definedName name="önkkönyvtár" localSheetId="0">#REF!</definedName>
    <definedName name="önkkönyvtár" localSheetId="14">#REF!</definedName>
    <definedName name="önkkönyvtár" localSheetId="15">#REF!</definedName>
    <definedName name="önkkönyvtár" localSheetId="16">#REF!</definedName>
    <definedName name="önkkönyvtár" localSheetId="17">#REF!</definedName>
    <definedName name="önkkönyvtár" localSheetId="18">#REF!</definedName>
    <definedName name="önkkönyvtár" localSheetId="19">#REF!</definedName>
    <definedName name="önkkönyvtár" localSheetId="20">#REF!</definedName>
    <definedName name="önkkönyvtár" localSheetId="4">#REF!</definedName>
    <definedName name="önkkönyvtár" localSheetId="5">#REF!</definedName>
    <definedName name="önkkönyvtár" localSheetId="26">#REF!</definedName>
    <definedName name="önkkönyvtár" localSheetId="28">#REF!</definedName>
    <definedName name="önkkönyvtár" localSheetId="30">#REF!</definedName>
    <definedName name="önkkönyvtár" localSheetId="31">#REF!</definedName>
    <definedName name="önkkönyvtár" localSheetId="34">#REF!</definedName>
    <definedName name="önkkönyvtár" localSheetId="35">#REF!</definedName>
    <definedName name="önkkönyvtár" localSheetId="36">#REF!</definedName>
    <definedName name="önkkönyvtár" localSheetId="37">#REF!</definedName>
    <definedName name="önkkönyvtár" localSheetId="7">#REF!</definedName>
    <definedName name="önkkönyvtár" localSheetId="12">#REF!</definedName>
    <definedName name="önkkönyvtár">#REF!</definedName>
    <definedName name="önkktgvtám" localSheetId="0">#REF!</definedName>
    <definedName name="önkktgvtám" localSheetId="14">#REF!</definedName>
    <definedName name="önkktgvtám" localSheetId="15">#REF!</definedName>
    <definedName name="önkktgvtám" localSheetId="16">#REF!</definedName>
    <definedName name="önkktgvtám" localSheetId="17">#REF!</definedName>
    <definedName name="önkktgvtám" localSheetId="18">#REF!</definedName>
    <definedName name="önkktgvtám" localSheetId="19">#REF!</definedName>
    <definedName name="önkktgvtám" localSheetId="20">#REF!</definedName>
    <definedName name="önkktgvtám" localSheetId="4">#REF!</definedName>
    <definedName name="önkktgvtám" localSheetId="5">#REF!</definedName>
    <definedName name="önkktgvtám" localSheetId="26">#REF!</definedName>
    <definedName name="önkktgvtám" localSheetId="28">#REF!</definedName>
    <definedName name="önkktgvtám" localSheetId="30">#REF!</definedName>
    <definedName name="önkktgvtám" localSheetId="31">#REF!</definedName>
    <definedName name="önkktgvtám" localSheetId="34">#REF!</definedName>
    <definedName name="önkktgvtám" localSheetId="35">#REF!</definedName>
    <definedName name="önkktgvtám" localSheetId="36">#REF!</definedName>
    <definedName name="önkktgvtám" localSheetId="37">#REF!</definedName>
    <definedName name="önkktgvtám" localSheetId="7">#REF!</definedName>
    <definedName name="önkktgvtám" localSheetId="12">#REF!</definedName>
    <definedName name="önkktgvtám">#REF!</definedName>
    <definedName name="önklábassy" localSheetId="0">#REF!</definedName>
    <definedName name="önklábassy" localSheetId="14">#REF!</definedName>
    <definedName name="önklábassy" localSheetId="15">#REF!</definedName>
    <definedName name="önklábassy" localSheetId="16">#REF!</definedName>
    <definedName name="önklábassy" localSheetId="17">#REF!</definedName>
    <definedName name="önklábassy" localSheetId="18">#REF!</definedName>
    <definedName name="önklábassy" localSheetId="19">#REF!</definedName>
    <definedName name="önklábassy" localSheetId="20">#REF!</definedName>
    <definedName name="önklábassy" localSheetId="4">#REF!</definedName>
    <definedName name="önklábassy" localSheetId="5">#REF!</definedName>
    <definedName name="önklábassy" localSheetId="26">#REF!</definedName>
    <definedName name="önklábassy" localSheetId="28">#REF!</definedName>
    <definedName name="önklábassy" localSheetId="30">#REF!</definedName>
    <definedName name="önklábassy" localSheetId="31">#REF!</definedName>
    <definedName name="önklábassy" localSheetId="34">#REF!</definedName>
    <definedName name="önklábassy" localSheetId="35">#REF!</definedName>
    <definedName name="önklábassy" localSheetId="36">#REF!</definedName>
    <definedName name="önklábassy" localSheetId="37">#REF!</definedName>
    <definedName name="önklábassy" localSheetId="7">#REF!</definedName>
    <definedName name="önklábassy" localSheetId="12">#REF!</definedName>
    <definedName name="önklábassy">#REF!</definedName>
    <definedName name="önkműkbev" localSheetId="0">#REF!</definedName>
    <definedName name="önkműkbev" localSheetId="14">#REF!</definedName>
    <definedName name="önkműkbev" localSheetId="15">#REF!</definedName>
    <definedName name="önkműkbev" localSheetId="16">#REF!</definedName>
    <definedName name="önkműkbev" localSheetId="17">#REF!</definedName>
    <definedName name="önkműkbev" localSheetId="18">#REF!</definedName>
    <definedName name="önkműkbev" localSheetId="19">#REF!</definedName>
    <definedName name="önkműkbev" localSheetId="20">#REF!</definedName>
    <definedName name="önkműkbev" localSheetId="4">#REF!</definedName>
    <definedName name="önkműkbev" localSheetId="5">#REF!</definedName>
    <definedName name="önkműkbev" localSheetId="26">#REF!</definedName>
    <definedName name="önkműkbev" localSheetId="28">#REF!</definedName>
    <definedName name="önkműkbev" localSheetId="30">#REF!</definedName>
    <definedName name="önkműkbev" localSheetId="31">#REF!</definedName>
    <definedName name="önkműkbev" localSheetId="34">#REF!</definedName>
    <definedName name="önkműkbev" localSheetId="35">#REF!</definedName>
    <definedName name="önkműkbev" localSheetId="36">#REF!</definedName>
    <definedName name="önkműkbev" localSheetId="37">#REF!</definedName>
    <definedName name="önkműkbev" localSheetId="7">#REF!</definedName>
    <definedName name="önkműkbev" localSheetId="12">#REF!</definedName>
    <definedName name="önkműkbev">#REF!</definedName>
    <definedName name="önkóvoda" localSheetId="0">#REF!</definedName>
    <definedName name="önkóvoda" localSheetId="14">#REF!</definedName>
    <definedName name="önkóvoda" localSheetId="15">#REF!</definedName>
    <definedName name="önkóvoda" localSheetId="16">#REF!</definedName>
    <definedName name="önkóvoda" localSheetId="17">#REF!</definedName>
    <definedName name="önkóvoda" localSheetId="18">#REF!</definedName>
    <definedName name="önkóvoda" localSheetId="19">#REF!</definedName>
    <definedName name="önkóvoda" localSheetId="20">#REF!</definedName>
    <definedName name="önkóvoda" localSheetId="4">#REF!</definedName>
    <definedName name="önkóvoda" localSheetId="5">#REF!</definedName>
    <definedName name="önkóvoda" localSheetId="26">#REF!</definedName>
    <definedName name="önkóvoda" localSheetId="28">#REF!</definedName>
    <definedName name="önkóvoda" localSheetId="30">#REF!</definedName>
    <definedName name="önkóvoda" localSheetId="31">#REF!</definedName>
    <definedName name="önkóvoda" localSheetId="34">#REF!</definedName>
    <definedName name="önkóvoda" localSheetId="35">#REF!</definedName>
    <definedName name="önkóvoda" localSheetId="36">#REF!</definedName>
    <definedName name="önkóvoda" localSheetId="37">#REF!</definedName>
    <definedName name="önkóvoda" localSheetId="7">#REF!</definedName>
    <definedName name="önkóvoda" localSheetId="12">#REF!</definedName>
    <definedName name="önkóvoda">#REF!</definedName>
    <definedName name="önkpbo" localSheetId="0">#REF!</definedName>
    <definedName name="önkpbo" localSheetId="14">#REF!</definedName>
    <definedName name="önkpbo" localSheetId="15">#REF!</definedName>
    <definedName name="önkpbo" localSheetId="16">#REF!</definedName>
    <definedName name="önkpbo" localSheetId="17">#REF!</definedName>
    <definedName name="önkpbo" localSheetId="18">#REF!</definedName>
    <definedName name="önkpbo" localSheetId="19">#REF!</definedName>
    <definedName name="önkpbo" localSheetId="20">#REF!</definedName>
    <definedName name="önkpbo" localSheetId="4">#REF!</definedName>
    <definedName name="önkpbo" localSheetId="5">#REF!</definedName>
    <definedName name="önkpbo" localSheetId="26">#REF!</definedName>
    <definedName name="önkpbo" localSheetId="28">#REF!</definedName>
    <definedName name="önkpbo" localSheetId="30">#REF!</definedName>
    <definedName name="önkpbo" localSheetId="31">#REF!</definedName>
    <definedName name="önkpbo" localSheetId="34">#REF!</definedName>
    <definedName name="önkpbo" localSheetId="35">#REF!</definedName>
    <definedName name="önkpbo" localSheetId="36">#REF!</definedName>
    <definedName name="önkpbo" localSheetId="37">#REF!</definedName>
    <definedName name="önkpbo" localSheetId="7">#REF!</definedName>
    <definedName name="önkpbo" localSheetId="12">#REF!</definedName>
    <definedName name="önkpbo">#REF!</definedName>
    <definedName name="önkpetőfi" localSheetId="0">#REF!</definedName>
    <definedName name="önkpetőfi" localSheetId="14">#REF!</definedName>
    <definedName name="önkpetőfi" localSheetId="15">#REF!</definedName>
    <definedName name="önkpetőfi" localSheetId="16">#REF!</definedName>
    <definedName name="önkpetőfi" localSheetId="17">#REF!</definedName>
    <definedName name="önkpetőfi" localSheetId="18">#REF!</definedName>
    <definedName name="önkpetőfi" localSheetId="19">#REF!</definedName>
    <definedName name="önkpetőfi" localSheetId="20">#REF!</definedName>
    <definedName name="önkpetőfi" localSheetId="4">#REF!</definedName>
    <definedName name="önkpetőfi" localSheetId="5">#REF!</definedName>
    <definedName name="önkpetőfi" localSheetId="26">#REF!</definedName>
    <definedName name="önkpetőfi" localSheetId="28">#REF!</definedName>
    <definedName name="önkpetőfi" localSheetId="30">#REF!</definedName>
    <definedName name="önkpetőfi" localSheetId="31">#REF!</definedName>
    <definedName name="önkpetőfi" localSheetId="34">#REF!</definedName>
    <definedName name="önkpetőfi" localSheetId="35">#REF!</definedName>
    <definedName name="önkpetőfi" localSheetId="36">#REF!</definedName>
    <definedName name="önkpetőfi" localSheetId="37">#REF!</definedName>
    <definedName name="önkpetőfi" localSheetId="7">#REF!</definedName>
    <definedName name="önkpetőfi" localSheetId="12">#REF!</definedName>
    <definedName name="önkpetőfi">#REF!</definedName>
    <definedName name="önksajátos1" localSheetId="19">#REF!</definedName>
    <definedName name="önksajátos1" localSheetId="20">#REF!</definedName>
    <definedName name="önksajátos1" localSheetId="4">#REF!</definedName>
    <definedName name="önksajátos1" localSheetId="5">#REF!</definedName>
    <definedName name="önksajátos1" localSheetId="26">#REF!</definedName>
    <definedName name="önksajátos1" localSheetId="28">#REF!</definedName>
    <definedName name="önksajátos1" localSheetId="30">#REF!</definedName>
    <definedName name="önksajátos1" localSheetId="31">#REF!</definedName>
    <definedName name="önksajátos1" localSheetId="34">#REF!</definedName>
    <definedName name="önksajátos1" localSheetId="35">#REF!</definedName>
    <definedName name="önksajátos1" localSheetId="36">#REF!</definedName>
    <definedName name="önksajátos1" localSheetId="37">#REF!</definedName>
    <definedName name="önksajátos1" localSheetId="7">#REF!</definedName>
    <definedName name="önksajátos1">#REF!</definedName>
    <definedName name="önkszékács" localSheetId="0">#REF!</definedName>
    <definedName name="önkszékács" localSheetId="14">#REF!</definedName>
    <definedName name="önkszékács" localSheetId="15">#REF!</definedName>
    <definedName name="önkszékács" localSheetId="16">#REF!</definedName>
    <definedName name="önkszékács" localSheetId="17">#REF!</definedName>
    <definedName name="önkszékács" localSheetId="18">#REF!</definedName>
    <definedName name="önkszékács" localSheetId="19">#REF!</definedName>
    <definedName name="önkszékács" localSheetId="20">#REF!</definedName>
    <definedName name="önkszékács" localSheetId="4">#REF!</definedName>
    <definedName name="önkszékács" localSheetId="5">#REF!</definedName>
    <definedName name="önkszékács" localSheetId="26">#REF!</definedName>
    <definedName name="önkszékács" localSheetId="28">#REF!</definedName>
    <definedName name="önkszékács" localSheetId="30">#REF!</definedName>
    <definedName name="önkszékács" localSheetId="31">#REF!</definedName>
    <definedName name="önkszékács" localSheetId="34">#REF!</definedName>
    <definedName name="önkszékács" localSheetId="35">#REF!</definedName>
    <definedName name="önkszékács" localSheetId="36">#REF!</definedName>
    <definedName name="önkszékács" localSheetId="37">#REF!</definedName>
    <definedName name="önkszékács" localSheetId="7">#REF!</definedName>
    <definedName name="önkszékács" localSheetId="12">#REF!</definedName>
    <definedName name="önkszékács">#REF!</definedName>
    <definedName name="önkvmk" localSheetId="0">#REF!</definedName>
    <definedName name="önkvmk" localSheetId="14">#REF!</definedName>
    <definedName name="önkvmk" localSheetId="15">#REF!</definedName>
    <definedName name="önkvmk" localSheetId="16">#REF!</definedName>
    <definedName name="önkvmk" localSheetId="17">#REF!</definedName>
    <definedName name="önkvmk" localSheetId="18">#REF!</definedName>
    <definedName name="önkvmk" localSheetId="19">#REF!</definedName>
    <definedName name="önkvmk" localSheetId="20">#REF!</definedName>
    <definedName name="önkvmk" localSheetId="4">#REF!</definedName>
    <definedName name="önkvmk" localSheetId="5">#REF!</definedName>
    <definedName name="önkvmk" localSheetId="26">#REF!</definedName>
    <definedName name="önkvmk" localSheetId="28">#REF!</definedName>
    <definedName name="önkvmk" localSheetId="30">#REF!</definedName>
    <definedName name="önkvmk" localSheetId="31">#REF!</definedName>
    <definedName name="önkvmk" localSheetId="34">#REF!</definedName>
    <definedName name="önkvmk" localSheetId="35">#REF!</definedName>
    <definedName name="önkvmk" localSheetId="36">#REF!</definedName>
    <definedName name="önkvmk" localSheetId="37">#REF!</definedName>
    <definedName name="önkvmk" localSheetId="7">#REF!</definedName>
    <definedName name="önkvmk" localSheetId="12">#REF!</definedName>
    <definedName name="önkvmk">#REF!</definedName>
    <definedName name="összbev">'[1]2. bev-kiad. önk.'!$C$39</definedName>
    <definedName name="összkiad">'[1]2. bev-kiad. önk.'!$C$53</definedName>
    <definedName name="pálybev" localSheetId="0">#REF!</definedName>
    <definedName name="pálybev" localSheetId="14">#REF!</definedName>
    <definedName name="pálybev" localSheetId="15">#REF!</definedName>
    <definedName name="pálybev" localSheetId="16">#REF!</definedName>
    <definedName name="pálybev" localSheetId="17">#REF!</definedName>
    <definedName name="pálybev" localSheetId="18">#REF!</definedName>
    <definedName name="pálybev" localSheetId="19">#REF!</definedName>
    <definedName name="pálybev" localSheetId="20">#REF!</definedName>
    <definedName name="pálybev" localSheetId="4">#REF!</definedName>
    <definedName name="pálybev" localSheetId="5">#REF!</definedName>
    <definedName name="pálybev" localSheetId="26">#REF!</definedName>
    <definedName name="pálybev" localSheetId="28">#REF!</definedName>
    <definedName name="pálybev" localSheetId="30">#REF!</definedName>
    <definedName name="pálybev" localSheetId="31">#REF!</definedName>
    <definedName name="pálybev" localSheetId="34">#REF!</definedName>
    <definedName name="pálybev" localSheetId="35">#REF!</definedName>
    <definedName name="pálybev" localSheetId="36">#REF!</definedName>
    <definedName name="pálybev" localSheetId="37">#REF!</definedName>
    <definedName name="pálybev" localSheetId="7">#REF!</definedName>
    <definedName name="pálybev" localSheetId="12">#REF!</definedName>
    <definedName name="pálybev">#REF!</definedName>
    <definedName name="pálybev1" localSheetId="19">#REF!</definedName>
    <definedName name="pálybev1" localSheetId="20">#REF!</definedName>
    <definedName name="pálybev1" localSheetId="4">#REF!</definedName>
    <definedName name="pálybev1" localSheetId="5">#REF!</definedName>
    <definedName name="pálybev1" localSheetId="26">#REF!</definedName>
    <definedName name="pálybev1" localSheetId="28">#REF!</definedName>
    <definedName name="pálybev1" localSheetId="30">#REF!</definedName>
    <definedName name="pálybev1" localSheetId="31">#REF!</definedName>
    <definedName name="pálybev1" localSheetId="34">#REF!</definedName>
    <definedName name="pálybev1" localSheetId="35">#REF!</definedName>
    <definedName name="pálybev1" localSheetId="36">#REF!</definedName>
    <definedName name="pálybev1" localSheetId="37">#REF!</definedName>
    <definedName name="pálybev1" localSheetId="7">#REF!</definedName>
    <definedName name="pálybev1">#REF!</definedName>
    <definedName name="pbo" localSheetId="0">#REF!</definedName>
    <definedName name="pbo" localSheetId="14">#REF!</definedName>
    <definedName name="pbo" localSheetId="15">#REF!</definedName>
    <definedName name="pbo" localSheetId="16">#REF!</definedName>
    <definedName name="pbo" localSheetId="17">#REF!</definedName>
    <definedName name="pbo" localSheetId="18">#REF!</definedName>
    <definedName name="pbo" localSheetId="19">#REF!</definedName>
    <definedName name="pbo" localSheetId="20">#REF!</definedName>
    <definedName name="pbo" localSheetId="4">#REF!</definedName>
    <definedName name="pbo" localSheetId="5">#REF!</definedName>
    <definedName name="pbo" localSheetId="26">#REF!</definedName>
    <definedName name="pbo" localSheetId="28">#REF!</definedName>
    <definedName name="pbo" localSheetId="30">#REF!</definedName>
    <definedName name="pbo" localSheetId="31">#REF!</definedName>
    <definedName name="pbo" localSheetId="34">#REF!</definedName>
    <definedName name="pbo" localSheetId="35">#REF!</definedName>
    <definedName name="pbo" localSheetId="36">#REF!</definedName>
    <definedName name="pbo" localSheetId="37">#REF!</definedName>
    <definedName name="pbo" localSheetId="7">#REF!</definedName>
    <definedName name="pbo" localSheetId="12">#REF!</definedName>
    <definedName name="pbo">#REF!</definedName>
    <definedName name="pénzeszkátad" localSheetId="0">#REF!</definedName>
    <definedName name="pénzeszkátad" localSheetId="14">#REF!</definedName>
    <definedName name="pénzeszkátad" localSheetId="15">#REF!</definedName>
    <definedName name="pénzeszkátad" localSheetId="16">#REF!</definedName>
    <definedName name="pénzeszkátad" localSheetId="17">#REF!</definedName>
    <definedName name="pénzeszkátad" localSheetId="18">#REF!</definedName>
    <definedName name="pénzeszkátad" localSheetId="19">#REF!</definedName>
    <definedName name="pénzeszkátad" localSheetId="20">#REF!</definedName>
    <definedName name="pénzeszkátad" localSheetId="4">#REF!</definedName>
    <definedName name="pénzeszkátad" localSheetId="5">#REF!</definedName>
    <definedName name="pénzeszkátad" localSheetId="26">#REF!</definedName>
    <definedName name="pénzeszkátad" localSheetId="28">#REF!</definedName>
    <definedName name="pénzeszkátad" localSheetId="30">#REF!</definedName>
    <definedName name="pénzeszkátad" localSheetId="31">#REF!</definedName>
    <definedName name="pénzeszkátad" localSheetId="34">#REF!</definedName>
    <definedName name="pénzeszkátad" localSheetId="35">#REF!</definedName>
    <definedName name="pénzeszkátad" localSheetId="36">#REF!</definedName>
    <definedName name="pénzeszkátad" localSheetId="37">#REF!</definedName>
    <definedName name="pénzeszkátad" localSheetId="7">#REF!</definedName>
    <definedName name="pénzeszkátad" localSheetId="12">#REF!</definedName>
    <definedName name="pénzeszkátad">#REF!</definedName>
    <definedName name="pénzfognélk1" localSheetId="19">#REF!</definedName>
    <definedName name="pénzfognélk1" localSheetId="20">#REF!</definedName>
    <definedName name="pénzfognélk1" localSheetId="4">#REF!</definedName>
    <definedName name="pénzfognélk1" localSheetId="5">#REF!</definedName>
    <definedName name="pénzfognélk1" localSheetId="26">#REF!</definedName>
    <definedName name="pénzfognélk1" localSheetId="28">#REF!</definedName>
    <definedName name="pénzfognélk1" localSheetId="30">#REF!</definedName>
    <definedName name="pénzfognélk1" localSheetId="31">#REF!</definedName>
    <definedName name="pénzfognélk1" localSheetId="34">#REF!</definedName>
    <definedName name="pénzfognélk1" localSheetId="35">#REF!</definedName>
    <definedName name="pénzfognélk1" localSheetId="36">#REF!</definedName>
    <definedName name="pénzfognélk1" localSheetId="37">#REF!</definedName>
    <definedName name="pénzfognélk1" localSheetId="7">#REF!</definedName>
    <definedName name="pénzfognélk1">#REF!</definedName>
    <definedName name="pénzforgnélk1" localSheetId="19">#REF!</definedName>
    <definedName name="pénzforgnélk1" localSheetId="20">#REF!</definedName>
    <definedName name="pénzforgnélk1" localSheetId="4">#REF!</definedName>
    <definedName name="pénzforgnélk1" localSheetId="5">#REF!</definedName>
    <definedName name="pénzforgnélk1" localSheetId="26">#REF!</definedName>
    <definedName name="pénzforgnélk1" localSheetId="28">#REF!</definedName>
    <definedName name="pénzforgnélk1" localSheetId="30">#REF!</definedName>
    <definedName name="pénzforgnélk1" localSheetId="31">#REF!</definedName>
    <definedName name="pénzforgnélk1" localSheetId="34">#REF!</definedName>
    <definedName name="pénzforgnélk1" localSheetId="35">#REF!</definedName>
    <definedName name="pénzforgnélk1" localSheetId="36">#REF!</definedName>
    <definedName name="pénzforgnélk1" localSheetId="37">#REF!</definedName>
    <definedName name="pénzforgnélk1" localSheetId="7">#REF!</definedName>
    <definedName name="pénzforgnélk1">#REF!</definedName>
    <definedName name="pénzforgnélkül" localSheetId="0">#REF!</definedName>
    <definedName name="pénzforgnélkül" localSheetId="14">#REF!</definedName>
    <definedName name="pénzforgnélkül" localSheetId="15">#REF!</definedName>
    <definedName name="pénzforgnélkül" localSheetId="16">#REF!</definedName>
    <definedName name="pénzforgnélkül" localSheetId="17">#REF!</definedName>
    <definedName name="pénzforgnélkül" localSheetId="18">#REF!</definedName>
    <definedName name="pénzforgnélkül" localSheetId="19">#REF!</definedName>
    <definedName name="pénzforgnélkül" localSheetId="20">#REF!</definedName>
    <definedName name="pénzforgnélkül" localSheetId="4">#REF!</definedName>
    <definedName name="pénzforgnélkül" localSheetId="5">#REF!</definedName>
    <definedName name="pénzforgnélkül" localSheetId="26">#REF!</definedName>
    <definedName name="pénzforgnélkül" localSheetId="28">#REF!</definedName>
    <definedName name="pénzforgnélkül" localSheetId="30">#REF!</definedName>
    <definedName name="pénzforgnélkül" localSheetId="31">#REF!</definedName>
    <definedName name="pénzforgnélkül" localSheetId="34">#REF!</definedName>
    <definedName name="pénzforgnélkül" localSheetId="35">#REF!</definedName>
    <definedName name="pénzforgnélkül" localSheetId="36">#REF!</definedName>
    <definedName name="pénzforgnélkül" localSheetId="37">#REF!</definedName>
    <definedName name="pénzforgnélkül" localSheetId="7">#REF!</definedName>
    <definedName name="pénzforgnélkül" localSheetId="12">#REF!</definedName>
    <definedName name="pénzforgnélkül">#REF!</definedName>
    <definedName name="pénzm" localSheetId="0">#REF!</definedName>
    <definedName name="pénzm" localSheetId="14">#REF!</definedName>
    <definedName name="pénzm" localSheetId="15">#REF!</definedName>
    <definedName name="pénzm" localSheetId="16">#REF!</definedName>
    <definedName name="pénzm" localSheetId="17">#REF!</definedName>
    <definedName name="pénzm" localSheetId="18">#REF!</definedName>
    <definedName name="pénzm" localSheetId="19">#REF!</definedName>
    <definedName name="pénzm" localSheetId="20">#REF!</definedName>
    <definedName name="pénzm" localSheetId="4">#REF!</definedName>
    <definedName name="pénzm" localSheetId="5">#REF!</definedName>
    <definedName name="pénzm" localSheetId="26">#REF!</definedName>
    <definedName name="pénzm" localSheetId="28">#REF!</definedName>
    <definedName name="pénzm" localSheetId="30">#REF!</definedName>
    <definedName name="pénzm" localSheetId="31">#REF!</definedName>
    <definedName name="pénzm" localSheetId="34">#REF!</definedName>
    <definedName name="pénzm" localSheetId="35">#REF!</definedName>
    <definedName name="pénzm" localSheetId="36">#REF!</definedName>
    <definedName name="pénzm" localSheetId="37">#REF!</definedName>
    <definedName name="pénzm" localSheetId="7">#REF!</definedName>
    <definedName name="pénzm" localSheetId="12">#REF!</definedName>
    <definedName name="pénzm">#REF!</definedName>
    <definedName name="pénzügyibef" localSheetId="0">#REF!</definedName>
    <definedName name="pénzügyibef" localSheetId="14">#REF!</definedName>
    <definedName name="pénzügyibef" localSheetId="15">#REF!</definedName>
    <definedName name="pénzügyibef" localSheetId="16">#REF!</definedName>
    <definedName name="pénzügyibef" localSheetId="17">#REF!</definedName>
    <definedName name="pénzügyibef" localSheetId="18">#REF!</definedName>
    <definedName name="pénzügyibef" localSheetId="19">#REF!</definedName>
    <definedName name="pénzügyibef" localSheetId="20">#REF!</definedName>
    <definedName name="pénzügyibef" localSheetId="4">#REF!</definedName>
    <definedName name="pénzügyibef" localSheetId="5">#REF!</definedName>
    <definedName name="pénzügyibef" localSheetId="26">#REF!</definedName>
    <definedName name="pénzügyibef" localSheetId="28">#REF!</definedName>
    <definedName name="pénzügyibef" localSheetId="30">#REF!</definedName>
    <definedName name="pénzügyibef" localSheetId="31">#REF!</definedName>
    <definedName name="pénzügyibef" localSheetId="34">#REF!</definedName>
    <definedName name="pénzügyibef" localSheetId="35">#REF!</definedName>
    <definedName name="pénzügyibef" localSheetId="36">#REF!</definedName>
    <definedName name="pénzügyibef" localSheetId="37">#REF!</definedName>
    <definedName name="pénzügyibef" localSheetId="7">#REF!</definedName>
    <definedName name="pénzügyibef" localSheetId="12">#REF!</definedName>
    <definedName name="pénzügyibef">#REF!</definedName>
    <definedName name="pénzügyibef1" localSheetId="19">#REF!</definedName>
    <definedName name="pénzügyibef1" localSheetId="20">#REF!</definedName>
    <definedName name="pénzügyibef1" localSheetId="4">#REF!</definedName>
    <definedName name="pénzügyibef1" localSheetId="5">#REF!</definedName>
    <definedName name="pénzügyibef1" localSheetId="26">#REF!</definedName>
    <definedName name="pénzügyibef1" localSheetId="28">#REF!</definedName>
    <definedName name="pénzügyibef1" localSheetId="30">#REF!</definedName>
    <definedName name="pénzügyibef1" localSheetId="31">#REF!</definedName>
    <definedName name="pénzügyibef1" localSheetId="34">#REF!</definedName>
    <definedName name="pénzügyibef1" localSheetId="35">#REF!</definedName>
    <definedName name="pénzügyibef1" localSheetId="36">#REF!</definedName>
    <definedName name="pénzügyibef1" localSheetId="37">#REF!</definedName>
    <definedName name="pénzügyibef1" localSheetId="7">#REF!</definedName>
    <definedName name="pénzügyibef1">#REF!</definedName>
    <definedName name="peszkátad4" localSheetId="19">#REF!</definedName>
    <definedName name="peszkátad4" localSheetId="20">#REF!</definedName>
    <definedName name="peszkátad4" localSheetId="4">#REF!</definedName>
    <definedName name="peszkátad4" localSheetId="5">#REF!</definedName>
    <definedName name="peszkátad4" localSheetId="26">#REF!</definedName>
    <definedName name="peszkátad4" localSheetId="28">#REF!</definedName>
    <definedName name="peszkátad4" localSheetId="30">#REF!</definedName>
    <definedName name="peszkátad4" localSheetId="31">#REF!</definedName>
    <definedName name="peszkátad4" localSheetId="34">#REF!</definedName>
    <definedName name="peszkátad4" localSheetId="35">#REF!</definedName>
    <definedName name="peszkátad4" localSheetId="36">#REF!</definedName>
    <definedName name="peszkátad4" localSheetId="37">#REF!</definedName>
    <definedName name="peszkátad4" localSheetId="7">#REF!</definedName>
    <definedName name="peszkátad4">#REF!</definedName>
    <definedName name="petőfi" localSheetId="0">#REF!</definedName>
    <definedName name="petőfi" localSheetId="14">#REF!</definedName>
    <definedName name="petőfi" localSheetId="15">#REF!</definedName>
    <definedName name="petőfi" localSheetId="16">#REF!</definedName>
    <definedName name="petőfi" localSheetId="17">#REF!</definedName>
    <definedName name="petőfi" localSheetId="18">#REF!</definedName>
    <definedName name="petőfi" localSheetId="19">#REF!</definedName>
    <definedName name="petőfi" localSheetId="20">#REF!</definedName>
    <definedName name="petőfi" localSheetId="4">#REF!</definedName>
    <definedName name="petőfi" localSheetId="5">#REF!</definedName>
    <definedName name="petőfi" localSheetId="26">#REF!</definedName>
    <definedName name="petőfi" localSheetId="28">#REF!</definedName>
    <definedName name="petőfi" localSheetId="30">#REF!</definedName>
    <definedName name="petőfi" localSheetId="31">#REF!</definedName>
    <definedName name="petőfi" localSheetId="34">#REF!</definedName>
    <definedName name="petőfi" localSheetId="35">#REF!</definedName>
    <definedName name="petőfi" localSheetId="36">#REF!</definedName>
    <definedName name="petőfi" localSheetId="37">#REF!</definedName>
    <definedName name="petőfi" localSheetId="7">#REF!</definedName>
    <definedName name="petőfi" localSheetId="12">#REF!</definedName>
    <definedName name="petőfi">#REF!</definedName>
    <definedName name="phdologi" localSheetId="0">#REF!</definedName>
    <definedName name="phdologi" localSheetId="14">#REF!</definedName>
    <definedName name="phdologi" localSheetId="15">#REF!</definedName>
    <definedName name="phdologi" localSheetId="16">#REF!</definedName>
    <definedName name="phdologi" localSheetId="17">#REF!</definedName>
    <definedName name="phdologi" localSheetId="18">#REF!</definedName>
    <definedName name="phdologi" localSheetId="19">#REF!</definedName>
    <definedName name="phdologi" localSheetId="20">#REF!</definedName>
    <definedName name="phdologi" localSheetId="4">#REF!</definedName>
    <definedName name="phdologi" localSheetId="5">#REF!</definedName>
    <definedName name="phdologi" localSheetId="26">#REF!</definedName>
    <definedName name="phdologi" localSheetId="28">#REF!</definedName>
    <definedName name="phdologi" localSheetId="30">#REF!</definedName>
    <definedName name="phdologi" localSheetId="31">#REF!</definedName>
    <definedName name="phdologi" localSheetId="34">#REF!</definedName>
    <definedName name="phdologi" localSheetId="35">#REF!</definedName>
    <definedName name="phdologi" localSheetId="36">#REF!</definedName>
    <definedName name="phdologi" localSheetId="37">#REF!</definedName>
    <definedName name="phdologi" localSheetId="7">#REF!</definedName>
    <definedName name="phdologi" localSheetId="12">#REF!</definedName>
    <definedName name="phdologi">#REF!</definedName>
    <definedName name="phműkbev" localSheetId="0">#REF!</definedName>
    <definedName name="phműkbev" localSheetId="14">#REF!</definedName>
    <definedName name="phműkbev" localSheetId="15">#REF!</definedName>
    <definedName name="phműkbev" localSheetId="16">#REF!</definedName>
    <definedName name="phműkbev" localSheetId="17">#REF!</definedName>
    <definedName name="phműkbev" localSheetId="18">#REF!</definedName>
    <definedName name="phműkbev" localSheetId="19">#REF!</definedName>
    <definedName name="phműkbev" localSheetId="20">#REF!</definedName>
    <definedName name="phműkbev" localSheetId="4">#REF!</definedName>
    <definedName name="phműkbev" localSheetId="5">#REF!</definedName>
    <definedName name="phműkbev" localSheetId="26">#REF!</definedName>
    <definedName name="phműkbev" localSheetId="28">#REF!</definedName>
    <definedName name="phműkbev" localSheetId="30">#REF!</definedName>
    <definedName name="phműkbev" localSheetId="31">#REF!</definedName>
    <definedName name="phműkbev" localSheetId="34">#REF!</definedName>
    <definedName name="phműkbev" localSheetId="35">#REF!</definedName>
    <definedName name="phműkbev" localSheetId="36">#REF!</definedName>
    <definedName name="phműkbev" localSheetId="37">#REF!</definedName>
    <definedName name="phműkbev" localSheetId="7">#REF!</definedName>
    <definedName name="phműkbev" localSheetId="12">#REF!</definedName>
    <definedName name="phműkbev">#REF!</definedName>
    <definedName name="phműkbev1" localSheetId="19">#REF!</definedName>
    <definedName name="phműkbev1" localSheetId="20">#REF!</definedName>
    <definedName name="phműkbev1" localSheetId="4">#REF!</definedName>
    <definedName name="phműkbev1" localSheetId="5">#REF!</definedName>
    <definedName name="phműkbev1" localSheetId="26">#REF!</definedName>
    <definedName name="phműkbev1" localSheetId="28">#REF!</definedName>
    <definedName name="phműkbev1" localSheetId="30">#REF!</definedName>
    <definedName name="phműkbev1" localSheetId="31">#REF!</definedName>
    <definedName name="phműkbev1" localSheetId="34">#REF!</definedName>
    <definedName name="phműkbev1" localSheetId="35">#REF!</definedName>
    <definedName name="phműkbev1" localSheetId="36">#REF!</definedName>
    <definedName name="phműkbev1" localSheetId="37">#REF!</definedName>
    <definedName name="phműkbev1" localSheetId="7">#REF!</definedName>
    <definedName name="phműkbev1">#REF!</definedName>
    <definedName name="phműkc1" localSheetId="19">#REF!</definedName>
    <definedName name="phműkc1" localSheetId="20">#REF!</definedName>
    <definedName name="phműkc1" localSheetId="4">#REF!</definedName>
    <definedName name="phműkc1" localSheetId="5">#REF!</definedName>
    <definedName name="phműkc1" localSheetId="26">#REF!</definedName>
    <definedName name="phműkc1" localSheetId="28">#REF!</definedName>
    <definedName name="phműkc1" localSheetId="30">#REF!</definedName>
    <definedName name="phműkc1" localSheetId="31">#REF!</definedName>
    <definedName name="phműkc1" localSheetId="34">#REF!</definedName>
    <definedName name="phműkc1" localSheetId="35">#REF!</definedName>
    <definedName name="phműkc1" localSheetId="36">#REF!</definedName>
    <definedName name="phműkc1" localSheetId="37">#REF!</definedName>
    <definedName name="phműkc1" localSheetId="7">#REF!</definedName>
    <definedName name="phműkc1">#REF!</definedName>
    <definedName name="phsajbev">[2]Munka6!$C$21</definedName>
    <definedName name="phszoc" localSheetId="0">#REF!</definedName>
    <definedName name="phszoc" localSheetId="14">#REF!</definedName>
    <definedName name="phszoc" localSheetId="15">#REF!</definedName>
    <definedName name="phszoc" localSheetId="16">#REF!</definedName>
    <definedName name="phszoc" localSheetId="17">#REF!</definedName>
    <definedName name="phszoc" localSheetId="18">#REF!</definedName>
    <definedName name="phszoc" localSheetId="19">#REF!</definedName>
    <definedName name="phszoc" localSheetId="20">#REF!</definedName>
    <definedName name="phszoc" localSheetId="4">#REF!</definedName>
    <definedName name="phszoc" localSheetId="5">#REF!</definedName>
    <definedName name="phszoc" localSheetId="26">#REF!</definedName>
    <definedName name="phszoc" localSheetId="28">#REF!</definedName>
    <definedName name="phszoc" localSheetId="30">#REF!</definedName>
    <definedName name="phszoc" localSheetId="31">#REF!</definedName>
    <definedName name="phszoc" localSheetId="34">#REF!</definedName>
    <definedName name="phszoc" localSheetId="35">#REF!</definedName>
    <definedName name="phszoc" localSheetId="36">#REF!</definedName>
    <definedName name="phszoc" localSheetId="37">#REF!</definedName>
    <definedName name="phszoc" localSheetId="7">#REF!</definedName>
    <definedName name="phszoc" localSheetId="12">#REF!</definedName>
    <definedName name="phszoc">#REF!</definedName>
    <definedName name="pm" localSheetId="0">#REF!</definedName>
    <definedName name="pm" localSheetId="14">#REF!</definedName>
    <definedName name="pm" localSheetId="15">#REF!</definedName>
    <definedName name="pm" localSheetId="16">#REF!</definedName>
    <definedName name="pm" localSheetId="17">#REF!</definedName>
    <definedName name="pm" localSheetId="18">#REF!</definedName>
    <definedName name="pm" localSheetId="19">#REF!</definedName>
    <definedName name="pm" localSheetId="20">#REF!</definedName>
    <definedName name="pm" localSheetId="4">#REF!</definedName>
    <definedName name="pm" localSheetId="5">#REF!</definedName>
    <definedName name="pm" localSheetId="26">#REF!</definedName>
    <definedName name="pm" localSheetId="28">#REF!</definedName>
    <definedName name="pm" localSheetId="30">#REF!</definedName>
    <definedName name="pm" localSheetId="31">#REF!</definedName>
    <definedName name="pm" localSheetId="34">#REF!</definedName>
    <definedName name="pm" localSheetId="35">#REF!</definedName>
    <definedName name="pm" localSheetId="36">#REF!</definedName>
    <definedName name="pm" localSheetId="37">#REF!</definedName>
    <definedName name="pm" localSheetId="7">#REF!</definedName>
    <definedName name="pm" localSheetId="12">#REF!</definedName>
    <definedName name="pm">#REF!</definedName>
    <definedName name="pótl">[2]Munka6!$C$20</definedName>
    <definedName name="pótlék" localSheetId="0">#REF!</definedName>
    <definedName name="pótlék" localSheetId="14">#REF!</definedName>
    <definedName name="pótlék" localSheetId="15">#REF!</definedName>
    <definedName name="pótlék" localSheetId="16">#REF!</definedName>
    <definedName name="pótlék" localSheetId="17">#REF!</definedName>
    <definedName name="pótlék" localSheetId="18">#REF!</definedName>
    <definedName name="pótlék" localSheetId="19">#REF!</definedName>
    <definedName name="pótlék" localSheetId="20">#REF!</definedName>
    <definedName name="pótlék" localSheetId="4">#REF!</definedName>
    <definedName name="pótlék" localSheetId="5">#REF!</definedName>
    <definedName name="pótlék" localSheetId="26">#REF!</definedName>
    <definedName name="pótlék" localSheetId="28">#REF!</definedName>
    <definedName name="pótlék" localSheetId="30">#REF!</definedName>
    <definedName name="pótlék" localSheetId="31">#REF!</definedName>
    <definedName name="pótlék" localSheetId="34">#REF!</definedName>
    <definedName name="pótlék" localSheetId="35">#REF!</definedName>
    <definedName name="pótlék" localSheetId="36">#REF!</definedName>
    <definedName name="pótlék" localSheetId="37">#REF!</definedName>
    <definedName name="pótlék" localSheetId="7">#REF!</definedName>
    <definedName name="pótlék" localSheetId="12">#REF!</definedName>
    <definedName name="pótlék">#REF!</definedName>
    <definedName name="sajfelh1" localSheetId="19">#REF!</definedName>
    <definedName name="sajfelh1" localSheetId="20">#REF!</definedName>
    <definedName name="sajfelh1" localSheetId="4">#REF!</definedName>
    <definedName name="sajfelh1" localSheetId="5">#REF!</definedName>
    <definedName name="sajfelh1" localSheetId="26">#REF!</definedName>
    <definedName name="sajfelh1" localSheetId="28">#REF!</definedName>
    <definedName name="sajfelh1" localSheetId="30">#REF!</definedName>
    <definedName name="sajfelh1" localSheetId="31">#REF!</definedName>
    <definedName name="sajfelh1" localSheetId="34">#REF!</definedName>
    <definedName name="sajfelh1" localSheetId="35">#REF!</definedName>
    <definedName name="sajfelh1" localSheetId="36">#REF!</definedName>
    <definedName name="sajfelh1" localSheetId="37">#REF!</definedName>
    <definedName name="sajfelh1" localSheetId="7">#REF!</definedName>
    <definedName name="sajfelh1">#REF!</definedName>
    <definedName name="semmi">[3]Munka2!$P$23</definedName>
    <definedName name="semmi10">[3]Munka6!$C$21</definedName>
    <definedName name="semmi11">[3]Munka6!$C$20</definedName>
    <definedName name="semmi12">[3]Munka6!$C$19</definedName>
    <definedName name="semmi13">[3]Munka6!$C$7</definedName>
    <definedName name="semmi14">[3]Munka6!$C$8</definedName>
    <definedName name="semmi15">[3]Munka6!$C$17</definedName>
    <definedName name="semmi16">[3]Munka2!$P$23</definedName>
    <definedName name="semmi17">[3]Munka2!$P$22</definedName>
    <definedName name="semmi18">[3]Munka6!$C$16</definedName>
    <definedName name="semmi19">[3]Munka6!$C$11</definedName>
    <definedName name="semmi2">[3]Munka2!$P$22</definedName>
    <definedName name="semmi20">[3]Munka6!$C$15</definedName>
    <definedName name="semmi21">[3]Munka6!$C$18</definedName>
    <definedName name="semmi22">[3]Munka6!$C$10</definedName>
    <definedName name="semmi23" localSheetId="0">'[4]4. bevételek int-ként'!#REF!</definedName>
    <definedName name="semmi23" localSheetId="14">'[4]4. bevételek int-ként'!#REF!</definedName>
    <definedName name="semmi23" localSheetId="15">'[4]4. bevételek int-ként'!#REF!</definedName>
    <definedName name="semmi23" localSheetId="16">'[4]4. bevételek int-ként'!#REF!</definedName>
    <definedName name="semmi23" localSheetId="17">'[4]4. bevételek int-ként'!#REF!</definedName>
    <definedName name="semmi23" localSheetId="18">'[4]4. bevételek int-ként'!#REF!</definedName>
    <definedName name="semmi23" localSheetId="19">'[4]4. bevételek int-ként'!#REF!</definedName>
    <definedName name="semmi23" localSheetId="20">'[4]4. bevételek int-ként'!#REF!</definedName>
    <definedName name="semmi23" localSheetId="26">'[4]4. bevételek int-ként'!#REF!</definedName>
    <definedName name="semmi23" localSheetId="28">'[4]4. bevételek int-ként'!#REF!</definedName>
    <definedName name="semmi23" localSheetId="30">'[4]4. bevételek int-ként'!#REF!</definedName>
    <definedName name="semmi23" localSheetId="31">'[4]4. bevételek int-ként'!#REF!</definedName>
    <definedName name="semmi23" localSheetId="34">'[4]4. bevételek int-ként'!#REF!</definedName>
    <definedName name="semmi23" localSheetId="35">'[4]4. bevételek int-ként'!#REF!</definedName>
    <definedName name="semmi23" localSheetId="36">'[4]4. bevételek int-ként'!#REF!</definedName>
    <definedName name="semmi23" localSheetId="7">'[4]4. bevételek int-ként'!#REF!</definedName>
    <definedName name="semmi23" localSheetId="12">'[4]4. bevételek int-ként'!#REF!</definedName>
    <definedName name="semmi23">'[4]4. bevételek int-ként'!#REF!</definedName>
    <definedName name="semmi24" localSheetId="0">'[4]4. bevételek int-ként'!#REF!</definedName>
    <definedName name="semmi24" localSheetId="14">'[4]4. bevételek int-ként'!#REF!</definedName>
    <definedName name="semmi24" localSheetId="15">'[4]4. bevételek int-ként'!#REF!</definedName>
    <definedName name="semmi24" localSheetId="16">'[4]4. bevételek int-ként'!#REF!</definedName>
    <definedName name="semmi24" localSheetId="17">'[4]4. bevételek int-ként'!#REF!</definedName>
    <definedName name="semmi24" localSheetId="18">'[4]4. bevételek int-ként'!#REF!</definedName>
    <definedName name="semmi24" localSheetId="19">'[4]4. bevételek int-ként'!#REF!</definedName>
    <definedName name="semmi24" localSheetId="20">'[4]4. bevételek int-ként'!#REF!</definedName>
    <definedName name="semmi24" localSheetId="26">'[4]4. bevételek int-ként'!#REF!</definedName>
    <definedName name="semmi24" localSheetId="28">'[4]4. bevételek int-ként'!#REF!</definedName>
    <definedName name="semmi24" localSheetId="30">'[4]4. bevételek int-ként'!#REF!</definedName>
    <definedName name="semmi24" localSheetId="31">'[4]4. bevételek int-ként'!#REF!</definedName>
    <definedName name="semmi24" localSheetId="34">'[4]4. bevételek int-ként'!#REF!</definedName>
    <definedName name="semmi24" localSheetId="35">'[4]4. bevételek int-ként'!#REF!</definedName>
    <definedName name="semmi24" localSheetId="36">'[4]4. bevételek int-ként'!#REF!</definedName>
    <definedName name="semmi24" localSheetId="7">'[4]4. bevételek int-ként'!#REF!</definedName>
    <definedName name="semmi24" localSheetId="12">'[4]4. bevételek int-ként'!#REF!</definedName>
    <definedName name="semmi24">'[4]4. bevételek int-ként'!#REF!</definedName>
    <definedName name="semmi25">[3]Munka6!$C$21</definedName>
    <definedName name="semmi26">[3]Munka6!$C$20</definedName>
    <definedName name="semmi27">[3]Munka6!$C$19</definedName>
    <definedName name="semmi28">[3]Munka6!$C$7</definedName>
    <definedName name="semmi29">[3]Munka6!$C$8</definedName>
    <definedName name="semmi3">[3]Munka6!$C$16</definedName>
    <definedName name="semmi30">[3]Munka6!$C$17</definedName>
    <definedName name="semmi4">[3]Munka6!$C$11</definedName>
    <definedName name="semmi5">[3]Munka6!$C$15</definedName>
    <definedName name="semmi6">[3]Munka6!$C$18</definedName>
    <definedName name="semmi7">[3]Munka6!$C$10</definedName>
    <definedName name="semmi8" localSheetId="0">'[4]4. bevételek int-ként'!#REF!</definedName>
    <definedName name="semmi8" localSheetId="14">'[4]4. bevételek int-ként'!#REF!</definedName>
    <definedName name="semmi8" localSheetId="15">'[4]4. bevételek int-ként'!#REF!</definedName>
    <definedName name="semmi8" localSheetId="16">'[4]4. bevételek int-ként'!#REF!</definedName>
    <definedName name="semmi8" localSheetId="17">'[4]4. bevételek int-ként'!#REF!</definedName>
    <definedName name="semmi8" localSheetId="18">'[4]4. bevételek int-ként'!#REF!</definedName>
    <definedName name="semmi8" localSheetId="19">'[4]4. bevételek int-ként'!#REF!</definedName>
    <definedName name="semmi8" localSheetId="20">'[4]4. bevételek int-ként'!#REF!</definedName>
    <definedName name="semmi8" localSheetId="26">'[4]4. bevételek int-ként'!#REF!</definedName>
    <definedName name="semmi8" localSheetId="28">'[4]4. bevételek int-ként'!#REF!</definedName>
    <definedName name="semmi8" localSheetId="30">'[4]4. bevételek int-ként'!#REF!</definedName>
    <definedName name="semmi8" localSheetId="31">'[4]4. bevételek int-ként'!#REF!</definedName>
    <definedName name="semmi8" localSheetId="34">'[4]4. bevételek int-ként'!#REF!</definedName>
    <definedName name="semmi8" localSheetId="35">'[4]4. bevételek int-ként'!#REF!</definedName>
    <definedName name="semmi8" localSheetId="36">'[4]4. bevételek int-ként'!#REF!</definedName>
    <definedName name="semmi8" localSheetId="7">'[4]4. bevételek int-ként'!#REF!</definedName>
    <definedName name="semmi8" localSheetId="12">'[4]4. bevételek int-ként'!#REF!</definedName>
    <definedName name="semmi8">'[4]4. bevételek int-ként'!#REF!</definedName>
    <definedName name="semmi9" localSheetId="0">'[4]4. bevételek int-ként'!#REF!</definedName>
    <definedName name="semmi9" localSheetId="14">'[4]4. bevételek int-ként'!#REF!</definedName>
    <definedName name="semmi9" localSheetId="15">'[4]4. bevételek int-ként'!#REF!</definedName>
    <definedName name="semmi9" localSheetId="16">'[4]4. bevételek int-ként'!#REF!</definedName>
    <definedName name="semmi9" localSheetId="17">'[4]4. bevételek int-ként'!#REF!</definedName>
    <definedName name="semmi9" localSheetId="18">'[4]4. bevételek int-ként'!#REF!</definedName>
    <definedName name="semmi9" localSheetId="19">'[4]4. bevételek int-ként'!#REF!</definedName>
    <definedName name="semmi9" localSheetId="20">'[4]4. bevételek int-ként'!#REF!</definedName>
    <definedName name="semmi9" localSheetId="26">'[4]4. bevételek int-ként'!#REF!</definedName>
    <definedName name="semmi9" localSheetId="28">'[4]4. bevételek int-ként'!#REF!</definedName>
    <definedName name="semmi9" localSheetId="30">'[4]4. bevételek int-ként'!#REF!</definedName>
    <definedName name="semmi9" localSheetId="31">'[4]4. bevételek int-ként'!#REF!</definedName>
    <definedName name="semmi9" localSheetId="34">'[4]4. bevételek int-ként'!#REF!</definedName>
    <definedName name="semmi9" localSheetId="35">'[4]4. bevételek int-ként'!#REF!</definedName>
    <definedName name="semmi9" localSheetId="36">'[4]4. bevételek int-ként'!#REF!</definedName>
    <definedName name="semmi9" localSheetId="7">'[4]4. bevételek int-ként'!#REF!</definedName>
    <definedName name="semmi9" localSheetId="12">'[4]4. bevételek int-ként'!#REF!</definedName>
    <definedName name="semmi9">'[4]4. bevételek int-ként'!#REF!</definedName>
    <definedName name="szabsbírság">[2]Munka6!$C$19</definedName>
    <definedName name="szabsért" localSheetId="0">#REF!</definedName>
    <definedName name="szabsért" localSheetId="14">#REF!</definedName>
    <definedName name="szabsért" localSheetId="15">#REF!</definedName>
    <definedName name="szabsért" localSheetId="16">#REF!</definedName>
    <definedName name="szabsért" localSheetId="17">#REF!</definedName>
    <definedName name="szabsért" localSheetId="18">#REF!</definedName>
    <definedName name="szabsért" localSheetId="19">#REF!</definedName>
    <definedName name="szabsért" localSheetId="20">#REF!</definedName>
    <definedName name="szabsért" localSheetId="4">#REF!</definedName>
    <definedName name="szabsért" localSheetId="5">#REF!</definedName>
    <definedName name="szabsért" localSheetId="26">#REF!</definedName>
    <definedName name="szabsért" localSheetId="37">#REF!</definedName>
    <definedName name="szabsért" localSheetId="7">#REF!</definedName>
    <definedName name="szabsért" localSheetId="12">#REF!</definedName>
    <definedName name="szabsért">#REF!</definedName>
    <definedName name="székács" localSheetId="0">#REF!</definedName>
    <definedName name="székács" localSheetId="14">#REF!</definedName>
    <definedName name="székács" localSheetId="15">#REF!</definedName>
    <definedName name="székács" localSheetId="16">#REF!</definedName>
    <definedName name="székács" localSheetId="17">#REF!</definedName>
    <definedName name="székács" localSheetId="18">#REF!</definedName>
    <definedName name="székács" localSheetId="19">#REF!</definedName>
    <definedName name="székács" localSheetId="20">#REF!</definedName>
    <definedName name="székács" localSheetId="4">#REF!</definedName>
    <definedName name="székács" localSheetId="5">#REF!</definedName>
    <definedName name="székács" localSheetId="26">#REF!</definedName>
    <definedName name="székács" localSheetId="28">#REF!</definedName>
    <definedName name="székács" localSheetId="30">#REF!</definedName>
    <definedName name="székács" localSheetId="31">#REF!</definedName>
    <definedName name="székács" localSheetId="34">#REF!</definedName>
    <definedName name="székács" localSheetId="35">#REF!</definedName>
    <definedName name="székács" localSheetId="36">#REF!</definedName>
    <definedName name="székács" localSheetId="37">#REF!</definedName>
    <definedName name="székács" localSheetId="7">#REF!</definedName>
    <definedName name="székács" localSheetId="12">#REF!</definedName>
    <definedName name="székács">#REF!</definedName>
    <definedName name="szemckö4" localSheetId="19">#REF!</definedName>
    <definedName name="szemckö4" localSheetId="20">#REF!</definedName>
    <definedName name="szemckö4" localSheetId="4">#REF!</definedName>
    <definedName name="szemckö4" localSheetId="5">#REF!</definedName>
    <definedName name="szemckö4" localSheetId="26">#REF!</definedName>
    <definedName name="szemckö4" localSheetId="28">#REF!</definedName>
    <definedName name="szemckö4" localSheetId="30">#REF!</definedName>
    <definedName name="szemckö4" localSheetId="31">#REF!</definedName>
    <definedName name="szemckö4" localSheetId="34">#REF!</definedName>
    <definedName name="szemckö4" localSheetId="35">#REF!</definedName>
    <definedName name="szemckö4" localSheetId="36">#REF!</definedName>
    <definedName name="szemckö4" localSheetId="37">#REF!</definedName>
    <definedName name="szemckö4" localSheetId="7">#REF!</definedName>
    <definedName name="szemckö4">#REF!</definedName>
    <definedName name="szemegy8.12" localSheetId="19">#REF!</definedName>
    <definedName name="szemegy8.12" localSheetId="20">#REF!</definedName>
    <definedName name="szemegy8.12" localSheetId="4">#REF!</definedName>
    <definedName name="szemegy8.12" localSheetId="5">#REF!</definedName>
    <definedName name="szemegy8.12" localSheetId="26">#REF!</definedName>
    <definedName name="szemegy8.12" localSheetId="28">#REF!</definedName>
    <definedName name="szemegy8.12" localSheetId="30">#REF!</definedName>
    <definedName name="szemegy8.12" localSheetId="31">#REF!</definedName>
    <definedName name="szemegy8.12" localSheetId="34">#REF!</definedName>
    <definedName name="szemegy8.12" localSheetId="35">#REF!</definedName>
    <definedName name="szemegy8.12" localSheetId="36">#REF!</definedName>
    <definedName name="szemegy8.12" localSheetId="37">#REF!</definedName>
    <definedName name="szemegy8.12" localSheetId="7">#REF!</definedName>
    <definedName name="szemegy8.12">#REF!</definedName>
    <definedName name="szemegy8.13" localSheetId="19">#REF!</definedName>
    <definedName name="szemegy8.13" localSheetId="20">#REF!</definedName>
    <definedName name="szemegy8.13" localSheetId="4">#REF!</definedName>
    <definedName name="szemegy8.13" localSheetId="5">#REF!</definedName>
    <definedName name="szemegy8.13" localSheetId="26">#REF!</definedName>
    <definedName name="szemegy8.13" localSheetId="28">#REF!</definedName>
    <definedName name="szemegy8.13" localSheetId="30">#REF!</definedName>
    <definedName name="szemegy8.13" localSheetId="31">#REF!</definedName>
    <definedName name="szemegy8.13" localSheetId="34">#REF!</definedName>
    <definedName name="szemegy8.13" localSheetId="35">#REF!</definedName>
    <definedName name="szemegy8.13" localSheetId="36">#REF!</definedName>
    <definedName name="szemegy8.13" localSheetId="37">#REF!</definedName>
    <definedName name="szemegy8.13" localSheetId="7">#REF!</definedName>
    <definedName name="szemegy8.13">#REF!</definedName>
    <definedName name="személyiph" localSheetId="0">#REF!</definedName>
    <definedName name="személyiph" localSheetId="14">#REF!</definedName>
    <definedName name="személyiph" localSheetId="15">#REF!</definedName>
    <definedName name="személyiph" localSheetId="16">#REF!</definedName>
    <definedName name="személyiph" localSheetId="17">#REF!</definedName>
    <definedName name="személyiph" localSheetId="18">#REF!</definedName>
    <definedName name="személyiph" localSheetId="19">#REF!</definedName>
    <definedName name="személyiph" localSheetId="20">#REF!</definedName>
    <definedName name="személyiph" localSheetId="4">#REF!</definedName>
    <definedName name="személyiph" localSheetId="5">#REF!</definedName>
    <definedName name="személyiph" localSheetId="26">#REF!</definedName>
    <definedName name="személyiph" localSheetId="28">#REF!</definedName>
    <definedName name="személyiph" localSheetId="30">#REF!</definedName>
    <definedName name="személyiph" localSheetId="31">#REF!</definedName>
    <definedName name="személyiph" localSheetId="34">#REF!</definedName>
    <definedName name="személyiph" localSheetId="35">#REF!</definedName>
    <definedName name="személyiph" localSheetId="36">#REF!</definedName>
    <definedName name="személyiph" localSheetId="37">#REF!</definedName>
    <definedName name="személyiph" localSheetId="7">#REF!</definedName>
    <definedName name="személyiph" localSheetId="12">#REF!</definedName>
    <definedName name="személyiph">#REF!</definedName>
    <definedName name="szemjutt" localSheetId="0">#REF!</definedName>
    <definedName name="szemjutt" localSheetId="14">#REF!</definedName>
    <definedName name="szemjutt" localSheetId="15">#REF!</definedName>
    <definedName name="szemjutt" localSheetId="16">#REF!</definedName>
    <definedName name="szemjutt" localSheetId="17">#REF!</definedName>
    <definedName name="szemjutt" localSheetId="18">#REF!</definedName>
    <definedName name="szemjutt" localSheetId="19">#REF!</definedName>
    <definedName name="szemjutt" localSheetId="20">#REF!</definedName>
    <definedName name="szemjutt" localSheetId="4">#REF!</definedName>
    <definedName name="szemjutt" localSheetId="5">#REF!</definedName>
    <definedName name="szemjutt" localSheetId="26">#REF!</definedName>
    <definedName name="szemjutt" localSheetId="28">#REF!</definedName>
    <definedName name="szemjutt" localSheetId="30">#REF!</definedName>
    <definedName name="szemjutt" localSheetId="31">#REF!</definedName>
    <definedName name="szemjutt" localSheetId="34">#REF!</definedName>
    <definedName name="szemjutt" localSheetId="35">#REF!</definedName>
    <definedName name="szemjutt" localSheetId="36">#REF!</definedName>
    <definedName name="szemjutt" localSheetId="37">#REF!</definedName>
    <definedName name="szemjutt" localSheetId="7">#REF!</definedName>
    <definedName name="szemjutt" localSheetId="12">#REF!</definedName>
    <definedName name="szemjutt">#REF!</definedName>
    <definedName name="szemjutt4" localSheetId="19">#REF!</definedName>
    <definedName name="szemjutt4" localSheetId="20">#REF!</definedName>
    <definedName name="szemjutt4" localSheetId="4">#REF!</definedName>
    <definedName name="szemjutt4" localSheetId="5">#REF!</definedName>
    <definedName name="szemjutt4" localSheetId="26">#REF!</definedName>
    <definedName name="szemjutt4" localSheetId="28">#REF!</definedName>
    <definedName name="szemjutt4" localSheetId="30">#REF!</definedName>
    <definedName name="szemjutt4" localSheetId="31">#REF!</definedName>
    <definedName name="szemjutt4" localSheetId="34">#REF!</definedName>
    <definedName name="szemjutt4" localSheetId="35">#REF!</definedName>
    <definedName name="szemjutt4" localSheetId="36">#REF!</definedName>
    <definedName name="szemjutt4" localSheetId="37">#REF!</definedName>
    <definedName name="szemjutt4" localSheetId="7">#REF!</definedName>
    <definedName name="szemjutt4">#REF!</definedName>
    <definedName name="szemkist4" localSheetId="0">#REF!</definedName>
    <definedName name="szemkist4" localSheetId="14">#REF!</definedName>
    <definedName name="szemkist4" localSheetId="15">#REF!</definedName>
    <definedName name="szemkist4" localSheetId="16">#REF!</definedName>
    <definedName name="szemkist4" localSheetId="17">#REF!</definedName>
    <definedName name="szemkist4" localSheetId="18">#REF!</definedName>
    <definedName name="szemkist4" localSheetId="19">#REF!</definedName>
    <definedName name="szemkist4" localSheetId="20">#REF!</definedName>
    <definedName name="szemkist4" localSheetId="4">#REF!</definedName>
    <definedName name="szemkist4" localSheetId="5">#REF!</definedName>
    <definedName name="szemkist4" localSheetId="26">#REF!</definedName>
    <definedName name="szemkist4" localSheetId="28">#REF!</definedName>
    <definedName name="szemkist4" localSheetId="30">#REF!</definedName>
    <definedName name="szemkist4" localSheetId="31">#REF!</definedName>
    <definedName name="szemkist4" localSheetId="34">#REF!</definedName>
    <definedName name="szemkist4" localSheetId="35">#REF!</definedName>
    <definedName name="szemkist4" localSheetId="36">#REF!</definedName>
    <definedName name="szemkist4" localSheetId="37">#REF!</definedName>
    <definedName name="szemkist4" localSheetId="7">#REF!</definedName>
    <definedName name="szemkist4" localSheetId="12">#REF!</definedName>
    <definedName name="szemkist4">#REF!</definedName>
    <definedName name="szemph" localSheetId="0">#REF!</definedName>
    <definedName name="szemph" localSheetId="14">#REF!</definedName>
    <definedName name="szemph" localSheetId="15">#REF!</definedName>
    <definedName name="szemph" localSheetId="16">#REF!</definedName>
    <definedName name="szemph" localSheetId="17">#REF!</definedName>
    <definedName name="szemph" localSheetId="18">#REF!</definedName>
    <definedName name="szemph" localSheetId="19">#REF!</definedName>
    <definedName name="szemph" localSheetId="20">#REF!</definedName>
    <definedName name="szemph" localSheetId="4">#REF!</definedName>
    <definedName name="szemph" localSheetId="5">#REF!</definedName>
    <definedName name="szemph" localSheetId="26">#REF!</definedName>
    <definedName name="szemph" localSheetId="28">#REF!</definedName>
    <definedName name="szemph" localSheetId="30">#REF!</definedName>
    <definedName name="szemph" localSheetId="31">#REF!</definedName>
    <definedName name="szemph" localSheetId="34">#REF!</definedName>
    <definedName name="szemph" localSheetId="35">#REF!</definedName>
    <definedName name="szemph" localSheetId="36">#REF!</definedName>
    <definedName name="szemph" localSheetId="37">#REF!</definedName>
    <definedName name="szemph" localSheetId="7">#REF!</definedName>
    <definedName name="szemph" localSheetId="12">#REF!</definedName>
    <definedName name="szemph">#REF!</definedName>
    <definedName name="szemph5" localSheetId="19">#REF!</definedName>
    <definedName name="szemph5" localSheetId="20">#REF!</definedName>
    <definedName name="szemph5" localSheetId="4">#REF!</definedName>
    <definedName name="szemph5" localSheetId="5">#REF!</definedName>
    <definedName name="szemph5" localSheetId="26">#REF!</definedName>
    <definedName name="szemph5" localSheetId="28">#REF!</definedName>
    <definedName name="szemph5" localSheetId="30">#REF!</definedName>
    <definedName name="szemph5" localSheetId="31">#REF!</definedName>
    <definedName name="szemph5" localSheetId="34">#REF!</definedName>
    <definedName name="szemph5" localSheetId="35">#REF!</definedName>
    <definedName name="szemph5" localSheetId="36">#REF!</definedName>
    <definedName name="szemph5" localSheetId="37">#REF!</definedName>
    <definedName name="szemph5" localSheetId="7">#REF!</definedName>
    <definedName name="szemph5">#REF!</definedName>
    <definedName name="szemph8.12" localSheetId="19">#REF!</definedName>
    <definedName name="szemph8.12" localSheetId="20">#REF!</definedName>
    <definedName name="szemph8.12" localSheetId="4">#REF!</definedName>
    <definedName name="szemph8.12" localSheetId="5">#REF!</definedName>
    <definedName name="szemph8.12" localSheetId="26">#REF!</definedName>
    <definedName name="szemph8.12" localSheetId="28">#REF!</definedName>
    <definedName name="szemph8.12" localSheetId="30">#REF!</definedName>
    <definedName name="szemph8.12" localSheetId="31">#REF!</definedName>
    <definedName name="szemph8.12" localSheetId="34">#REF!</definedName>
    <definedName name="szemph8.12" localSheetId="35">#REF!</definedName>
    <definedName name="szemph8.12" localSheetId="36">#REF!</definedName>
    <definedName name="szemph8.12" localSheetId="37">#REF!</definedName>
    <definedName name="szemph8.12" localSheetId="7">#REF!</definedName>
    <definedName name="szemph8.12">#REF!</definedName>
    <definedName name="szjahelyben" localSheetId="0">#REF!</definedName>
    <definedName name="szjahelyben" localSheetId="14">#REF!</definedName>
    <definedName name="szjahelyben" localSheetId="15">#REF!</definedName>
    <definedName name="szjahelyben" localSheetId="16">#REF!</definedName>
    <definedName name="szjahelyben" localSheetId="17">#REF!</definedName>
    <definedName name="szjahelyben" localSheetId="18">#REF!</definedName>
    <definedName name="szjahelyben" localSheetId="19">#REF!</definedName>
    <definedName name="szjahelyben" localSheetId="20">#REF!</definedName>
    <definedName name="szjahelyben" localSheetId="4">#REF!</definedName>
    <definedName name="szjahelyben" localSheetId="5">#REF!</definedName>
    <definedName name="szjahelyben" localSheetId="26">#REF!</definedName>
    <definedName name="szjahelyben" localSheetId="28">#REF!</definedName>
    <definedName name="szjahelyben" localSheetId="30">#REF!</definedName>
    <definedName name="szjahelyben" localSheetId="31">#REF!</definedName>
    <definedName name="szjahelyben" localSheetId="34">#REF!</definedName>
    <definedName name="szjahelyben" localSheetId="35">#REF!</definedName>
    <definedName name="szjahelyben" localSheetId="36">#REF!</definedName>
    <definedName name="szjahelyben" localSheetId="37">#REF!</definedName>
    <definedName name="szjahelyben" localSheetId="7">#REF!</definedName>
    <definedName name="szjahelyben" localSheetId="12">#REF!</definedName>
    <definedName name="szjahelyben">#REF!</definedName>
    <definedName name="szjahelyben1" localSheetId="19">#REF!</definedName>
    <definedName name="szjahelyben1" localSheetId="20">#REF!</definedName>
    <definedName name="szjahelyben1" localSheetId="4">#REF!</definedName>
    <definedName name="szjahelyben1" localSheetId="5">#REF!</definedName>
    <definedName name="szjahelyben1" localSheetId="26">#REF!</definedName>
    <definedName name="szjahelyben1" localSheetId="28">#REF!</definedName>
    <definedName name="szjahelyben1" localSheetId="30">#REF!</definedName>
    <definedName name="szjahelyben1" localSheetId="31">#REF!</definedName>
    <definedName name="szjahelyben1" localSheetId="34">#REF!</definedName>
    <definedName name="szjahelyben1" localSheetId="35">#REF!</definedName>
    <definedName name="szjahelyben1" localSheetId="36">#REF!</definedName>
    <definedName name="szjahelyben1" localSheetId="37">#REF!</definedName>
    <definedName name="szjahelyben1" localSheetId="7">#REF!</definedName>
    <definedName name="szjahelyben1">#REF!</definedName>
    <definedName name="szjahelybenm">[2]Munka6!$C$7</definedName>
    <definedName name="szjajövkül" localSheetId="0">#REF!</definedName>
    <definedName name="szjajövkül" localSheetId="14">#REF!</definedName>
    <definedName name="szjajövkül" localSheetId="15">#REF!</definedName>
    <definedName name="szjajövkül" localSheetId="16">#REF!</definedName>
    <definedName name="szjajövkül" localSheetId="17">#REF!</definedName>
    <definedName name="szjajövkül" localSheetId="18">#REF!</definedName>
    <definedName name="szjajövkül" localSheetId="19">#REF!</definedName>
    <definedName name="szjajövkül" localSheetId="20">#REF!</definedName>
    <definedName name="szjajövkül" localSheetId="4">#REF!</definedName>
    <definedName name="szjajövkül" localSheetId="5">#REF!</definedName>
    <definedName name="szjajövkül" localSheetId="26">#REF!</definedName>
    <definedName name="szjajövkül" localSheetId="28">#REF!</definedName>
    <definedName name="szjajövkül" localSheetId="30">#REF!</definedName>
    <definedName name="szjajövkül" localSheetId="31">#REF!</definedName>
    <definedName name="szjajövkül" localSheetId="34">#REF!</definedName>
    <definedName name="szjajövkül" localSheetId="35">#REF!</definedName>
    <definedName name="szjajövkül" localSheetId="36">#REF!</definedName>
    <definedName name="szjajövkül" localSheetId="37">#REF!</definedName>
    <definedName name="szjajövkül" localSheetId="7">#REF!</definedName>
    <definedName name="szjajövkül" localSheetId="12">#REF!</definedName>
    <definedName name="szjajövkül">#REF!</definedName>
    <definedName name="szjajövkül1" localSheetId="19">#REF!</definedName>
    <definedName name="szjajövkül1" localSheetId="20">#REF!</definedName>
    <definedName name="szjajövkül1" localSheetId="4">#REF!</definedName>
    <definedName name="szjajövkül1" localSheetId="5">#REF!</definedName>
    <definedName name="szjajövkül1" localSheetId="26">#REF!</definedName>
    <definedName name="szjajövkül1" localSheetId="28">#REF!</definedName>
    <definedName name="szjajövkül1" localSheetId="30">#REF!</definedName>
    <definedName name="szjajövkül1" localSheetId="31">#REF!</definedName>
    <definedName name="szjajövkül1" localSheetId="34">#REF!</definedName>
    <definedName name="szjajövkül1" localSheetId="35">#REF!</definedName>
    <definedName name="szjajövkül1" localSheetId="36">#REF!</definedName>
    <definedName name="szjajövkül1" localSheetId="37">#REF!</definedName>
    <definedName name="szjajövkül1" localSheetId="7">#REF!</definedName>
    <definedName name="szjajövkül1">#REF!</definedName>
    <definedName name="szjakül">[2]Munka6!$C$8</definedName>
    <definedName name="szocátv" localSheetId="0">#REF!</definedName>
    <definedName name="szocátv" localSheetId="14">#REF!</definedName>
    <definedName name="szocátv" localSheetId="15">#REF!</definedName>
    <definedName name="szocátv" localSheetId="16">#REF!</definedName>
    <definedName name="szocátv" localSheetId="17">#REF!</definedName>
    <definedName name="szocátv" localSheetId="18">#REF!</definedName>
    <definedName name="szocátv" localSheetId="19">#REF!</definedName>
    <definedName name="szocátv" localSheetId="20">#REF!</definedName>
    <definedName name="szocátv" localSheetId="4">#REF!</definedName>
    <definedName name="szocátv" localSheetId="5">#REF!</definedName>
    <definedName name="szocátv" localSheetId="26">#REF!</definedName>
    <definedName name="szocátv" localSheetId="28">#REF!</definedName>
    <definedName name="szocátv" localSheetId="30">#REF!</definedName>
    <definedName name="szocátv" localSheetId="31">#REF!</definedName>
    <definedName name="szocátv" localSheetId="34">#REF!</definedName>
    <definedName name="szocátv" localSheetId="35">#REF!</definedName>
    <definedName name="szocátv" localSheetId="36">#REF!</definedName>
    <definedName name="szocátv" localSheetId="37">#REF!</definedName>
    <definedName name="szocátv" localSheetId="7">#REF!</definedName>
    <definedName name="szocátv" localSheetId="12">#REF!</definedName>
    <definedName name="szocátv">#REF!</definedName>
    <definedName name="szocph" localSheetId="0">#REF!</definedName>
    <definedName name="szocph" localSheetId="14">#REF!</definedName>
    <definedName name="szocph" localSheetId="15">#REF!</definedName>
    <definedName name="szocph" localSheetId="16">#REF!</definedName>
    <definedName name="szocph" localSheetId="17">#REF!</definedName>
    <definedName name="szocph" localSheetId="18">#REF!</definedName>
    <definedName name="szocph" localSheetId="19">#REF!</definedName>
    <definedName name="szocph" localSheetId="20">#REF!</definedName>
    <definedName name="szocph" localSheetId="4">#REF!</definedName>
    <definedName name="szocph" localSheetId="5">#REF!</definedName>
    <definedName name="szocph" localSheetId="26">#REF!</definedName>
    <definedName name="szocph" localSheetId="28">#REF!</definedName>
    <definedName name="szocph" localSheetId="30">#REF!</definedName>
    <definedName name="szocph" localSheetId="31">#REF!</definedName>
    <definedName name="szocph" localSheetId="34">#REF!</definedName>
    <definedName name="szocph" localSheetId="35">#REF!</definedName>
    <definedName name="szocph" localSheetId="36">#REF!</definedName>
    <definedName name="szocph" localSheetId="37">#REF!</definedName>
    <definedName name="szocph" localSheetId="7">#REF!</definedName>
    <definedName name="szocph" localSheetId="12">#REF!</definedName>
    <definedName name="szocph">#REF!</definedName>
    <definedName name="szocph5" localSheetId="19">#REF!</definedName>
    <definedName name="szocph5" localSheetId="20">#REF!</definedName>
    <definedName name="szocph5" localSheetId="4">#REF!</definedName>
    <definedName name="szocph5" localSheetId="5">#REF!</definedName>
    <definedName name="szocph5" localSheetId="26">#REF!</definedName>
    <definedName name="szocph5" localSheetId="28">#REF!</definedName>
    <definedName name="szocph5" localSheetId="30">#REF!</definedName>
    <definedName name="szocph5" localSheetId="31">#REF!</definedName>
    <definedName name="szocph5" localSheetId="34">#REF!</definedName>
    <definedName name="szocph5" localSheetId="35">#REF!</definedName>
    <definedName name="szocph5" localSheetId="36">#REF!</definedName>
    <definedName name="szocph5" localSheetId="37">#REF!</definedName>
    <definedName name="szocph5" localSheetId="7">#REF!</definedName>
    <definedName name="szocph5">#REF!</definedName>
    <definedName name="szocsegélyph" localSheetId="0">#REF!</definedName>
    <definedName name="szocsegélyph" localSheetId="14">#REF!</definedName>
    <definedName name="szocsegélyph" localSheetId="15">#REF!</definedName>
    <definedName name="szocsegélyph" localSheetId="16">#REF!</definedName>
    <definedName name="szocsegélyph" localSheetId="17">#REF!</definedName>
    <definedName name="szocsegélyph" localSheetId="18">#REF!</definedName>
    <definedName name="szocsegélyph" localSheetId="19">#REF!</definedName>
    <definedName name="szocsegélyph" localSheetId="20">#REF!</definedName>
    <definedName name="szocsegélyph" localSheetId="4">#REF!</definedName>
    <definedName name="szocsegélyph" localSheetId="5">#REF!</definedName>
    <definedName name="szocsegélyph" localSheetId="26">#REF!</definedName>
    <definedName name="szocsegélyph" localSheetId="28">#REF!</definedName>
    <definedName name="szocsegélyph" localSheetId="30">#REF!</definedName>
    <definedName name="szocsegélyph" localSheetId="31">#REF!</definedName>
    <definedName name="szocsegélyph" localSheetId="34">#REF!</definedName>
    <definedName name="szocsegélyph" localSheetId="35">#REF!</definedName>
    <definedName name="szocsegélyph" localSheetId="36">#REF!</definedName>
    <definedName name="szocsegélyph" localSheetId="37">#REF!</definedName>
    <definedName name="szocsegélyph" localSheetId="7">#REF!</definedName>
    <definedName name="szocsegélyph" localSheetId="12">#REF!</definedName>
    <definedName name="szocsegélyph">#REF!</definedName>
    <definedName name="talajt" localSheetId="0">#REF!</definedName>
    <definedName name="talajt" localSheetId="14">#REF!</definedName>
    <definedName name="talajt" localSheetId="15">#REF!</definedName>
    <definedName name="talajt" localSheetId="16">#REF!</definedName>
    <definedName name="talajt" localSheetId="17">#REF!</definedName>
    <definedName name="talajt" localSheetId="18">#REF!</definedName>
    <definedName name="talajt" localSheetId="19">#REF!</definedName>
    <definedName name="talajt" localSheetId="20">#REF!</definedName>
    <definedName name="talajt" localSheetId="4">#REF!</definedName>
    <definedName name="talajt" localSheetId="5">#REF!</definedName>
    <definedName name="talajt" localSheetId="26">#REF!</definedName>
    <definedName name="talajt" localSheetId="28">#REF!</definedName>
    <definedName name="talajt" localSheetId="30">#REF!</definedName>
    <definedName name="talajt" localSheetId="31">#REF!</definedName>
    <definedName name="talajt" localSheetId="34">#REF!</definedName>
    <definedName name="talajt" localSheetId="35">#REF!</definedName>
    <definedName name="talajt" localSheetId="36">#REF!</definedName>
    <definedName name="talajt" localSheetId="37">#REF!</definedName>
    <definedName name="talajt" localSheetId="7">#REF!</definedName>
    <definedName name="talajt" localSheetId="12">#REF!</definedName>
    <definedName name="talajt">#REF!</definedName>
    <definedName name="támkölcs1" localSheetId="0">#REF!</definedName>
    <definedName name="támkölcs1" localSheetId="14">#REF!</definedName>
    <definedName name="támkölcs1" localSheetId="15">#REF!</definedName>
    <definedName name="támkölcs1" localSheetId="16">#REF!</definedName>
    <definedName name="támkölcs1" localSheetId="17">#REF!</definedName>
    <definedName name="támkölcs1" localSheetId="18">#REF!</definedName>
    <definedName name="támkölcs1" localSheetId="19">#REF!</definedName>
    <definedName name="támkölcs1" localSheetId="20">#REF!</definedName>
    <definedName name="támkölcs1" localSheetId="4">#REF!</definedName>
    <definedName name="támkölcs1" localSheetId="5">#REF!</definedName>
    <definedName name="támkölcs1" localSheetId="26">#REF!</definedName>
    <definedName name="támkölcs1" localSheetId="28">#REF!</definedName>
    <definedName name="támkölcs1" localSheetId="30">#REF!</definedName>
    <definedName name="támkölcs1" localSheetId="31">#REF!</definedName>
    <definedName name="támkölcs1" localSheetId="34">#REF!</definedName>
    <definedName name="támkölcs1" localSheetId="35">#REF!</definedName>
    <definedName name="támkölcs1" localSheetId="36">#REF!</definedName>
    <definedName name="támkölcs1" localSheetId="37">#REF!</definedName>
    <definedName name="támkölcs1" localSheetId="7">#REF!</definedName>
    <definedName name="támkölcs1" localSheetId="12">#REF!</definedName>
    <definedName name="támkölcs1">#REF!</definedName>
    <definedName name="támkölcsön" localSheetId="0">#REF!</definedName>
    <definedName name="támkölcsön" localSheetId="14">#REF!</definedName>
    <definedName name="támkölcsön" localSheetId="15">#REF!</definedName>
    <definedName name="támkölcsön" localSheetId="16">#REF!</definedName>
    <definedName name="támkölcsön" localSheetId="17">#REF!</definedName>
    <definedName name="támkölcsön" localSheetId="18">#REF!</definedName>
    <definedName name="támkölcsön" localSheetId="19">#REF!</definedName>
    <definedName name="támkölcsön" localSheetId="20">#REF!</definedName>
    <definedName name="támkölcsön" localSheetId="4">#REF!</definedName>
    <definedName name="támkölcsön" localSheetId="5">#REF!</definedName>
    <definedName name="támkölcsön" localSheetId="26">#REF!</definedName>
    <definedName name="támkölcsön" localSheetId="28">#REF!</definedName>
    <definedName name="támkölcsön" localSheetId="30">#REF!</definedName>
    <definedName name="támkölcsön" localSheetId="31">#REF!</definedName>
    <definedName name="támkölcsön" localSheetId="34">#REF!</definedName>
    <definedName name="támkölcsön" localSheetId="35">#REF!</definedName>
    <definedName name="támkölcsön" localSheetId="36">#REF!</definedName>
    <definedName name="támkölcsön" localSheetId="37">#REF!</definedName>
    <definedName name="támkölcsön" localSheetId="7">#REF!</definedName>
    <definedName name="támkölcsön" localSheetId="12">#REF!</definedName>
    <definedName name="támkölcsön">#REF!</definedName>
    <definedName name="támogatások" localSheetId="0">#REF!</definedName>
    <definedName name="támogatások" localSheetId="14">#REF!</definedName>
    <definedName name="támogatások" localSheetId="15">#REF!</definedName>
    <definedName name="támogatások" localSheetId="16">#REF!</definedName>
    <definedName name="támogatások" localSheetId="17">#REF!</definedName>
    <definedName name="támogatások" localSheetId="18">#REF!</definedName>
    <definedName name="támogatások" localSheetId="19">#REF!</definedName>
    <definedName name="támogatások" localSheetId="20">#REF!</definedName>
    <definedName name="támogatások" localSheetId="4">#REF!</definedName>
    <definedName name="támogatások" localSheetId="5">#REF!</definedName>
    <definedName name="támogatások" localSheetId="26">#REF!</definedName>
    <definedName name="támogatások" localSheetId="28">#REF!</definedName>
    <definedName name="támogatások" localSheetId="30">#REF!</definedName>
    <definedName name="támogatások" localSheetId="31">#REF!</definedName>
    <definedName name="támogatások" localSheetId="34">#REF!</definedName>
    <definedName name="támogatások" localSheetId="35">#REF!</definedName>
    <definedName name="támogatások" localSheetId="36">#REF!</definedName>
    <definedName name="támogatások" localSheetId="37">#REF!</definedName>
    <definedName name="támogatások" localSheetId="7">#REF!</definedName>
    <definedName name="támogatások" localSheetId="12">#REF!</definedName>
    <definedName name="támogatások">#REF!</definedName>
    <definedName name="támogatások1" localSheetId="19">#REF!</definedName>
    <definedName name="támogatások1" localSheetId="20">#REF!</definedName>
    <definedName name="támogatások1" localSheetId="4">#REF!</definedName>
    <definedName name="támogatások1" localSheetId="5">#REF!</definedName>
    <definedName name="támogatások1" localSheetId="26">#REF!</definedName>
    <definedName name="támogatások1" localSheetId="28">#REF!</definedName>
    <definedName name="támogatások1" localSheetId="30">#REF!</definedName>
    <definedName name="támogatások1" localSheetId="31">#REF!</definedName>
    <definedName name="támogatások1" localSheetId="34">#REF!</definedName>
    <definedName name="támogatások1" localSheetId="35">#REF!</definedName>
    <definedName name="támogatások1" localSheetId="36">#REF!</definedName>
    <definedName name="támogatások1" localSheetId="37">#REF!</definedName>
    <definedName name="támogatások1" localSheetId="7">#REF!</definedName>
    <definedName name="támogatások1">#REF!</definedName>
    <definedName name="tárgyi" localSheetId="0">#REF!</definedName>
    <definedName name="tárgyi" localSheetId="14">#REF!</definedName>
    <definedName name="tárgyi" localSheetId="15">#REF!</definedName>
    <definedName name="tárgyi" localSheetId="16">#REF!</definedName>
    <definedName name="tárgyi" localSheetId="17">#REF!</definedName>
    <definedName name="tárgyi" localSheetId="18">#REF!</definedName>
    <definedName name="tárgyi" localSheetId="19">#REF!</definedName>
    <definedName name="tárgyi" localSheetId="20">#REF!</definedName>
    <definedName name="tárgyi" localSheetId="4">#REF!</definedName>
    <definedName name="tárgyi" localSheetId="5">#REF!</definedName>
    <definedName name="tárgyi" localSheetId="26">#REF!</definedName>
    <definedName name="tárgyi" localSheetId="28">#REF!</definedName>
    <definedName name="tárgyi" localSheetId="30">#REF!</definedName>
    <definedName name="tárgyi" localSheetId="31">#REF!</definedName>
    <definedName name="tárgyi" localSheetId="34">#REF!</definedName>
    <definedName name="tárgyi" localSheetId="35">#REF!</definedName>
    <definedName name="tárgyi" localSheetId="36">#REF!</definedName>
    <definedName name="tárgyi" localSheetId="37">#REF!</definedName>
    <definedName name="tárgyi" localSheetId="7">#REF!</definedName>
    <definedName name="tárgyi" localSheetId="12">#REF!</definedName>
    <definedName name="tárgyi">#REF!</definedName>
    <definedName name="tárgyi1" localSheetId="19">#REF!</definedName>
    <definedName name="tárgyi1" localSheetId="20">#REF!</definedName>
    <definedName name="tárgyi1" localSheetId="4">#REF!</definedName>
    <definedName name="tárgyi1" localSheetId="5">#REF!</definedName>
    <definedName name="tárgyi1" localSheetId="26">#REF!</definedName>
    <definedName name="tárgyi1" localSheetId="28">#REF!</definedName>
    <definedName name="tárgyi1" localSheetId="30">#REF!</definedName>
    <definedName name="tárgyi1" localSheetId="31">#REF!</definedName>
    <definedName name="tárgyi1" localSheetId="34">#REF!</definedName>
    <definedName name="tárgyi1" localSheetId="35">#REF!</definedName>
    <definedName name="tárgyi1" localSheetId="36">#REF!</definedName>
    <definedName name="tárgyi1" localSheetId="37">#REF!</definedName>
    <definedName name="tárgyi1" localSheetId="7">#REF!</definedName>
    <definedName name="tárgyi1">#REF!</definedName>
    <definedName name="tartalék4" localSheetId="0">#REF!</definedName>
    <definedName name="tartalék4" localSheetId="14">#REF!</definedName>
    <definedName name="tartalék4" localSheetId="15">#REF!</definedName>
    <definedName name="tartalék4" localSheetId="16">#REF!</definedName>
    <definedName name="tartalék4" localSheetId="17">#REF!</definedName>
    <definedName name="tartalék4" localSheetId="18">#REF!</definedName>
    <definedName name="tartalék4" localSheetId="19">#REF!</definedName>
    <definedName name="tartalék4" localSheetId="20">#REF!</definedName>
    <definedName name="tartalék4" localSheetId="4">#REF!</definedName>
    <definedName name="tartalék4" localSheetId="5">#REF!</definedName>
    <definedName name="tartalék4" localSheetId="26">#REF!</definedName>
    <definedName name="tartalék4" localSheetId="37">#REF!</definedName>
    <definedName name="tartalék4" localSheetId="7">#REF!</definedName>
    <definedName name="tartalék4" localSheetId="12">#REF!</definedName>
    <definedName name="tartalék4">#REF!</definedName>
    <definedName name="termőf" localSheetId="0">#REF!</definedName>
    <definedName name="termőf" localSheetId="14">#REF!</definedName>
    <definedName name="termőf" localSheetId="15">#REF!</definedName>
    <definedName name="termőf" localSheetId="16">#REF!</definedName>
    <definedName name="termőf" localSheetId="17">#REF!</definedName>
    <definedName name="termőf" localSheetId="18">#REF!</definedName>
    <definedName name="termőf" localSheetId="19">#REF!</definedName>
    <definedName name="termőf" localSheetId="20">#REF!</definedName>
    <definedName name="termőf" localSheetId="4">#REF!</definedName>
    <definedName name="termőf" localSheetId="5">#REF!</definedName>
    <definedName name="termőf" localSheetId="26">#REF!</definedName>
    <definedName name="termőf" localSheetId="28">#REF!</definedName>
    <definedName name="termőf" localSheetId="30">#REF!</definedName>
    <definedName name="termőf" localSheetId="31">#REF!</definedName>
    <definedName name="termőf" localSheetId="34">#REF!</definedName>
    <definedName name="termőf" localSheetId="35">#REF!</definedName>
    <definedName name="termőf" localSheetId="36">#REF!</definedName>
    <definedName name="termőf" localSheetId="37">#REF!</definedName>
    <definedName name="termőf" localSheetId="7">#REF!</definedName>
    <definedName name="termőf" localSheetId="12">#REF!</definedName>
    <definedName name="termőf">#REF!</definedName>
    <definedName name="termőfbérbe">[2]Munka6!$C$17</definedName>
    <definedName name="termőföld1" localSheetId="19">#REF!</definedName>
    <definedName name="termőföld1" localSheetId="20">#REF!</definedName>
    <definedName name="termőföld1" localSheetId="4">#REF!</definedName>
    <definedName name="termőföld1" localSheetId="5">#REF!</definedName>
    <definedName name="termőföld1" localSheetId="26">#REF!</definedName>
    <definedName name="termőföld1" localSheetId="28">#REF!</definedName>
    <definedName name="termőföld1" localSheetId="30">#REF!</definedName>
    <definedName name="termőföld1" localSheetId="31">#REF!</definedName>
    <definedName name="termőföld1" localSheetId="34">#REF!</definedName>
    <definedName name="termőföld1" localSheetId="35">#REF!</definedName>
    <definedName name="termőföld1" localSheetId="36">#REF!</definedName>
    <definedName name="termőföld1" localSheetId="37">#REF!</definedName>
    <definedName name="termőföld1" localSheetId="7">#REF!</definedName>
    <definedName name="termőföld1">#REF!</definedName>
    <definedName name="vizikátv" localSheetId="0">#REF!</definedName>
    <definedName name="vizikátv" localSheetId="14">#REF!</definedName>
    <definedName name="vizikátv" localSheetId="15">#REF!</definedName>
    <definedName name="vizikátv" localSheetId="16">#REF!</definedName>
    <definedName name="vizikátv" localSheetId="17">#REF!</definedName>
    <definedName name="vizikátv" localSheetId="18">#REF!</definedName>
    <definedName name="vizikátv" localSheetId="19">#REF!</definedName>
    <definedName name="vizikátv" localSheetId="20">#REF!</definedName>
    <definedName name="vizikátv" localSheetId="4">#REF!</definedName>
    <definedName name="vizikátv" localSheetId="5">#REF!</definedName>
    <definedName name="vizikátv" localSheetId="26">#REF!</definedName>
    <definedName name="vizikátv" localSheetId="28">#REF!</definedName>
    <definedName name="vizikátv" localSheetId="30">#REF!</definedName>
    <definedName name="vizikátv" localSheetId="31">#REF!</definedName>
    <definedName name="vizikátv" localSheetId="34">#REF!</definedName>
    <definedName name="vizikátv" localSheetId="35">#REF!</definedName>
    <definedName name="vizikátv" localSheetId="36">#REF!</definedName>
    <definedName name="vizikátv" localSheetId="37">#REF!</definedName>
    <definedName name="vizikátv" localSheetId="7">#REF!</definedName>
    <definedName name="vizikátv" localSheetId="12">#REF!</definedName>
    <definedName name="vizikátv">#REF!</definedName>
    <definedName name="vizikátv1" localSheetId="0">#REF!</definedName>
    <definedName name="vizikátv1" localSheetId="14">#REF!</definedName>
    <definedName name="vizikátv1" localSheetId="15">#REF!</definedName>
    <definedName name="vizikátv1" localSheetId="16">#REF!</definedName>
    <definedName name="vizikátv1" localSheetId="17">#REF!</definedName>
    <definedName name="vizikátv1" localSheetId="18">#REF!</definedName>
    <definedName name="vizikátv1" localSheetId="19">#REF!</definedName>
    <definedName name="vizikátv1" localSheetId="20">#REF!</definedName>
    <definedName name="vizikátv1" localSheetId="4">#REF!</definedName>
    <definedName name="vizikátv1" localSheetId="5">#REF!</definedName>
    <definedName name="vizikátv1" localSheetId="26">#REF!</definedName>
    <definedName name="vizikátv1" localSheetId="28">#REF!</definedName>
    <definedName name="vizikátv1" localSheetId="30">#REF!</definedName>
    <definedName name="vizikátv1" localSheetId="31">#REF!</definedName>
    <definedName name="vizikátv1" localSheetId="34">#REF!</definedName>
    <definedName name="vizikátv1" localSheetId="35">#REF!</definedName>
    <definedName name="vizikátv1" localSheetId="36">#REF!</definedName>
    <definedName name="vizikátv1" localSheetId="37">#REF!</definedName>
    <definedName name="vizikátv1" localSheetId="7">#REF!</definedName>
    <definedName name="vizikátv1" localSheetId="12">#REF!</definedName>
    <definedName name="vizikátv1">#REF!</definedName>
    <definedName name="vizikfelh3" localSheetId="0">'[1]7. felhalm.kiad.'!#REF!</definedName>
    <definedName name="vizikfelh3" localSheetId="14">'[1]7. felhalm.kiad.'!#REF!</definedName>
    <definedName name="vizikfelh3" localSheetId="15">'[1]7. felhalm.kiad.'!#REF!</definedName>
    <definedName name="vizikfelh3" localSheetId="16">'[1]7. felhalm.kiad.'!#REF!</definedName>
    <definedName name="vizikfelh3" localSheetId="17">'[1]7. felhalm.kiad.'!#REF!</definedName>
    <definedName name="vizikfelh3" localSheetId="18">'[1]7. felhalm.kiad.'!#REF!</definedName>
    <definedName name="vizikfelh3" localSheetId="19">'[1]7. felhalm.kiad.'!#REF!</definedName>
    <definedName name="vizikfelh3" localSheetId="20">'[1]7. felhalm.kiad.'!#REF!</definedName>
    <definedName name="vizikfelh3" localSheetId="26">'[1]7. felhalm.kiad.'!#REF!</definedName>
    <definedName name="vizikfelh3" localSheetId="28">'[1]7. felhalm.kiad.'!#REF!</definedName>
    <definedName name="vizikfelh3" localSheetId="30">'[1]7. felhalm.kiad.'!#REF!</definedName>
    <definedName name="vizikfelh3" localSheetId="31">'[1]7. felhalm.kiad.'!#REF!</definedName>
    <definedName name="vizikfelh3" localSheetId="34">'[1]7. felhalm.kiad.'!#REF!</definedName>
    <definedName name="vizikfelh3" localSheetId="35">'[1]7. felhalm.kiad.'!#REF!</definedName>
    <definedName name="vizikfelh3" localSheetId="36">'[1]7. felhalm.kiad.'!#REF!</definedName>
    <definedName name="vizikfelh3" localSheetId="7">'[1]7. felhalm.kiad.'!#REF!</definedName>
    <definedName name="vizikfelh3" localSheetId="12">'[1]7. felhalm.kiad.'!#REF!</definedName>
    <definedName name="vizikfelh3">'[1]7. felhalm.kiad.'!#REF!</definedName>
    <definedName name="vmk" localSheetId="0">#REF!</definedName>
    <definedName name="vmk" localSheetId="14">#REF!</definedName>
    <definedName name="vmk" localSheetId="15">#REF!</definedName>
    <definedName name="vmk" localSheetId="16">#REF!</definedName>
    <definedName name="vmk" localSheetId="17">#REF!</definedName>
    <definedName name="vmk" localSheetId="18">#REF!</definedName>
    <definedName name="vmk" localSheetId="19">#REF!</definedName>
    <definedName name="vmk" localSheetId="20">#REF!</definedName>
    <definedName name="vmk" localSheetId="4">#REF!</definedName>
    <definedName name="vmk" localSheetId="5">#REF!</definedName>
    <definedName name="vmk" localSheetId="26">#REF!</definedName>
    <definedName name="vmk" localSheetId="28">#REF!</definedName>
    <definedName name="vmk" localSheetId="30">#REF!</definedName>
    <definedName name="vmk" localSheetId="31">#REF!</definedName>
    <definedName name="vmk" localSheetId="34">#REF!</definedName>
    <definedName name="vmk" localSheetId="35">#REF!</definedName>
    <definedName name="vmk" localSheetId="36">#REF!</definedName>
    <definedName name="vmk" localSheetId="37">#REF!</definedName>
    <definedName name="vmk" localSheetId="7">#REF!</definedName>
    <definedName name="vmk" localSheetId="12">#REF!</definedName>
    <definedName name="vmk">#REF!</definedName>
  </definedNames>
  <calcPr calcId="145621"/>
</workbook>
</file>

<file path=xl/calcChain.xml><?xml version="1.0" encoding="utf-8"?>
<calcChain xmlns="http://schemas.openxmlformats.org/spreadsheetml/2006/main">
  <c r="D14" i="274"/>
  <c r="D9"/>
  <c r="D14" i="276"/>
  <c r="D8"/>
  <c r="D15" l="1"/>
  <c r="D15" i="275"/>
  <c r="C15"/>
  <c r="D11"/>
  <c r="C11"/>
  <c r="D66" i="274"/>
  <c r="C66"/>
  <c r="D63"/>
  <c r="C63"/>
  <c r="C59"/>
  <c r="D54"/>
  <c r="C54"/>
  <c r="D45"/>
  <c r="C45"/>
  <c r="D40"/>
  <c r="C40"/>
  <c r="C35"/>
  <c r="D29"/>
  <c r="C29"/>
  <c r="D19"/>
  <c r="C19"/>
  <c r="C14"/>
  <c r="C9"/>
  <c r="I12" i="273"/>
  <c r="H12"/>
  <c r="G11"/>
  <c r="F11"/>
  <c r="F13" s="1"/>
  <c r="E11"/>
  <c r="E13" s="1"/>
  <c r="D11"/>
  <c r="D13" s="1"/>
  <c r="C11"/>
  <c r="C13" s="1"/>
  <c r="I10"/>
  <c r="H10"/>
  <c r="I9"/>
  <c r="H9"/>
  <c r="I8"/>
  <c r="H8"/>
  <c r="I7"/>
  <c r="H7"/>
  <c r="I6"/>
  <c r="H6"/>
  <c r="I5"/>
  <c r="H5"/>
  <c r="C86" i="270"/>
  <c r="C83"/>
  <c r="C81"/>
  <c r="C73"/>
  <c r="C67"/>
  <c r="C65"/>
  <c r="C59"/>
  <c r="C44"/>
  <c r="C39"/>
  <c r="C37"/>
  <c r="C7"/>
  <c r="C28" i="269"/>
  <c r="I27"/>
  <c r="I34" s="1"/>
  <c r="H27"/>
  <c r="H34" s="1"/>
  <c r="G27"/>
  <c r="G34" s="1"/>
  <c r="E26"/>
  <c r="D26"/>
  <c r="C26"/>
  <c r="E23"/>
  <c r="D23"/>
  <c r="C23"/>
  <c r="E19"/>
  <c r="D19"/>
  <c r="C19"/>
  <c r="I17"/>
  <c r="H17"/>
  <c r="G17"/>
  <c r="E17"/>
  <c r="D17"/>
  <c r="C17"/>
  <c r="I16"/>
  <c r="H16"/>
  <c r="G16"/>
  <c r="E16"/>
  <c r="D16"/>
  <c r="C16"/>
  <c r="I15"/>
  <c r="H15"/>
  <c r="G15"/>
  <c r="E15"/>
  <c r="D15"/>
  <c r="C15"/>
  <c r="I14"/>
  <c r="H14"/>
  <c r="G14"/>
  <c r="E14"/>
  <c r="D14"/>
  <c r="C14"/>
  <c r="I13"/>
  <c r="H13"/>
  <c r="G13"/>
  <c r="I12"/>
  <c r="H12"/>
  <c r="G12"/>
  <c r="I11"/>
  <c r="H11"/>
  <c r="G11"/>
  <c r="I10"/>
  <c r="H10"/>
  <c r="G10"/>
  <c r="E10"/>
  <c r="D10"/>
  <c r="C10"/>
  <c r="I9"/>
  <c r="H9"/>
  <c r="G9"/>
  <c r="E9"/>
  <c r="D9"/>
  <c r="C9"/>
  <c r="I8"/>
  <c r="H8"/>
  <c r="G8"/>
  <c r="E8"/>
  <c r="D8"/>
  <c r="C8"/>
  <c r="I7"/>
  <c r="H7"/>
  <c r="G7"/>
  <c r="E7"/>
  <c r="D7"/>
  <c r="C7"/>
  <c r="I6"/>
  <c r="H6"/>
  <c r="G6"/>
  <c r="E6"/>
  <c r="D6"/>
  <c r="C6"/>
  <c r="H30" i="268"/>
  <c r="G30"/>
  <c r="I28"/>
  <c r="H28"/>
  <c r="G28"/>
  <c r="E25"/>
  <c r="E24" s="1"/>
  <c r="D25"/>
  <c r="D24" s="1"/>
  <c r="C25"/>
  <c r="C24" s="1"/>
  <c r="E23"/>
  <c r="D23"/>
  <c r="E20"/>
  <c r="D20"/>
  <c r="C20"/>
  <c r="C19"/>
  <c r="I13"/>
  <c r="H13"/>
  <c r="G13"/>
  <c r="I12"/>
  <c r="H12"/>
  <c r="G12"/>
  <c r="C12"/>
  <c r="I11"/>
  <c r="H11"/>
  <c r="G11"/>
  <c r="E11"/>
  <c r="D11"/>
  <c r="C11"/>
  <c r="I10"/>
  <c r="H10"/>
  <c r="G10"/>
  <c r="E10"/>
  <c r="D10"/>
  <c r="C10"/>
  <c r="I9"/>
  <c r="H9"/>
  <c r="G9"/>
  <c r="E9"/>
  <c r="C9"/>
  <c r="I8"/>
  <c r="H8"/>
  <c r="G8"/>
  <c r="E8"/>
  <c r="D8"/>
  <c r="C8"/>
  <c r="I7"/>
  <c r="H7"/>
  <c r="G7"/>
  <c r="E7"/>
  <c r="D7"/>
  <c r="C7"/>
  <c r="I6"/>
  <c r="H6"/>
  <c r="G6"/>
  <c r="E6"/>
  <c r="E18" s="1"/>
  <c r="D6"/>
  <c r="C6"/>
  <c r="I11" i="273" l="1"/>
  <c r="E19" i="268"/>
  <c r="E28" s="1"/>
  <c r="E29" s="1"/>
  <c r="E22" i="269"/>
  <c r="E34" s="1"/>
  <c r="D19" i="268"/>
  <c r="D28" s="1"/>
  <c r="D29" s="1"/>
  <c r="C22" i="269"/>
  <c r="C34" s="1"/>
  <c r="D22"/>
  <c r="D34" s="1"/>
  <c r="C28" i="268"/>
  <c r="D21" i="269"/>
  <c r="I21"/>
  <c r="I35" s="1"/>
  <c r="C6" i="270"/>
  <c r="C5" s="1"/>
  <c r="D34" i="274"/>
  <c r="D51" s="1"/>
  <c r="D68" s="1"/>
  <c r="C19" i="275"/>
  <c r="G18" i="268"/>
  <c r="G29" s="1"/>
  <c r="E21" i="269"/>
  <c r="I36" s="1"/>
  <c r="C34" i="274"/>
  <c r="H18" i="268"/>
  <c r="H29" s="1"/>
  <c r="G21" i="269"/>
  <c r="G35" s="1"/>
  <c r="D19" i="275"/>
  <c r="D18" i="268"/>
  <c r="I18"/>
  <c r="I29" s="1"/>
  <c r="C21" i="269"/>
  <c r="G37" s="1"/>
  <c r="H21"/>
  <c r="H35" s="1"/>
  <c r="H37" s="1"/>
  <c r="C80" i="270"/>
  <c r="C8" i="274"/>
  <c r="C18" i="268"/>
  <c r="C29" s="1"/>
  <c r="H13" i="273"/>
  <c r="H11"/>
  <c r="G13"/>
  <c r="I13" s="1"/>
  <c r="C36" i="269"/>
  <c r="D37"/>
  <c r="E31" i="268" l="1"/>
  <c r="I31"/>
  <c r="H36" i="269"/>
  <c r="E37"/>
  <c r="D31" i="268"/>
  <c r="D35" i="269"/>
  <c r="H31" i="268"/>
  <c r="D36" i="269"/>
  <c r="C51" i="274"/>
  <c r="C68" s="1"/>
  <c r="G31" i="268"/>
  <c r="C88" i="270"/>
  <c r="E35" i="269"/>
  <c r="I37"/>
  <c r="G36"/>
  <c r="C30" i="268"/>
  <c r="E36" i="269"/>
  <c r="C37"/>
  <c r="D30" i="268"/>
  <c r="C31"/>
  <c r="C35" i="269"/>
  <c r="G7" i="256"/>
  <c r="C105" i="267" l="1"/>
  <c r="E176"/>
  <c r="D176"/>
  <c r="E175"/>
  <c r="D175"/>
  <c r="E157"/>
  <c r="D157"/>
  <c r="C157"/>
  <c r="E154"/>
  <c r="D154"/>
  <c r="E153"/>
  <c r="D153"/>
  <c r="C152"/>
  <c r="E151"/>
  <c r="D151"/>
  <c r="C150"/>
  <c r="C149"/>
  <c r="E148"/>
  <c r="E147" s="1"/>
  <c r="D148"/>
  <c r="C147"/>
  <c r="E143"/>
  <c r="D143"/>
  <c r="C143"/>
  <c r="E141"/>
  <c r="D141"/>
  <c r="E140"/>
  <c r="D140"/>
  <c r="C139"/>
  <c r="E138"/>
  <c r="D138"/>
  <c r="E137"/>
  <c r="D137"/>
  <c r="C136"/>
  <c r="E133"/>
  <c r="D133"/>
  <c r="E132"/>
  <c r="D132"/>
  <c r="E131"/>
  <c r="D131"/>
  <c r="E130"/>
  <c r="D130"/>
  <c r="E129"/>
  <c r="D129"/>
  <c r="C129"/>
  <c r="E128"/>
  <c r="D128"/>
  <c r="C128"/>
  <c r="D123"/>
  <c r="C120"/>
  <c r="D122"/>
  <c r="E118"/>
  <c r="D118"/>
  <c r="E117"/>
  <c r="D117"/>
  <c r="C117"/>
  <c r="E116"/>
  <c r="D116"/>
  <c r="C116"/>
  <c r="E115"/>
  <c r="D115"/>
  <c r="C115"/>
  <c r="E114"/>
  <c r="D114"/>
  <c r="E113"/>
  <c r="D113"/>
  <c r="C113"/>
  <c r="E112"/>
  <c r="D112"/>
  <c r="C112"/>
  <c r="E111"/>
  <c r="D111"/>
  <c r="E95"/>
  <c r="D95"/>
  <c r="C95"/>
  <c r="E92"/>
  <c r="E91" s="1"/>
  <c r="D92"/>
  <c r="D91" s="1"/>
  <c r="C91"/>
  <c r="E82"/>
  <c r="E81" s="1"/>
  <c r="D82"/>
  <c r="D81" s="1"/>
  <c r="C81"/>
  <c r="E77"/>
  <c r="D77"/>
  <c r="C77"/>
  <c r="E74"/>
  <c r="D74"/>
  <c r="C72"/>
  <c r="E71"/>
  <c r="E68" s="1"/>
  <c r="C68"/>
  <c r="E67"/>
  <c r="D67"/>
  <c r="E66"/>
  <c r="D66"/>
  <c r="E65"/>
  <c r="D65"/>
  <c r="E64"/>
  <c r="D64"/>
  <c r="E62"/>
  <c r="D62"/>
  <c r="E61"/>
  <c r="D61"/>
  <c r="C60"/>
  <c r="E57"/>
  <c r="E43"/>
  <c r="D43"/>
  <c r="E42"/>
  <c r="D42"/>
  <c r="E41"/>
  <c r="D41"/>
  <c r="E40"/>
  <c r="D40"/>
  <c r="E39"/>
  <c r="D39"/>
  <c r="E38"/>
  <c r="D38"/>
  <c r="C37"/>
  <c r="C36" s="1"/>
  <c r="E26"/>
  <c r="D26"/>
  <c r="D18"/>
  <c r="C18"/>
  <c r="D17"/>
  <c r="C17"/>
  <c r="D16"/>
  <c r="C16"/>
  <c r="D15"/>
  <c r="C15"/>
  <c r="E13"/>
  <c r="D13"/>
  <c r="C13"/>
  <c r="C7" s="1"/>
  <c r="E12"/>
  <c r="D12"/>
  <c r="E11"/>
  <c r="D11"/>
  <c r="E10"/>
  <c r="D10"/>
  <c r="E9"/>
  <c r="D9"/>
  <c r="E8"/>
  <c r="D8"/>
  <c r="G13" i="256"/>
  <c r="D120" i="267" l="1"/>
  <c r="D136"/>
  <c r="D152"/>
  <c r="C127"/>
  <c r="E136"/>
  <c r="D139"/>
  <c r="E152"/>
  <c r="E162" s="1"/>
  <c r="E174" s="1"/>
  <c r="D127"/>
  <c r="E127"/>
  <c r="C162"/>
  <c r="C174" s="1"/>
  <c r="D63"/>
  <c r="D59" s="1"/>
  <c r="D147"/>
  <c r="D162" s="1"/>
  <c r="D174" s="1"/>
  <c r="D110"/>
  <c r="D135"/>
  <c r="D7"/>
  <c r="D37"/>
  <c r="C135"/>
  <c r="E63"/>
  <c r="E59" s="1"/>
  <c r="E139"/>
  <c r="E135" s="1"/>
  <c r="E7"/>
  <c r="E37"/>
  <c r="E110"/>
  <c r="C63"/>
  <c r="C59" s="1"/>
  <c r="E128" i="234"/>
  <c r="E85" i="236" l="1"/>
  <c r="E121" i="235"/>
  <c r="E62"/>
  <c r="D122" i="227" l="1"/>
  <c r="E122" i="226" l="1"/>
  <c r="E121" s="1"/>
  <c r="F33" i="266"/>
  <c r="E33"/>
  <c r="D33"/>
  <c r="C33"/>
  <c r="F19"/>
  <c r="E19"/>
  <c r="D19"/>
  <c r="C19"/>
  <c r="D6" i="265" l="1"/>
  <c r="D15"/>
  <c r="C15"/>
  <c r="C7"/>
  <c r="C6" s="1"/>
  <c r="C23" l="1"/>
  <c r="D23"/>
  <c r="C10" i="230" l="1"/>
  <c r="C7"/>
  <c r="C11" s="1"/>
  <c r="C19" s="1"/>
  <c r="C21" s="1"/>
  <c r="F21" i="240"/>
  <c r="D43" i="263"/>
  <c r="D42"/>
  <c r="D41"/>
  <c r="D40"/>
  <c r="D39"/>
  <c r="D38"/>
  <c r="D37"/>
  <c r="D36"/>
  <c r="D35"/>
  <c r="D34"/>
  <c r="D33"/>
  <c r="D32"/>
  <c r="D31"/>
  <c r="D30"/>
  <c r="C29"/>
  <c r="B29"/>
  <c r="D28"/>
  <c r="D27"/>
  <c r="D26"/>
  <c r="D25"/>
  <c r="D24"/>
  <c r="C23"/>
  <c r="B23"/>
  <c r="D22"/>
  <c r="D21"/>
  <c r="D20"/>
  <c r="D19"/>
  <c r="D18"/>
  <c r="D17"/>
  <c r="D16"/>
  <c r="C15"/>
  <c r="B15"/>
  <c r="D13"/>
  <c r="D12"/>
  <c r="D11"/>
  <c r="D10"/>
  <c r="D9"/>
  <c r="D8"/>
  <c r="C7"/>
  <c r="C4" s="1"/>
  <c r="C44" s="1"/>
  <c r="B7"/>
  <c r="B4" s="1"/>
  <c r="D6"/>
  <c r="D5"/>
  <c r="D15" l="1"/>
  <c r="D23"/>
  <c r="B44"/>
  <c r="D7"/>
  <c r="D4" s="1"/>
  <c r="D29"/>
  <c r="E13" i="227"/>
  <c r="E12"/>
  <c r="E11"/>
  <c r="E10"/>
  <c r="E9"/>
  <c r="E8"/>
  <c r="C33" i="211"/>
  <c r="C31" s="1"/>
  <c r="E66" i="222"/>
  <c r="E20" i="224"/>
  <c r="D20"/>
  <c r="C20"/>
  <c r="F18"/>
  <c r="F17"/>
  <c r="F16"/>
  <c r="E120" i="235"/>
  <c r="E67"/>
  <c r="E111" i="234"/>
  <c r="E106" s="1"/>
  <c r="D111"/>
  <c r="D106" s="1"/>
  <c r="N35" i="217"/>
  <c r="N34"/>
  <c r="N33"/>
  <c r="M34"/>
  <c r="M33"/>
  <c r="N45"/>
  <c r="M45"/>
  <c r="L43"/>
  <c r="L42"/>
  <c r="L41"/>
  <c r="L40"/>
  <c r="L39"/>
  <c r="L38"/>
  <c r="L37"/>
  <c r="L45"/>
  <c r="E153" i="227"/>
  <c r="E154"/>
  <c r="C152"/>
  <c r="D154"/>
  <c r="D153"/>
  <c r="E151"/>
  <c r="D151"/>
  <c r="C149"/>
  <c r="C150"/>
  <c r="C151"/>
  <c r="E148"/>
  <c r="E176" s="1"/>
  <c r="D148"/>
  <c r="C148"/>
  <c r="C176" s="1"/>
  <c r="E138"/>
  <c r="E137"/>
  <c r="E141"/>
  <c r="E140"/>
  <c r="D141"/>
  <c r="D139" s="1"/>
  <c r="D140"/>
  <c r="C141"/>
  <c r="C140"/>
  <c r="D138"/>
  <c r="D137"/>
  <c r="C138"/>
  <c r="C137"/>
  <c r="D67" i="222"/>
  <c r="D66"/>
  <c r="C67"/>
  <c r="C66"/>
  <c r="E129" i="227"/>
  <c r="E130"/>
  <c r="E131"/>
  <c r="E132"/>
  <c r="E133"/>
  <c r="E128"/>
  <c r="D129"/>
  <c r="D130"/>
  <c r="D131"/>
  <c r="D132"/>
  <c r="D133"/>
  <c r="D128"/>
  <c r="C133"/>
  <c r="C129"/>
  <c r="C130"/>
  <c r="C131"/>
  <c r="C132"/>
  <c r="C128"/>
  <c r="D123"/>
  <c r="C122"/>
  <c r="C123"/>
  <c r="C124"/>
  <c r="C125"/>
  <c r="E115"/>
  <c r="E116"/>
  <c r="E117"/>
  <c r="E118"/>
  <c r="E114"/>
  <c r="E113"/>
  <c r="E111"/>
  <c r="E112"/>
  <c r="D112"/>
  <c r="D113"/>
  <c r="D114"/>
  <c r="D115"/>
  <c r="D116"/>
  <c r="D117"/>
  <c r="D118"/>
  <c r="D111"/>
  <c r="C112"/>
  <c r="C113"/>
  <c r="C114"/>
  <c r="C115"/>
  <c r="C116"/>
  <c r="C117"/>
  <c r="C118"/>
  <c r="C111"/>
  <c r="E92"/>
  <c r="D92"/>
  <c r="D91" s="1"/>
  <c r="D82"/>
  <c r="E82"/>
  <c r="E81" s="1"/>
  <c r="C82"/>
  <c r="E74"/>
  <c r="C75"/>
  <c r="D74"/>
  <c r="C74"/>
  <c r="E71"/>
  <c r="E68" s="1"/>
  <c r="E65"/>
  <c r="E66"/>
  <c r="E67"/>
  <c r="E64"/>
  <c r="D65"/>
  <c r="D66"/>
  <c r="D67"/>
  <c r="D64"/>
  <c r="C65"/>
  <c r="C66"/>
  <c r="C67"/>
  <c r="C64"/>
  <c r="E62"/>
  <c r="E61"/>
  <c r="D61"/>
  <c r="D62"/>
  <c r="C62"/>
  <c r="C61"/>
  <c r="C60"/>
  <c r="E57"/>
  <c r="D39"/>
  <c r="E39"/>
  <c r="D40"/>
  <c r="E40"/>
  <c r="D41"/>
  <c r="E41"/>
  <c r="D42"/>
  <c r="E42"/>
  <c r="D43"/>
  <c r="E43"/>
  <c r="E38"/>
  <c r="D38"/>
  <c r="C39"/>
  <c r="C40"/>
  <c r="C41"/>
  <c r="C42"/>
  <c r="C43"/>
  <c r="C44"/>
  <c r="C38"/>
  <c r="E26"/>
  <c r="D26"/>
  <c r="D18"/>
  <c r="C18"/>
  <c r="D17"/>
  <c r="C17"/>
  <c r="D16"/>
  <c r="C16"/>
  <c r="D15"/>
  <c r="C15"/>
  <c r="D13"/>
  <c r="C13"/>
  <c r="D12"/>
  <c r="D11"/>
  <c r="D10"/>
  <c r="D9"/>
  <c r="D8"/>
  <c r="C9"/>
  <c r="C10"/>
  <c r="C11"/>
  <c r="C12"/>
  <c r="C8"/>
  <c r="C13" i="219"/>
  <c r="C10"/>
  <c r="D64" i="226"/>
  <c r="D60" s="1"/>
  <c r="D44" i="222"/>
  <c r="E44"/>
  <c r="D43"/>
  <c r="E43"/>
  <c r="C44"/>
  <c r="C43"/>
  <c r="C30"/>
  <c r="D30"/>
  <c r="D29"/>
  <c r="E29"/>
  <c r="C29"/>
  <c r="D32"/>
  <c r="C32"/>
  <c r="D38"/>
  <c r="E38"/>
  <c r="D37"/>
  <c r="E37"/>
  <c r="D36"/>
  <c r="E36"/>
  <c r="D35"/>
  <c r="E35"/>
  <c r="D34"/>
  <c r="E34"/>
  <c r="C34"/>
  <c r="C36"/>
  <c r="C37"/>
  <c r="C38"/>
  <c r="C35"/>
  <c r="E64"/>
  <c r="E65"/>
  <c r="D65"/>
  <c r="D64"/>
  <c r="D62"/>
  <c r="E62"/>
  <c r="D61"/>
  <c r="E61"/>
  <c r="D60"/>
  <c r="E60"/>
  <c r="D59"/>
  <c r="E59"/>
  <c r="D58"/>
  <c r="E58"/>
  <c r="C58"/>
  <c r="C60"/>
  <c r="C62"/>
  <c r="C61"/>
  <c r="C59"/>
  <c r="C65"/>
  <c r="C64"/>
  <c r="D53"/>
  <c r="E53"/>
  <c r="D52"/>
  <c r="E52"/>
  <c r="D50"/>
  <c r="E50"/>
  <c r="D49"/>
  <c r="E49"/>
  <c r="D48"/>
  <c r="E48"/>
  <c r="C53"/>
  <c r="C52"/>
  <c r="C48"/>
  <c r="C49"/>
  <c r="C50"/>
  <c r="E111" i="226"/>
  <c r="E106" s="1"/>
  <c r="C57" i="211"/>
  <c r="C47" i="208"/>
  <c r="D47"/>
  <c r="E47"/>
  <c r="D47" i="206"/>
  <c r="C47"/>
  <c r="D47" i="207"/>
  <c r="E47"/>
  <c r="C47"/>
  <c r="D47" i="210"/>
  <c r="E47"/>
  <c r="C47"/>
  <c r="D47" i="211"/>
  <c r="E47"/>
  <c r="C47"/>
  <c r="D47" i="205"/>
  <c r="C47"/>
  <c r="G5" i="256"/>
  <c r="G10"/>
  <c r="F15"/>
  <c r="E15"/>
  <c r="D15"/>
  <c r="G14"/>
  <c r="G12"/>
  <c r="G11"/>
  <c r="G9"/>
  <c r="G8"/>
  <c r="G6"/>
  <c r="G4"/>
  <c r="F18" i="240"/>
  <c r="F17"/>
  <c r="F16"/>
  <c r="F15"/>
  <c r="F14"/>
  <c r="F13"/>
  <c r="F12"/>
  <c r="F11"/>
  <c r="F10"/>
  <c r="F9"/>
  <c r="F8"/>
  <c r="F6"/>
  <c r="F7"/>
  <c r="E32"/>
  <c r="D10" i="246"/>
  <c r="D23" s="1"/>
  <c r="C10"/>
  <c r="C23" s="1"/>
  <c r="H18" i="245"/>
  <c r="G18"/>
  <c r="F18"/>
  <c r="E18"/>
  <c r="D18"/>
  <c r="C18"/>
  <c r="I17"/>
  <c r="J17" s="1"/>
  <c r="I16"/>
  <c r="J16" s="1"/>
  <c r="H14"/>
  <c r="H19" s="1"/>
  <c r="G14"/>
  <c r="F14"/>
  <c r="E14"/>
  <c r="D14"/>
  <c r="C14"/>
  <c r="C19" s="1"/>
  <c r="J13"/>
  <c r="I13"/>
  <c r="J12"/>
  <c r="I12"/>
  <c r="J11"/>
  <c r="I11"/>
  <c r="J10"/>
  <c r="I10"/>
  <c r="J9"/>
  <c r="I9"/>
  <c r="J8"/>
  <c r="I8"/>
  <c r="J7"/>
  <c r="I7"/>
  <c r="G14" i="244"/>
  <c r="F14"/>
  <c r="E14"/>
  <c r="D14"/>
  <c r="C14"/>
  <c r="D32" i="240"/>
  <c r="C32"/>
  <c r="F29"/>
  <c r="F28"/>
  <c r="F27"/>
  <c r="F26"/>
  <c r="F25"/>
  <c r="F24"/>
  <c r="F23"/>
  <c r="F22"/>
  <c r="F20"/>
  <c r="F19"/>
  <c r="E158" i="236"/>
  <c r="D158"/>
  <c r="C158"/>
  <c r="E152"/>
  <c r="D152"/>
  <c r="C152"/>
  <c r="E147"/>
  <c r="D147"/>
  <c r="C147"/>
  <c r="E143"/>
  <c r="D143"/>
  <c r="C143"/>
  <c r="C139"/>
  <c r="E136"/>
  <c r="E135" s="1"/>
  <c r="C136"/>
  <c r="D135"/>
  <c r="E127"/>
  <c r="D127"/>
  <c r="C127"/>
  <c r="E120"/>
  <c r="D120"/>
  <c r="C120"/>
  <c r="E110"/>
  <c r="E105" s="1"/>
  <c r="D110"/>
  <c r="D105" s="1"/>
  <c r="C110"/>
  <c r="C105" s="1"/>
  <c r="D93"/>
  <c r="C93"/>
  <c r="D89"/>
  <c r="C89"/>
  <c r="E84"/>
  <c r="E99" s="1"/>
  <c r="D85"/>
  <c r="D84" s="1"/>
  <c r="C85"/>
  <c r="C84" s="1"/>
  <c r="D79"/>
  <c r="C79"/>
  <c r="D75"/>
  <c r="C75"/>
  <c r="D70"/>
  <c r="C70"/>
  <c r="D66"/>
  <c r="C66"/>
  <c r="D62"/>
  <c r="D58" s="1"/>
  <c r="C62"/>
  <c r="C58" s="1"/>
  <c r="E46"/>
  <c r="E44" s="1"/>
  <c r="D46"/>
  <c r="D44" s="1"/>
  <c r="C46"/>
  <c r="C44" s="1"/>
  <c r="D36"/>
  <c r="C36"/>
  <c r="C35" s="1"/>
  <c r="E35"/>
  <c r="D29"/>
  <c r="D24" s="1"/>
  <c r="C29"/>
  <c r="C24" s="1"/>
  <c r="E18"/>
  <c r="E13" s="1"/>
  <c r="D18"/>
  <c r="D13" s="1"/>
  <c r="C18"/>
  <c r="C13" s="1"/>
  <c r="E6"/>
  <c r="D6"/>
  <c r="C6"/>
  <c r="E159" i="235"/>
  <c r="D159"/>
  <c r="C159"/>
  <c r="E153"/>
  <c r="D153"/>
  <c r="C153"/>
  <c r="E148"/>
  <c r="D148"/>
  <c r="C148"/>
  <c r="E144"/>
  <c r="D144"/>
  <c r="C144"/>
  <c r="E140"/>
  <c r="D140"/>
  <c r="C140"/>
  <c r="E137"/>
  <c r="D137"/>
  <c r="C137"/>
  <c r="D128"/>
  <c r="C128"/>
  <c r="C120" s="1"/>
  <c r="D121"/>
  <c r="E111"/>
  <c r="E106" s="1"/>
  <c r="D111"/>
  <c r="D106" s="1"/>
  <c r="C106"/>
  <c r="E94"/>
  <c r="D94"/>
  <c r="C94"/>
  <c r="E90"/>
  <c r="D90"/>
  <c r="C90"/>
  <c r="E86"/>
  <c r="E85" s="1"/>
  <c r="D86"/>
  <c r="D85" s="1"/>
  <c r="C86"/>
  <c r="C85" s="1"/>
  <c r="D80"/>
  <c r="C80"/>
  <c r="D76"/>
  <c r="C76"/>
  <c r="E71"/>
  <c r="D71"/>
  <c r="C71"/>
  <c r="D67"/>
  <c r="C67"/>
  <c r="E58"/>
  <c r="D62"/>
  <c r="D58" s="1"/>
  <c r="C62"/>
  <c r="C58" s="1"/>
  <c r="E46"/>
  <c r="E44" s="1"/>
  <c r="D46"/>
  <c r="D44" s="1"/>
  <c r="C46"/>
  <c r="C44" s="1"/>
  <c r="E35"/>
  <c r="D35"/>
  <c r="C35"/>
  <c r="E29"/>
  <c r="E24" s="1"/>
  <c r="D29"/>
  <c r="D24" s="1"/>
  <c r="C29"/>
  <c r="C24" s="1"/>
  <c r="E18"/>
  <c r="E13" s="1"/>
  <c r="D18"/>
  <c r="D13" s="1"/>
  <c r="C18"/>
  <c r="C13" s="1"/>
  <c r="E6"/>
  <c r="D6"/>
  <c r="C6"/>
  <c r="E159" i="234"/>
  <c r="D159"/>
  <c r="C159"/>
  <c r="E153"/>
  <c r="D153"/>
  <c r="C153"/>
  <c r="E148"/>
  <c r="D148"/>
  <c r="C148"/>
  <c r="E144"/>
  <c r="D144"/>
  <c r="C144"/>
  <c r="E140"/>
  <c r="D140"/>
  <c r="C140"/>
  <c r="E137"/>
  <c r="D137"/>
  <c r="C137"/>
  <c r="D128"/>
  <c r="C128"/>
  <c r="E121"/>
  <c r="D121"/>
  <c r="C121"/>
  <c r="C111"/>
  <c r="C106" s="1"/>
  <c r="E94"/>
  <c r="D94"/>
  <c r="C94"/>
  <c r="E90"/>
  <c r="D90"/>
  <c r="C90"/>
  <c r="E86"/>
  <c r="E85" s="1"/>
  <c r="D86"/>
  <c r="D85" s="1"/>
  <c r="C86"/>
  <c r="C85" s="1"/>
  <c r="E80"/>
  <c r="D80"/>
  <c r="C80"/>
  <c r="E76"/>
  <c r="D76"/>
  <c r="C76"/>
  <c r="E71"/>
  <c r="D71"/>
  <c r="C71"/>
  <c r="E67"/>
  <c r="D67"/>
  <c r="C67"/>
  <c r="E62"/>
  <c r="E58" s="1"/>
  <c r="D62"/>
  <c r="D58" s="1"/>
  <c r="C62"/>
  <c r="C58" s="1"/>
  <c r="E46"/>
  <c r="E44" s="1"/>
  <c r="D46"/>
  <c r="D44" s="1"/>
  <c r="C46"/>
  <c r="C44" s="1"/>
  <c r="E36"/>
  <c r="E35" s="1"/>
  <c r="D35"/>
  <c r="C36"/>
  <c r="C35" s="1"/>
  <c r="E29"/>
  <c r="E24" s="1"/>
  <c r="D29"/>
  <c r="D24" s="1"/>
  <c r="C29"/>
  <c r="C24" s="1"/>
  <c r="E18"/>
  <c r="E13" s="1"/>
  <c r="D18"/>
  <c r="D13" s="1"/>
  <c r="C18"/>
  <c r="C13" s="1"/>
  <c r="E6"/>
  <c r="D6"/>
  <c r="C6"/>
  <c r="I14" i="233"/>
  <c r="H14"/>
  <c r="F14"/>
  <c r="E14"/>
  <c r="G8"/>
  <c r="D14"/>
  <c r="F15" i="224"/>
  <c r="F14"/>
  <c r="F13"/>
  <c r="F12"/>
  <c r="F11"/>
  <c r="F6"/>
  <c r="F7"/>
  <c r="F8"/>
  <c r="F9"/>
  <c r="F5"/>
  <c r="E175" i="227"/>
  <c r="D175"/>
  <c r="C175"/>
  <c r="E157"/>
  <c r="D157"/>
  <c r="C157"/>
  <c r="E143"/>
  <c r="D143"/>
  <c r="C143"/>
  <c r="E95"/>
  <c r="D95"/>
  <c r="C95"/>
  <c r="C91"/>
  <c r="D81"/>
  <c r="E77"/>
  <c r="D77"/>
  <c r="C77"/>
  <c r="C68"/>
  <c r="D159" i="226"/>
  <c r="C159"/>
  <c r="C153"/>
  <c r="E153"/>
  <c r="D153"/>
  <c r="E148"/>
  <c r="D148"/>
  <c r="C148"/>
  <c r="D144"/>
  <c r="C144"/>
  <c r="C140"/>
  <c r="E140"/>
  <c r="D140"/>
  <c r="C137"/>
  <c r="E137"/>
  <c r="D137"/>
  <c r="E128"/>
  <c r="E120" s="1"/>
  <c r="C121"/>
  <c r="C120" s="1"/>
  <c r="D121"/>
  <c r="D120" s="1"/>
  <c r="D106"/>
  <c r="C111"/>
  <c r="C106" s="1"/>
  <c r="E96"/>
  <c r="E92" s="1"/>
  <c r="D96"/>
  <c r="C96"/>
  <c r="D92"/>
  <c r="C92"/>
  <c r="E88"/>
  <c r="E87" s="1"/>
  <c r="D88"/>
  <c r="D87" s="1"/>
  <c r="C88"/>
  <c r="C87" s="1"/>
  <c r="E82"/>
  <c r="D82"/>
  <c r="C82"/>
  <c r="D78"/>
  <c r="C78"/>
  <c r="E73"/>
  <c r="D73"/>
  <c r="C73"/>
  <c r="E69"/>
  <c r="D69"/>
  <c r="C69"/>
  <c r="E64"/>
  <c r="E60" s="1"/>
  <c r="C64"/>
  <c r="C60" s="1"/>
  <c r="E48"/>
  <c r="E46" s="1"/>
  <c r="D48"/>
  <c r="D46" s="1"/>
  <c r="C48"/>
  <c r="C46" s="1"/>
  <c r="E38"/>
  <c r="E37" s="1"/>
  <c r="D38"/>
  <c r="D37" s="1"/>
  <c r="C38"/>
  <c r="C37" s="1"/>
  <c r="E31"/>
  <c r="E26" s="1"/>
  <c r="D31"/>
  <c r="D26" s="1"/>
  <c r="C31"/>
  <c r="C26" s="1"/>
  <c r="E20"/>
  <c r="E15" s="1"/>
  <c r="D20"/>
  <c r="D15"/>
  <c r="C20"/>
  <c r="C15" s="1"/>
  <c r="C8"/>
  <c r="E8"/>
  <c r="D8"/>
  <c r="K17" i="225"/>
  <c r="J17"/>
  <c r="I17"/>
  <c r="H17"/>
  <c r="G17"/>
  <c r="F17"/>
  <c r="D17"/>
  <c r="E33" i="210"/>
  <c r="E31" s="1"/>
  <c r="D33"/>
  <c r="D31"/>
  <c r="C33"/>
  <c r="C31" s="1"/>
  <c r="E33" i="211"/>
  <c r="E31" s="1"/>
  <c r="D33"/>
  <c r="D31" s="1"/>
  <c r="E33" i="208"/>
  <c r="E31" s="1"/>
  <c r="D33"/>
  <c r="D31" s="1"/>
  <c r="C33"/>
  <c r="C31" s="1"/>
  <c r="D33" i="207"/>
  <c r="D31" s="1"/>
  <c r="E31"/>
  <c r="C33"/>
  <c r="C31" s="1"/>
  <c r="E33" i="206"/>
  <c r="E31" s="1"/>
  <c r="D33"/>
  <c r="D31" s="1"/>
  <c r="C33"/>
  <c r="C31" s="1"/>
  <c r="D24"/>
  <c r="D21" s="1"/>
  <c r="C24"/>
  <c r="C21" s="1"/>
  <c r="D33" i="205"/>
  <c r="D31" s="1"/>
  <c r="E33"/>
  <c r="E31" s="1"/>
  <c r="C33"/>
  <c r="C31" s="1"/>
  <c r="E21"/>
  <c r="D24"/>
  <c r="D21" s="1"/>
  <c r="C24"/>
  <c r="C21" s="1"/>
  <c r="E24" i="208"/>
  <c r="E21" s="1"/>
  <c r="D24"/>
  <c r="D21" s="1"/>
  <c r="C24"/>
  <c r="C21" s="1"/>
  <c r="E24" i="211"/>
  <c r="E21" s="1"/>
  <c r="D24"/>
  <c r="D21" s="1"/>
  <c r="C24"/>
  <c r="C21"/>
  <c r="D24" i="210"/>
  <c r="D21" s="1"/>
  <c r="E21"/>
  <c r="C24"/>
  <c r="C21" s="1"/>
  <c r="C25" i="222"/>
  <c r="D25"/>
  <c r="E25"/>
  <c r="C26"/>
  <c r="D26"/>
  <c r="E26"/>
  <c r="C27"/>
  <c r="D27"/>
  <c r="E27"/>
  <c r="D28"/>
  <c r="E28"/>
  <c r="C28"/>
  <c r="D14"/>
  <c r="E14"/>
  <c r="D15"/>
  <c r="E15"/>
  <c r="D16"/>
  <c r="E16"/>
  <c r="D17"/>
  <c r="E17"/>
  <c r="D18"/>
  <c r="E18"/>
  <c r="D19"/>
  <c r="E19"/>
  <c r="D20"/>
  <c r="E20"/>
  <c r="D13"/>
  <c r="E13"/>
  <c r="C13"/>
  <c r="C14"/>
  <c r="C15"/>
  <c r="C16"/>
  <c r="C17"/>
  <c r="C18"/>
  <c r="C19"/>
  <c r="C20"/>
  <c r="E11"/>
  <c r="E12"/>
  <c r="D11"/>
  <c r="D12"/>
  <c r="C11"/>
  <c r="C12"/>
  <c r="D10"/>
  <c r="E10"/>
  <c r="D8"/>
  <c r="E8"/>
  <c r="C10"/>
  <c r="C8"/>
  <c r="E39"/>
  <c r="D39"/>
  <c r="C39"/>
  <c r="N38" i="217"/>
  <c r="N39"/>
  <c r="N40"/>
  <c r="N41"/>
  <c r="N42"/>
  <c r="N43"/>
  <c r="N37"/>
  <c r="M38"/>
  <c r="M39"/>
  <c r="M40"/>
  <c r="M41"/>
  <c r="M42"/>
  <c r="M43"/>
  <c r="M37"/>
  <c r="D36"/>
  <c r="E36"/>
  <c r="F36"/>
  <c r="G36"/>
  <c r="H36"/>
  <c r="I36"/>
  <c r="J36"/>
  <c r="K3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5"/>
  <c r="M6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5"/>
  <c r="L6"/>
  <c r="E51" i="210"/>
  <c r="E51" i="205"/>
  <c r="E7" i="206"/>
  <c r="E9" i="208"/>
  <c r="E7"/>
  <c r="E63" i="211"/>
  <c r="E57" i="205"/>
  <c r="E57" i="206"/>
  <c r="E51"/>
  <c r="E46" s="1"/>
  <c r="E57" i="207"/>
  <c r="E39"/>
  <c r="E57" i="208"/>
  <c r="C24" i="207"/>
  <c r="C21" s="1"/>
  <c r="E21"/>
  <c r="D19" i="219"/>
  <c r="E19"/>
  <c r="C19"/>
  <c r="K44" i="217"/>
  <c r="J44"/>
  <c r="I44"/>
  <c r="H44"/>
  <c r="G44"/>
  <c r="F44"/>
  <c r="D44"/>
  <c r="C44"/>
  <c r="E39" i="205"/>
  <c r="E9"/>
  <c r="E7" s="1"/>
  <c r="E63"/>
  <c r="E39" i="206"/>
  <c r="E63"/>
  <c r="E7" i="207"/>
  <c r="E63"/>
  <c r="E51" i="208"/>
  <c r="E39"/>
  <c r="E63"/>
  <c r="E68" s="1"/>
  <c r="E51" i="211"/>
  <c r="E39"/>
  <c r="D24" i="207"/>
  <c r="D21" s="1"/>
  <c r="D63" i="211"/>
  <c r="C63"/>
  <c r="D57"/>
  <c r="C51"/>
  <c r="C46" s="1"/>
  <c r="D51"/>
  <c r="D39"/>
  <c r="C39"/>
  <c r="D9"/>
  <c r="D7" s="1"/>
  <c r="C9"/>
  <c r="C7" s="1"/>
  <c r="C45" s="1"/>
  <c r="E63" i="210"/>
  <c r="D63"/>
  <c r="C63"/>
  <c r="E57"/>
  <c r="D57"/>
  <c r="C57"/>
  <c r="C68" s="1"/>
  <c r="D51"/>
  <c r="D46" s="1"/>
  <c r="C51"/>
  <c r="E39"/>
  <c r="D39"/>
  <c r="C39"/>
  <c r="E7"/>
  <c r="D9"/>
  <c r="D7" s="1"/>
  <c r="C9"/>
  <c r="C7" s="1"/>
  <c r="C9" i="208"/>
  <c r="C7" s="1"/>
  <c r="D9"/>
  <c r="D7" s="1"/>
  <c r="C39"/>
  <c r="D39"/>
  <c r="D51"/>
  <c r="C51"/>
  <c r="C57"/>
  <c r="D57"/>
  <c r="C63"/>
  <c r="D63"/>
  <c r="D68" s="1"/>
  <c r="D63" i="207"/>
  <c r="C63"/>
  <c r="D57"/>
  <c r="C57"/>
  <c r="C68" s="1"/>
  <c r="D51"/>
  <c r="C51"/>
  <c r="D39"/>
  <c r="C39"/>
  <c r="D9"/>
  <c r="D7" s="1"/>
  <c r="C9"/>
  <c r="C7" s="1"/>
  <c r="D63" i="206"/>
  <c r="C63"/>
  <c r="D57"/>
  <c r="C57"/>
  <c r="D51"/>
  <c r="D39"/>
  <c r="C39"/>
  <c r="D9"/>
  <c r="D7" s="1"/>
  <c r="C9"/>
  <c r="C7" s="1"/>
  <c r="D63" i="205"/>
  <c r="C63"/>
  <c r="D57"/>
  <c r="C57"/>
  <c r="C51"/>
  <c r="D51"/>
  <c r="D39"/>
  <c r="C39"/>
  <c r="D9"/>
  <c r="D7" s="1"/>
  <c r="C9"/>
  <c r="C7" s="1"/>
  <c r="E44" i="217"/>
  <c r="F30" i="240"/>
  <c r="C36" i="217"/>
  <c r="E68" i="211"/>
  <c r="C51" i="206"/>
  <c r="E68"/>
  <c r="F31" i="240"/>
  <c r="E46" i="205"/>
  <c r="E32" i="222"/>
  <c r="E30"/>
  <c r="G14" i="233"/>
  <c r="C14"/>
  <c r="C46" i="206" l="1"/>
  <c r="C120" i="234"/>
  <c r="C143" s="1"/>
  <c r="D164"/>
  <c r="C37" i="227"/>
  <c r="C12" i="242" s="1"/>
  <c r="C72" i="227"/>
  <c r="C46" i="208"/>
  <c r="E46" i="211"/>
  <c r="C136" i="234"/>
  <c r="D46" i="205"/>
  <c r="D68" i="206"/>
  <c r="D19" i="245"/>
  <c r="E136" i="227"/>
  <c r="D44" i="263"/>
  <c r="D120" i="234"/>
  <c r="D143" s="1"/>
  <c r="D165" s="1"/>
  <c r="E19" i="245"/>
  <c r="F46" i="217"/>
  <c r="J46"/>
  <c r="D120" i="235"/>
  <c r="D143" s="1"/>
  <c r="D136"/>
  <c r="D46" i="211"/>
  <c r="C46" i="210"/>
  <c r="E47" i="222"/>
  <c r="E110" i="227"/>
  <c r="C120"/>
  <c r="D127"/>
  <c r="C139"/>
  <c r="E139"/>
  <c r="D152"/>
  <c r="E152"/>
  <c r="L44" i="217"/>
  <c r="D110" i="227"/>
  <c r="C68" i="205"/>
  <c r="D46" i="207"/>
  <c r="C68" i="208"/>
  <c r="D136" i="234"/>
  <c r="C136" i="235"/>
  <c r="C143" s="1"/>
  <c r="C165" s="1"/>
  <c r="E164"/>
  <c r="D164"/>
  <c r="E74" i="236"/>
  <c r="C99"/>
  <c r="J14" i="245"/>
  <c r="J19" s="1"/>
  <c r="D14" i="263"/>
  <c r="E46" i="207"/>
  <c r="E46" i="217"/>
  <c r="E45" i="211"/>
  <c r="E54" s="1"/>
  <c r="D136" i="226"/>
  <c r="D143" s="1"/>
  <c r="C100" i="235"/>
  <c r="C163" i="236"/>
  <c r="D37" i="227"/>
  <c r="E127"/>
  <c r="J18" i="245"/>
  <c r="D46" i="208"/>
  <c r="D68" i="210"/>
  <c r="E46" i="208"/>
  <c r="E45"/>
  <c r="E46" i="210"/>
  <c r="M44" i="217"/>
  <c r="E136" i="226"/>
  <c r="E143" s="1"/>
  <c r="C164"/>
  <c r="D100" i="234"/>
  <c r="D75" i="235"/>
  <c r="E136"/>
  <c r="E143" s="1"/>
  <c r="C164"/>
  <c r="D142" i="236"/>
  <c r="I14" i="245"/>
  <c r="D7" i="227"/>
  <c r="I18" i="245"/>
  <c r="D163" i="236"/>
  <c r="C63" i="227"/>
  <c r="C59" s="1"/>
  <c r="E68" i="207"/>
  <c r="E68" i="205"/>
  <c r="I46" i="217"/>
  <c r="F20" i="224"/>
  <c r="E100" i="235"/>
  <c r="F19" i="245"/>
  <c r="C47" i="222"/>
  <c r="D47"/>
  <c r="C68" i="211"/>
  <c r="F32" i="240"/>
  <c r="C48" i="227"/>
  <c r="C47" i="267"/>
  <c r="D48" i="227"/>
  <c r="D48" i="267"/>
  <c r="D49" i="227"/>
  <c r="D49" i="267"/>
  <c r="C57" i="227"/>
  <c r="C53"/>
  <c r="D51"/>
  <c r="D51" i="267"/>
  <c r="D57" i="227"/>
  <c r="D57" i="267"/>
  <c r="D55" i="227"/>
  <c r="D55" i="267"/>
  <c r="D53" i="227"/>
  <c r="D53" i="267"/>
  <c r="E23" i="227"/>
  <c r="E23" i="267"/>
  <c r="C22" i="227"/>
  <c r="E20"/>
  <c r="E20" i="267"/>
  <c r="D89" i="227"/>
  <c r="D89" i="267"/>
  <c r="C126" i="227"/>
  <c r="C108"/>
  <c r="E107"/>
  <c r="E107" i="267"/>
  <c r="E109" i="227"/>
  <c r="E109" i="267"/>
  <c r="C32" i="227"/>
  <c r="D32"/>
  <c r="D32" i="267"/>
  <c r="D34" i="227"/>
  <c r="D34" i="267"/>
  <c r="D44" i="227"/>
  <c r="D44" i="267"/>
  <c r="D36" s="1"/>
  <c r="E134" i="227"/>
  <c r="E121" s="1"/>
  <c r="E134" i="267"/>
  <c r="E121" s="1"/>
  <c r="E120" s="1"/>
  <c r="E46" i="227"/>
  <c r="E46" i="267"/>
  <c r="C50" i="227"/>
  <c r="E50"/>
  <c r="E50" i="267"/>
  <c r="C56" i="227"/>
  <c r="C52"/>
  <c r="E58"/>
  <c r="E58" i="267"/>
  <c r="E56" i="227"/>
  <c r="E56" i="267"/>
  <c r="E54" i="227"/>
  <c r="E54" i="267"/>
  <c r="E52" i="227"/>
  <c r="E52" i="267"/>
  <c r="D23" i="227"/>
  <c r="D23" i="267"/>
  <c r="E21" i="227"/>
  <c r="E21" i="267"/>
  <c r="D20" i="227"/>
  <c r="D20" i="267"/>
  <c r="C89" i="227"/>
  <c r="E88"/>
  <c r="E88" i="267"/>
  <c r="C107" i="227"/>
  <c r="C106"/>
  <c r="D107"/>
  <c r="D107" i="267"/>
  <c r="D109" i="227"/>
  <c r="D109" i="267"/>
  <c r="D126" i="227"/>
  <c r="D126" i="267"/>
  <c r="C35" i="227"/>
  <c r="E31"/>
  <c r="E31" i="267"/>
  <c r="E33" i="227"/>
  <c r="E33" i="267"/>
  <c r="E35" i="227"/>
  <c r="E35" i="267"/>
  <c r="C24" i="227"/>
  <c r="D71"/>
  <c r="D68" s="1"/>
  <c r="D71" i="267"/>
  <c r="D68" s="1"/>
  <c r="C134" i="227"/>
  <c r="E44"/>
  <c r="E44" i="267"/>
  <c r="E36" s="1"/>
  <c r="C49" i="227"/>
  <c r="E49"/>
  <c r="E49" i="267"/>
  <c r="C55" i="227"/>
  <c r="C51"/>
  <c r="D58"/>
  <c r="D58" i="267"/>
  <c r="D56" i="227"/>
  <c r="D56" i="267"/>
  <c r="D54" i="227"/>
  <c r="D54" i="267"/>
  <c r="D52" i="227"/>
  <c r="D52" i="267"/>
  <c r="E22" i="227"/>
  <c r="E22" i="267"/>
  <c r="D21" i="227"/>
  <c r="D21" i="267"/>
  <c r="C20" i="227"/>
  <c r="C88"/>
  <c r="C87" i="267"/>
  <c r="C86" s="1"/>
  <c r="C101" s="1"/>
  <c r="C171" s="1"/>
  <c r="C170" s="1"/>
  <c r="D88" i="227"/>
  <c r="D88" i="267"/>
  <c r="C109" i="227"/>
  <c r="E106"/>
  <c r="E106" i="267"/>
  <c r="E108" i="227"/>
  <c r="E108" i="267"/>
  <c r="E126" i="227"/>
  <c r="E126" i="267"/>
  <c r="C34" i="227"/>
  <c r="D31"/>
  <c r="D31" i="267"/>
  <c r="D33" i="227"/>
  <c r="D33" i="267"/>
  <c r="D35" i="227"/>
  <c r="D35" i="267"/>
  <c r="E24" i="227"/>
  <c r="E24" i="267"/>
  <c r="E75" i="227"/>
  <c r="E72" s="1"/>
  <c r="E75" i="267"/>
  <c r="E72" s="1"/>
  <c r="E48" i="227"/>
  <c r="E48" i="267"/>
  <c r="D50" i="227"/>
  <c r="D50" i="267"/>
  <c r="C58" i="227"/>
  <c r="C54"/>
  <c r="E51"/>
  <c r="E51" i="267"/>
  <c r="E55" i="227"/>
  <c r="E55" i="267"/>
  <c r="E53" i="227"/>
  <c r="E53" i="267"/>
  <c r="C23" i="227"/>
  <c r="D22"/>
  <c r="D22" i="267"/>
  <c r="C21" i="227"/>
  <c r="E89"/>
  <c r="E89" i="267"/>
  <c r="D106" i="227"/>
  <c r="D106" i="267"/>
  <c r="D108" i="227"/>
  <c r="D108" i="267"/>
  <c r="C33" i="227"/>
  <c r="C33" i="267"/>
  <c r="C30" s="1"/>
  <c r="C25" s="1"/>
  <c r="E32" i="227"/>
  <c r="E32" i="267"/>
  <c r="E34" i="227"/>
  <c r="E34" i="267"/>
  <c r="D24" i="227"/>
  <c r="D24" i="267"/>
  <c r="D75" i="227"/>
  <c r="D72" s="1"/>
  <c r="D75" i="267"/>
  <c r="D72" s="1"/>
  <c r="D134" i="227"/>
  <c r="D134" i="267"/>
  <c r="E51" i="222"/>
  <c r="E164" i="234"/>
  <c r="E100" i="236"/>
  <c r="E75" i="235"/>
  <c r="E68" i="210"/>
  <c r="C77" i="226"/>
  <c r="E142" i="236"/>
  <c r="E168" s="1"/>
  <c r="C136" i="227"/>
  <c r="C45" i="205"/>
  <c r="D68"/>
  <c r="D45" i="206"/>
  <c r="C68"/>
  <c r="C45" i="207"/>
  <c r="C46"/>
  <c r="C45" i="210"/>
  <c r="G46" i="217"/>
  <c r="K46"/>
  <c r="M36"/>
  <c r="H46"/>
  <c r="D46"/>
  <c r="D77" i="226"/>
  <c r="E100" i="234"/>
  <c r="D45" i="205"/>
  <c r="D54" s="1"/>
  <c r="D45" i="210"/>
  <c r="D54" s="1"/>
  <c r="D63" i="227"/>
  <c r="C46" i="217"/>
  <c r="C46" i="205"/>
  <c r="D45" i="208"/>
  <c r="D54" s="1"/>
  <c r="E45" i="210"/>
  <c r="D45" i="211"/>
  <c r="D54" s="1"/>
  <c r="L36" i="217"/>
  <c r="E45" i="206"/>
  <c r="E54" s="1"/>
  <c r="E102" i="226"/>
  <c r="C136"/>
  <c r="C143" s="1"/>
  <c r="C165" s="1"/>
  <c r="E164"/>
  <c r="E91" i="227"/>
  <c r="E136" i="234"/>
  <c r="C164"/>
  <c r="C75" i="235"/>
  <c r="C101" s="1"/>
  <c r="D100"/>
  <c r="D74" i="236"/>
  <c r="C74"/>
  <c r="D99"/>
  <c r="C110" i="227"/>
  <c r="E7"/>
  <c r="C36"/>
  <c r="C45" i="206"/>
  <c r="C54" s="1"/>
  <c r="D46"/>
  <c r="D68" i="207"/>
  <c r="C45" i="208"/>
  <c r="C54" s="1"/>
  <c r="D68" i="211"/>
  <c r="E45" i="207"/>
  <c r="E54" s="1"/>
  <c r="E45" i="205"/>
  <c r="E54" s="1"/>
  <c r="D164" i="226"/>
  <c r="C135" i="236"/>
  <c r="C142" s="1"/>
  <c r="C51" i="222"/>
  <c r="E63"/>
  <c r="N36" i="217"/>
  <c r="D63" i="222"/>
  <c r="C33"/>
  <c r="C31" s="1"/>
  <c r="E57"/>
  <c r="D51"/>
  <c r="C9"/>
  <c r="C7" s="1"/>
  <c r="C63"/>
  <c r="C31" i="227"/>
  <c r="D24" i="222"/>
  <c r="D21" s="1"/>
  <c r="E24"/>
  <c r="E21" s="1"/>
  <c r="E9"/>
  <c r="E7" s="1"/>
  <c r="C57"/>
  <c r="C24"/>
  <c r="C21" s="1"/>
  <c r="D57"/>
  <c r="D168" i="236"/>
  <c r="D45" i="207"/>
  <c r="C54" i="211"/>
  <c r="E135" i="227"/>
  <c r="D120"/>
  <c r="D9" i="222"/>
  <c r="D7" s="1"/>
  <c r="N44" i="217"/>
  <c r="E75" i="234"/>
  <c r="C10" i="254"/>
  <c r="C13" s="1"/>
  <c r="E63" i="227"/>
  <c r="E147"/>
  <c r="E33" i="222"/>
  <c r="E31" s="1"/>
  <c r="C100" i="234"/>
  <c r="C7" i="227"/>
  <c r="D33" i="222"/>
  <c r="D31" s="1"/>
  <c r="E77" i="226"/>
  <c r="C102"/>
  <c r="E120" i="234"/>
  <c r="E163" i="236"/>
  <c r="G15" i="256"/>
  <c r="C127" i="227"/>
  <c r="D136"/>
  <c r="D102" i="226"/>
  <c r="D103" s="1"/>
  <c r="C75" i="234"/>
  <c r="E37" i="227"/>
  <c r="C81"/>
  <c r="D75" i="234"/>
  <c r="G19" i="245"/>
  <c r="E173" i="267"/>
  <c r="D176" i="227"/>
  <c r="C147"/>
  <c r="C162" s="1"/>
  <c r="C174" s="1"/>
  <c r="D147"/>
  <c r="D162" s="1"/>
  <c r="C164" i="236" l="1"/>
  <c r="L46" i="217"/>
  <c r="C54" i="205"/>
  <c r="C103" i="226"/>
  <c r="E54" i="210"/>
  <c r="D101" i="235"/>
  <c r="E143" i="234"/>
  <c r="E165" s="1"/>
  <c r="D100" i="236"/>
  <c r="E165" i="235"/>
  <c r="E54" i="208"/>
  <c r="D165" i="226"/>
  <c r="D169" i="234"/>
  <c r="D87" i="227"/>
  <c r="D86" s="1"/>
  <c r="D101" s="1"/>
  <c r="D171" s="1"/>
  <c r="E47" i="267"/>
  <c r="E87" i="227"/>
  <c r="E86" s="1"/>
  <c r="E101" s="1"/>
  <c r="E171" s="1"/>
  <c r="E170" s="1"/>
  <c r="C46" i="222"/>
  <c r="E165" i="226"/>
  <c r="C165" i="234"/>
  <c r="C54" i="210"/>
  <c r="D54" i="206"/>
  <c r="D36" i="227"/>
  <c r="E162"/>
  <c r="E174" s="1"/>
  <c r="D54" i="207"/>
  <c r="D169" i="235"/>
  <c r="M46" i="217"/>
  <c r="E46" i="222"/>
  <c r="D19" i="227"/>
  <c r="D14" s="1"/>
  <c r="C19"/>
  <c r="C14" s="1"/>
  <c r="D30"/>
  <c r="D25" s="1"/>
  <c r="E47"/>
  <c r="E45" s="1"/>
  <c r="E30"/>
  <c r="E25" s="1"/>
  <c r="C87"/>
  <c r="C86" s="1"/>
  <c r="C101" s="1"/>
  <c r="C171" s="1"/>
  <c r="C170" s="1"/>
  <c r="C169" i="235"/>
  <c r="C101" i="234"/>
  <c r="D165" i="235"/>
  <c r="D46" i="222"/>
  <c r="E101" i="235"/>
  <c r="D164" i="236"/>
  <c r="I19" i="245"/>
  <c r="E103" i="226"/>
  <c r="C30" i="227"/>
  <c r="C25" s="1"/>
  <c r="E19"/>
  <c r="E14" s="1"/>
  <c r="D47"/>
  <c r="D45" s="1"/>
  <c r="C47"/>
  <c r="C45" s="1"/>
  <c r="C172"/>
  <c r="D172"/>
  <c r="D172" i="267"/>
  <c r="E30"/>
  <c r="E25" s="1"/>
  <c r="D119"/>
  <c r="E45"/>
  <c r="C173" i="227"/>
  <c r="C45" i="267"/>
  <c r="C119" i="227"/>
  <c r="D105"/>
  <c r="E105"/>
  <c r="D105" i="267"/>
  <c r="D30"/>
  <c r="D25" s="1"/>
  <c r="E105"/>
  <c r="D87"/>
  <c r="D86" s="1"/>
  <c r="D101" s="1"/>
  <c r="D171" s="1"/>
  <c r="D170" s="1"/>
  <c r="C19"/>
  <c r="C14" s="1"/>
  <c r="C76" s="1"/>
  <c r="E87"/>
  <c r="E86" s="1"/>
  <c r="E101" s="1"/>
  <c r="E171" s="1"/>
  <c r="E170" s="1"/>
  <c r="D19"/>
  <c r="D14" s="1"/>
  <c r="E119"/>
  <c r="D173" i="227"/>
  <c r="D173" i="267"/>
  <c r="E172" i="227"/>
  <c r="E172" i="267"/>
  <c r="D12" i="242"/>
  <c r="C119" i="267"/>
  <c r="C142" s="1"/>
  <c r="C163" s="1"/>
  <c r="E19"/>
  <c r="E14" s="1"/>
  <c r="D47"/>
  <c r="D45" s="1"/>
  <c r="C68" i="222"/>
  <c r="E120" i="227"/>
  <c r="E169" i="235"/>
  <c r="E68" i="222"/>
  <c r="E164" i="236"/>
  <c r="C135" i="227"/>
  <c r="E101" i="234"/>
  <c r="C105" i="227"/>
  <c r="C54" i="207"/>
  <c r="C168" i="236"/>
  <c r="C100"/>
  <c r="N46" i="217"/>
  <c r="D59" i="227"/>
  <c r="C45" i="222"/>
  <c r="D68"/>
  <c r="D45"/>
  <c r="E45"/>
  <c r="D119" i="227"/>
  <c r="D101" i="234"/>
  <c r="D135" i="227"/>
  <c r="E59"/>
  <c r="E36"/>
  <c r="C169" i="234"/>
  <c r="D174" i="227"/>
  <c r="E173"/>
  <c r="E169" i="234" l="1"/>
  <c r="D170" i="227"/>
  <c r="E54" i="222"/>
  <c r="C54"/>
  <c r="C142" i="227"/>
  <c r="C163" s="1"/>
  <c r="D142" i="267"/>
  <c r="D163" s="1"/>
  <c r="D54" i="222"/>
  <c r="C76" i="227"/>
  <c r="C102" s="1"/>
  <c r="D76"/>
  <c r="D102" s="1"/>
  <c r="E142" i="267"/>
  <c r="E163" s="1"/>
  <c r="E76"/>
  <c r="C102"/>
  <c r="C167"/>
  <c r="D76"/>
  <c r="E119" i="227"/>
  <c r="E142" s="1"/>
  <c r="E163" s="1"/>
  <c r="D142"/>
  <c r="E76"/>
  <c r="C167" l="1"/>
  <c r="D167"/>
  <c r="D167" i="267"/>
  <c r="D102"/>
  <c r="E102"/>
  <c r="E167"/>
  <c r="D163" i="227"/>
  <c r="E102"/>
  <c r="E167"/>
</calcChain>
</file>

<file path=xl/sharedStrings.xml><?xml version="1.0" encoding="utf-8"?>
<sst xmlns="http://schemas.openxmlformats.org/spreadsheetml/2006/main" count="4453" uniqueCount="1354">
  <si>
    <t>Előirányzat-csoport, kiemelt előirányzat megnevezése</t>
  </si>
  <si>
    <t>Bevételek</t>
  </si>
  <si>
    <t>Kiadások</t>
  </si>
  <si>
    <t>Egyéb fejlesztési célú kiadások</t>
  </si>
  <si>
    <t>Megnevezés</t>
  </si>
  <si>
    <t>3.1.</t>
  </si>
  <si>
    <t>3.2.</t>
  </si>
  <si>
    <t>3.3.</t>
  </si>
  <si>
    <t>3.4.</t>
  </si>
  <si>
    <t>4.1.</t>
  </si>
  <si>
    <t>4.2.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</si>
  <si>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</si>
  <si>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</si>
  <si>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</si>
  <si>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</si>
  <si>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</si>
  <si>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</si>
  <si>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</si>
  <si>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</si>
  <si>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</si>
  <si>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</si>
  <si>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</si>
  <si>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</si>
  <si>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</si>
  <si>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</si>
  <si>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</si>
  <si>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</si>
  <si>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</si>
  <si>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</si>
  <si>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</si>
  <si>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</si>
  <si>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</si>
  <si>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</si>
  <si>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Dologi  kiadások</t>
  </si>
  <si>
    <t>1.5.</t>
  </si>
  <si>
    <t>11.1.</t>
  </si>
  <si>
    <t>11.2.</t>
  </si>
  <si>
    <t>3.5.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</si>
  <si>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</si>
  <si>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</si>
  <si>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</si>
  <si>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</si>
  <si>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</si>
  <si>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</si>
  <si>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</si>
  <si>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</si>
  <si>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7.3.</t>
  </si>
  <si>
    <t>8.1.</t>
  </si>
  <si>
    <t>8.2.</t>
  </si>
  <si>
    <t>12.1.</t>
  </si>
  <si>
    <t>12.2.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</si>
  <si>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</si>
  <si>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</si>
  <si>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</si>
  <si>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</si>
  <si>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1.2.1.</t>
  </si>
  <si>
    <t>1.2.2.</t>
  </si>
  <si>
    <t>Száma</t>
  </si>
  <si>
    <t>Városi Óvodai Intézmény</t>
  </si>
  <si>
    <t>Városi Bölcsőde</t>
  </si>
  <si>
    <t>Rendezési terv módosítás</t>
  </si>
  <si>
    <t>I.</t>
  </si>
  <si>
    <t>Kerékpárút építés (Jókai-Szolnoki út között)</t>
  </si>
  <si>
    <t>II.</t>
  </si>
  <si>
    <t>Felújítási feladatok kötelezettségvállalással össz.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</si>
  <si>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</si>
  <si>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</si>
  <si>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</si>
  <si>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</si>
  <si>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</si>
  <si>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</si>
  <si>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</si>
  <si>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</si>
  <si>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</si>
  <si>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</si>
  <si>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</si>
  <si>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</si>
  <si>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</si>
  <si>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</si>
  <si>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</si>
  <si>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</si>
  <si>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</si>
  <si>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</si>
  <si>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</si>
  <si>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</si>
  <si>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</si>
  <si>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</si>
  <si>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</si>
  <si>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</si>
  <si>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</si>
  <si>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</si>
  <si>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</si>
  <si>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</si>
  <si>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Személyi  juttatások</t>
  </si>
  <si>
    <t>5.9.</t>
  </si>
  <si>
    <t>Önkormányzatok szociális és gyermekjóléti feladatainak támogatása</t>
  </si>
  <si>
    <t>Önkormányzatok kulturális feladatainak támogatása</t>
  </si>
  <si>
    <t>Hazai támogatás</t>
  </si>
  <si>
    <t>EU-s támogatás</t>
  </si>
  <si>
    <t>Eredeti előirányzat</t>
  </si>
  <si>
    <t>8.3.</t>
  </si>
  <si>
    <t>Beruházások</t>
  </si>
  <si>
    <t>Egyéb felhalmozási kiadások</t>
  </si>
  <si>
    <t>- EU-s forrásból finanszírozott támogatással megvalósuló programok, projektek kiadásai</t>
  </si>
  <si>
    <t>Költségvetési maradvány igénybevétele</t>
  </si>
  <si>
    <t>28.</t>
  </si>
  <si>
    <t>29.</t>
  </si>
  <si>
    <t>30.</t>
  </si>
  <si>
    <t>31.</t>
  </si>
  <si>
    <t>- Hazai forrásból finanszírozott támogatással megvalósuló  programok,  projektek kiadásai</t>
  </si>
  <si>
    <t>- EU-s forrásból finanszírozott támogatással megvalósuló  programok,  projektek önkormányzati hozzájárulásának kiadásai</t>
  </si>
  <si>
    <t>8.4.</t>
  </si>
  <si>
    <t>Egyéb felhalmozási célú bevétel</t>
  </si>
  <si>
    <t>7.4.</t>
  </si>
  <si>
    <t>7.5.</t>
  </si>
  <si>
    <t>- Hazai forrásból finanszírozott támogatással megvalósuló  programok,  projektek önkormányzati hozzájárulásának kiadásai
  hozzájárulásának kiadásai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</si>
  <si>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</si>
  <si>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</si>
  <si>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</si>
  <si>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</si>
  <si>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</si>
  <si>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</si>
  <si>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</si>
  <si>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</si>
  <si>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</si>
  <si>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</si>
  <si>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</si>
  <si>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</si>
  <si>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</si>
  <si>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Iparvágány rekonstrukció</t>
  </si>
  <si>
    <t>46.</t>
  </si>
  <si>
    <t>47.</t>
  </si>
  <si>
    <t>48.</t>
  </si>
  <si>
    <t>Közvilágítás kiépítése</t>
  </si>
  <si>
    <t>Összesen</t>
  </si>
  <si>
    <t>III.</t>
  </si>
  <si>
    <t>Katolikus Egyház kezelésében lévő épületek felújítása</t>
  </si>
  <si>
    <t>Volt VEGYTEK telephely részleges felújítása</t>
  </si>
  <si>
    <t>Gyalogosátkelőhelyek létesítése (Hunyadi - Mátyás király, Herman Ottó - Tavasz utca)</t>
  </si>
  <si>
    <t>Ingatlan vásárlás (derogációs, M4 építéshez kapcsolódó)</t>
  </si>
  <si>
    <t>M4-hez vezető út építés I. ütem (Tervezés, engedélyezés, egyéb kiadás)</t>
  </si>
  <si>
    <t>TITÁSZ park rekonstrukció (parkoló építés, zöldfelület felújítása)</t>
  </si>
  <si>
    <t>Surjány zártkerti rész vízellátása</t>
  </si>
  <si>
    <t>EGYMI rekonsturkció (alapellátás fejlesztése)</t>
  </si>
  <si>
    <t>TÁMOP 5.3.6. Komplex telep rehabilitációs pályázat</t>
  </si>
  <si>
    <t>MINDÖSSZESEN: I.+II.+III.</t>
  </si>
  <si>
    <t>IV.</t>
  </si>
  <si>
    <t>Önkormányzat</t>
  </si>
  <si>
    <t>Működési bevételek (1.1.+…+1.10.)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</si>
  <si>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</si>
  <si>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</si>
  <si>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</si>
  <si>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</si>
  <si>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</si>
  <si>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</si>
  <si>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visszatérülése</t>
  </si>
  <si>
    <t>Kamatbevételek</t>
  </si>
  <si>
    <t>Egyéb pénzügyi műveletek bevételei</t>
  </si>
  <si>
    <t>Egyéb működési bevételek</t>
  </si>
  <si>
    <t>Működési célú támogatások államháztartáson belülről (2.1.+…+2.3.)</t>
  </si>
  <si>
    <t>Elvonások és befizetések bevételei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</si>
  <si>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</si>
  <si>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</si>
  <si>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</si>
  <si>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</si>
  <si>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4.3.</t>
  </si>
  <si>
    <t>Felhalmozási bevételek (5.1.+…+5.3.)</t>
  </si>
  <si>
    <t>Immateriális javak értékesítése</t>
  </si>
  <si>
    <t>Ingatlanok értékesítése</t>
  </si>
  <si>
    <t>Egyéb tárgyi eszközök értékesítése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</si>
  <si>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</si>
  <si>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</si>
  <si>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</si>
  <si>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</si>
  <si>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</si>
  <si>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</si>
  <si>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</si>
  <si>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</si>
  <si>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</si>
  <si>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</si>
  <si>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</si>
  <si>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</si>
  <si>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</si>
  <si>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 xml:space="preserve"> - Elkülönített állami pénzalaptól</t>
  </si>
  <si>
    <t xml:space="preserve"> - Társadalombiztosítás pénzügyi alapjától</t>
  </si>
  <si>
    <t xml:space="preserve"> - Központi költségvetési szervtől</t>
  </si>
  <si>
    <t xml:space="preserve"> - 2.3 sorból Helyi és nemzetiségi önkormányzattól</t>
  </si>
  <si>
    <t xml:space="preserve"> - 4.2 sorból Helyi és nemzetiségi önkormányzattól</t>
  </si>
  <si>
    <t>4.4.</t>
  </si>
  <si>
    <t>9.3.1.</t>
  </si>
  <si>
    <t>9.3.2.</t>
  </si>
  <si>
    <t>Normatíva állami hozzájárulás</t>
  </si>
  <si>
    <t>Önkormányzati kiegészítés</t>
  </si>
  <si>
    <t>1.2.3.</t>
  </si>
  <si>
    <t>- Alkalmaztottak térítése</t>
  </si>
  <si>
    <t>- Bérleti és lízingdíj</t>
  </si>
  <si>
    <t>- Egyéb szolgáltatásokból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</si>
  <si>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</si>
  <si>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</si>
  <si>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</si>
  <si>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</si>
  <si>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</si>
  <si>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</si>
  <si>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</si>
  <si>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</si>
  <si>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</si>
  <si>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</si>
  <si>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</si>
  <si>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</si>
  <si>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</si>
  <si>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</si>
  <si>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</si>
  <si>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</si>
  <si>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Közhatalmi bevételek (4.1.+4.2.+4.3.+4.4.)</t>
  </si>
  <si>
    <t>Helyi adók  (4.1.1.+4.1.2.)</t>
  </si>
  <si>
    <t>4.1.1.</t>
  </si>
  <si>
    <t>4.1.2.</t>
  </si>
  <si>
    <t>Gépjárműadó</t>
  </si>
  <si>
    <t>Működési bevételek (5.1.+…+ 5.10.)</t>
  </si>
  <si>
    <t xml:space="preserve">Kiszámlázott általános forgalmi adó </t>
  </si>
  <si>
    <t>Általános forgalmi adó visszatérítése</t>
  </si>
  <si>
    <t>5.10.</t>
  </si>
  <si>
    <t>Felhalmozási bevételek (6.1.+…+6.5.)</t>
  </si>
  <si>
    <t>6.3.</t>
  </si>
  <si>
    <t>6.4.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</si>
  <si>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</si>
  <si>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</si>
  <si>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</si>
  <si>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</si>
  <si>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</si>
  <si>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</si>
  <si>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</si>
  <si>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</si>
  <si>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</si>
  <si>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</si>
  <si>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</si>
  <si>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</si>
  <si>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</si>
  <si>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</si>
  <si>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</si>
  <si>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</si>
  <si>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</si>
  <si>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</si>
  <si>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</si>
  <si>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</si>
  <si>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</si>
  <si>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</si>
  <si>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</si>
  <si>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</si>
  <si>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</si>
  <si>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</si>
  <si>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</si>
  <si>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</si>
  <si>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</si>
  <si>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</si>
  <si>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</si>
  <si>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</si>
  <si>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</si>
  <si>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</si>
  <si>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</si>
  <si>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</si>
  <si>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</si>
  <si>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</si>
  <si>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</si>
  <si>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</si>
  <si>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</si>
  <si>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</si>
  <si>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</si>
  <si>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</si>
  <si>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</si>
  <si>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</si>
  <si>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</si>
  <si>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</si>
  <si>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</si>
  <si>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</si>
  <si>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</si>
  <si>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</si>
  <si>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</si>
  <si>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</si>
  <si>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</si>
  <si>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</si>
  <si>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</si>
  <si>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</si>
  <si>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</si>
  <si>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</si>
  <si>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</si>
  <si>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</si>
  <si>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</si>
  <si>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</si>
  <si>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</si>
  <si>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</si>
  <si>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</si>
  <si>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</si>
  <si>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</si>
  <si>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</si>
  <si>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</si>
  <si>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</si>
  <si>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</si>
  <si>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</si>
  <si>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</si>
  <si>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</si>
  <si>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</si>
  <si>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</si>
  <si>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</si>
  <si>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</si>
  <si>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</si>
  <si>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</si>
  <si>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</si>
  <si>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</si>
  <si>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t xml:space="preserve"> - EU-s támogatás</t>
  </si>
  <si>
    <t>2.3.1.</t>
  </si>
  <si>
    <t>2.3.2.</t>
  </si>
  <si>
    <t>2.3.3.</t>
  </si>
  <si>
    <t>2.3.4.</t>
  </si>
  <si>
    <t xml:space="preserve"> - Helyi és nemzetiségi önkormányzattól</t>
  </si>
  <si>
    <t>2.5.1</t>
  </si>
  <si>
    <t>2.5.2.</t>
  </si>
  <si>
    <t>2.5.3.</t>
  </si>
  <si>
    <t>2.5.4.</t>
  </si>
  <si>
    <t>2.5.5.</t>
  </si>
  <si>
    <t>3.5.1</t>
  </si>
  <si>
    <t>3.5.2.</t>
  </si>
  <si>
    <t>3.5.3.</t>
  </si>
  <si>
    <t>3.5.4.</t>
  </si>
  <si>
    <t>3.5.5.</t>
  </si>
  <si>
    <t xml:space="preserve"> - Építményadó</t>
  </si>
  <si>
    <t xml:space="preserve"> - Magánszemélyek kommunális adója</t>
  </si>
  <si>
    <t>4.1.3.</t>
  </si>
  <si>
    <t xml:space="preserve"> - Iparűzési adó</t>
  </si>
  <si>
    <t>Egyéb áruhasználati és szolgáltatási adók (Talajterhelési díj)</t>
  </si>
  <si>
    <t>Egyéb közhatalmi bevételek (Bírságok, Pótlékok)</t>
  </si>
  <si>
    <t>5.2.1.</t>
  </si>
  <si>
    <t>5.2.2.</t>
  </si>
  <si>
    <t>5.2.3.</t>
  </si>
  <si>
    <t>- Önkormányzat sajátos felhalmozási és tőkejellegű bevétele</t>
  </si>
  <si>
    <t>- Pénzügyi befektetésekből származó bevétel</t>
  </si>
  <si>
    <t>6.4.1.</t>
  </si>
  <si>
    <t>6.4.2.</t>
  </si>
  <si>
    <t>6.4.3.</t>
  </si>
  <si>
    <t>- Önkormányzati vagyon bérleti  és lízingdíj bevétele</t>
  </si>
  <si>
    <t xml:space="preserve">  Rövid lejáratú  hitelek, kölcsönök felvétele</t>
  </si>
  <si>
    <t>Előző év költségvetési maradványának igénybevétele működési</t>
  </si>
  <si>
    <t>Előző év költségvetési maradványának igénybevétele felhalmozási</t>
  </si>
  <si>
    <t>12.1.1.</t>
  </si>
  <si>
    <t>12.1.2.</t>
  </si>
  <si>
    <t>2.1.1.</t>
  </si>
  <si>
    <t>2.1.2.</t>
  </si>
  <si>
    <t>2.1.3.</t>
  </si>
  <si>
    <t>2.1.4.</t>
  </si>
  <si>
    <t>2.1.5.</t>
  </si>
  <si>
    <t>- Önkormányzati forrásból megvalósuló beruházási kiadások</t>
  </si>
  <si>
    <r>
      <t xml:space="preserve">   - Visszatérítendő támogatások, </t>
    </r>
    <r>
      <rPr>
        <u/>
        <sz val="11"/>
        <rFont val="Times New Roman CE"/>
        <charset val="238"/>
      </rPr>
      <t xml:space="preserve">kölcsönök nyújtása </t>
    </r>
    <r>
      <rPr>
        <sz val="11"/>
        <rFont val="Times New Roman CE"/>
        <family val="1"/>
        <charset val="238"/>
      </rPr>
      <t>ÁH-n kívülre</t>
    </r>
  </si>
  <si>
    <r>
      <t xml:space="preserve">Felhalm. célú visszatérítendő támogatások, </t>
    </r>
    <r>
      <rPr>
        <u/>
        <sz val="11"/>
        <rFont val="Times New Roman"/>
        <family val="1"/>
        <charset val="238"/>
      </rPr>
      <t>kölcsönök visszatér</t>
    </r>
    <r>
      <rPr>
        <sz val="11"/>
        <rFont val="Times New Roman"/>
        <family val="1"/>
        <charset val="238"/>
      </rPr>
      <t>. ÁH-n kívülről</t>
    </r>
  </si>
  <si>
    <t xml:space="preserve"> - Elvonások és befizetések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</si>
  <si>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</si>
  <si>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</si>
  <si>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</si>
  <si>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</si>
  <si>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</si>
  <si>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</si>
  <si>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</si>
  <si>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</si>
  <si>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r>
      <t xml:space="preserve">   Felhalmozási költségvetés kiadásai </t>
    </r>
    <r>
      <rPr>
        <sz val="11"/>
        <rFont val="Times New Roman CE"/>
        <charset val="238"/>
      </rPr>
      <t>(2.1.+2.2.+2.3.)</t>
    </r>
  </si>
  <si>
    <t>2.3.5.</t>
  </si>
  <si>
    <t>2.3.6.</t>
  </si>
  <si>
    <t>Működési tartalék</t>
  </si>
  <si>
    <t>3.1.1.</t>
  </si>
  <si>
    <t>3.1.2.</t>
  </si>
  <si>
    <t>- Általános tartalék</t>
  </si>
  <si>
    <t>- Céltartalék</t>
  </si>
  <si>
    <t>Felhalmozási tartalék</t>
  </si>
  <si>
    <t>3.2.1.</t>
  </si>
  <si>
    <t>3.2.2.</t>
  </si>
  <si>
    <t>Költségvetési szervek finanszírozása</t>
  </si>
  <si>
    <t>Belföldi finanszírozás kiadásai (7.1. + … + 7.5.)</t>
  </si>
  <si>
    <t xml:space="preserve">Szociális Városrehab pályázat </t>
  </si>
  <si>
    <t>BEVÉTELEK</t>
  </si>
  <si>
    <t>KÖLTSÉGVETÉSI BEVÉTELEK ÉS KIADÁSOK EGYENLEGE</t>
  </si>
  <si>
    <t>Költségvetési hiány, többlet ( költségvetési bevételek 9. sor - költségvetési kiadások 4. sor) (+/-)</t>
  </si>
  <si>
    <t>7.3..</t>
  </si>
  <si>
    <t>Belföldi finanszírozás kiadásai (7.1. + … + 7.4.)</t>
  </si>
  <si>
    <t>FINANSZÍROZÁSI BEVÉTELEK ÉS KIADÁSOK EGYENLEGE</t>
  </si>
  <si>
    <t xml:space="preserve"> Finanszírozási műveletek egyenlege (1.1-1.2.) +/-</t>
  </si>
  <si>
    <t>1.1.1.</t>
  </si>
  <si>
    <t>1.1.2.</t>
  </si>
  <si>
    <t>Finanszírozási bevételek (1.1 melléklet  16. sor)</t>
  </si>
  <si>
    <t>Finanszírozási kiadások (1. 1 melléklet  9. sor)</t>
  </si>
  <si>
    <t>Jogcímek</t>
  </si>
  <si>
    <t>EGYMI elektromos rendszer részleges korszerűsítése (alapellátáshoz kapcsolódik)</t>
  </si>
  <si>
    <t>Útalapok lezárása (Szondi, Polgár Gellért, Vasvári Pál, Toldi, Dankó Pista, Fadrusz Óballa Gyöngyvirág út)</t>
  </si>
  <si>
    <t>Módosított előirányzat</t>
  </si>
  <si>
    <t>Eredeit előirányzat</t>
  </si>
  <si>
    <t>EU-s pályázatok Összesen</t>
  </si>
  <si>
    <t>EGYMI járóbeteg szakellátás elektromos felújítás, gyengeáram hálózat felújítása</t>
  </si>
  <si>
    <t>Sor-
szám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</si>
  <si>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</si>
  <si>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</si>
  <si>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</si>
  <si>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</si>
  <si>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</si>
  <si>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célú átvett pénzeszközök államháztartáson kivülről</t>
  </si>
  <si>
    <t>Költségvetési bevételek összesen (1+...+12)</t>
  </si>
  <si>
    <t>Költségvetési kiadások összesen (1+...+12)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</si>
  <si>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</si>
  <si>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</si>
  <si>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</si>
  <si>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</si>
  <si>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</si>
  <si>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</si>
  <si>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</t>
  </si>
  <si>
    <t>Kölcsön törlesztése</t>
  </si>
  <si>
    <t>Forgatási célú belföldi, külföldi értékpapírok vásárlása</t>
  </si>
  <si>
    <t xml:space="preserve">   Likviditási célú hitelek, kölcsönök felvétele</t>
  </si>
  <si>
    <t>Betét elhelyezése</t>
  </si>
  <si>
    <t>Költségvetési hiány:</t>
  </si>
  <si>
    <t>Költségvetési többlet:</t>
  </si>
  <si>
    <t>Tárgyévi  hiány:</t>
  </si>
  <si>
    <t>Tárgyévi  többlet:</t>
  </si>
  <si>
    <t>Felhalmozási célú támogatások államháztartáson belülről</t>
  </si>
  <si>
    <t xml:space="preserve"> - ebből:Felhalmozási célú önkormányzati támogatások</t>
  </si>
  <si>
    <t xml:space="preserve"> - ebből:EU támogatások</t>
  </si>
  <si>
    <t xml:space="preserve"> - ebből:Hazai támogatások</t>
  </si>
  <si>
    <t>Felhalmozási célú átvett pénzeszközök átvétele államháztartásonkivülről</t>
  </si>
  <si>
    <t>Magánszemélyek kommunális adója</t>
  </si>
  <si>
    <t>Iparűzési adó</t>
  </si>
  <si>
    <t>Építményadó</t>
  </si>
  <si>
    <t>Tárgyi eszközök értékesítése</t>
  </si>
  <si>
    <t>- Önk. sajátos felhalmozási és tőkejellegű bevétele</t>
  </si>
  <si>
    <t>Költségvetési bevételek összesen:</t>
  </si>
  <si>
    <t>Költségvetési kiadások összesen:</t>
  </si>
  <si>
    <t>Hiány belső finanszírozás bevételei ( 18+…+22)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</si>
  <si>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</si>
  <si>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</si>
  <si>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</si>
  <si>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</si>
  <si>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</si>
  <si>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</si>
  <si>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(24+…+28 )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</si>
  <si>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</si>
  <si>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</si>
  <si>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</si>
  <si>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</si>
  <si>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</si>
  <si>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</si>
  <si>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(17+23)</t>
  </si>
  <si>
    <t>Felhalmozási célú finanszírozási kiadások összesen(17+..+28)</t>
  </si>
  <si>
    <t>BEVÉTEL ÖSSZESEN (16+29)</t>
  </si>
  <si>
    <t>Felhalmozási bevételek (6.1.+…+6.4.)</t>
  </si>
  <si>
    <t>49.</t>
  </si>
  <si>
    <t>50.</t>
  </si>
  <si>
    <t>45.</t>
  </si>
  <si>
    <t>Polgármesteri Hivatal pince ablakok felújítása</t>
  </si>
  <si>
    <t>51.</t>
  </si>
  <si>
    <t>52.</t>
  </si>
  <si>
    <t>54.</t>
  </si>
  <si>
    <t>55.</t>
  </si>
  <si>
    <t>Start munkaprogram beruházási feladatok</t>
  </si>
  <si>
    <t xml:space="preserve">   - Részesedés,üzletrész vásárlása</t>
  </si>
  <si>
    <t>Önkormányzati sajáterő</t>
  </si>
  <si>
    <t>56.</t>
  </si>
  <si>
    <t xml:space="preserve"> - Termőföld bérbeadása miatti szja</t>
  </si>
  <si>
    <t>4.1.4.</t>
  </si>
  <si>
    <t>Helyi adók  (4.1.1.+4.1.2.+4.1.3.+4.1.4.)</t>
  </si>
  <si>
    <t>4.1.4</t>
  </si>
  <si>
    <t xml:space="preserve"> - Termőföldbérbeadás miatti szja</t>
  </si>
  <si>
    <t>Helytörténeti gyűjtemény bútor vásárlás</t>
  </si>
  <si>
    <t>57.</t>
  </si>
  <si>
    <t>58.</t>
  </si>
  <si>
    <t>EGYMI nyilászáró csere</t>
  </si>
  <si>
    <t>6.4.4.</t>
  </si>
  <si>
    <t>-Felhalmozási célú áfa visszatérülés</t>
  </si>
  <si>
    <t>59.</t>
  </si>
  <si>
    <t>60.</t>
  </si>
  <si>
    <t xml:space="preserve">             Felhalmozási célú finanszírozási bevételek (2.2. melléklet 29. sor)</t>
  </si>
  <si>
    <t xml:space="preserve">              Felhalmozási célú finanszírozási kiadások (2.2 .melléklet 29. sor)</t>
  </si>
  <si>
    <t>61.</t>
  </si>
  <si>
    <t>Értékpapírok bevételei</t>
  </si>
  <si>
    <t>Hiány belső finanszírozásának bevételei (15+…+19 )</t>
  </si>
  <si>
    <t>BEVÉTEL ÖSSZESEN (13+23)</t>
  </si>
  <si>
    <t>Működési célú finanszírozási bevételek összesen (14+20)</t>
  </si>
  <si>
    <t>Működési célú finanszírozási kiadások összesen (14+...+22)</t>
  </si>
  <si>
    <t>KIADÁSOK ÖSSZESEN (13+23)</t>
  </si>
  <si>
    <t>1.1-ből: Működési célú finanszírozási bevételek (2.1. melléklet 23. sor)</t>
  </si>
  <si>
    <t>1.2-ből: Működési célú finanszírozási kiadások (2.1. melléklet 23. sor)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</si>
  <si>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</si>
  <si>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Felhalmozási célú áfa visszatérülés</t>
  </si>
  <si>
    <t xml:space="preserve">KÖZOP Kerékpárút építés </t>
  </si>
  <si>
    <t>62.</t>
  </si>
  <si>
    <t>63.</t>
  </si>
  <si>
    <t>EGYMI</t>
  </si>
  <si>
    <t>Polgármesteri Hivatal</t>
  </si>
  <si>
    <t>Ipolyi Arnold KMKK</t>
  </si>
  <si>
    <t>Mindösszesen</t>
  </si>
  <si>
    <t xml:space="preserve"> - EU forrásból</t>
  </si>
  <si>
    <t>Térségi feladatellátását biztosító városi tanuszoda megvalósítása</t>
  </si>
  <si>
    <t>Teljesítés</t>
  </si>
  <si>
    <r>
      <t xml:space="preserve">Felhalm. célú visszatérítendő támogatások, </t>
    </r>
    <r>
      <rPr>
        <u/>
        <sz val="12"/>
        <rFont val="Times New Roman"/>
        <family val="1"/>
        <charset val="238"/>
      </rPr>
      <t>kölcsönök visszatér</t>
    </r>
    <r>
      <rPr>
        <sz val="12"/>
        <rFont val="Times New Roman"/>
        <family val="1"/>
        <charset val="238"/>
      </rPr>
      <t>. ÁH-n kívülről</t>
    </r>
  </si>
  <si>
    <t>INTÉZMÉNYEK ÖSSZESEN</t>
  </si>
  <si>
    <t xml:space="preserve"> -  EU-s forrásból</t>
  </si>
  <si>
    <t>2.3.5</t>
  </si>
  <si>
    <t>4.2.2.</t>
  </si>
  <si>
    <t>4.2.1.</t>
  </si>
  <si>
    <t>4.2.3.</t>
  </si>
  <si>
    <t>4.2.4.</t>
  </si>
  <si>
    <t xml:space="preserve"> - EU-s forrásból</t>
  </si>
  <si>
    <t>4.2.5.</t>
  </si>
  <si>
    <t>A központi költségvetésből támogatásként rendelkezésre bocsátott összeg</t>
  </si>
  <si>
    <t>Eltérés (4+5)-3</t>
  </si>
  <si>
    <t>Önkormányzatok és társulásaik európai uniós fejlesztési pályázatai saját forrás kiegészítésének támogatása</t>
  </si>
  <si>
    <t>Bevétel</t>
  </si>
  <si>
    <t>Kiadás</t>
  </si>
  <si>
    <t>Támogatást biztosító megnevezése</t>
  </si>
  <si>
    <t>Támogatás összesen (eFt)</t>
  </si>
  <si>
    <t>Támogatás intentzitása (%)</t>
  </si>
  <si>
    <t>További évek támogatása (eFt)</t>
  </si>
  <si>
    <t>További években (eFt)</t>
  </si>
  <si>
    <t>ÉAOP-4.1.2/A-12-2013-0022 „A törökszentmiklósi Egyesített Gyógyító – Megelőző Intézet fejlesztése”</t>
  </si>
  <si>
    <t>ÁROP-Törökszentmiklós Város Önkormányzatának szervezetfejlesztése</t>
  </si>
  <si>
    <t>TÁMOP-3.1.11-12/2-2012-0086 "Óvodafejlesztés Törökszentmiklóson"</t>
  </si>
  <si>
    <t>TÁMOP-5.3.6-11/1-2012-0046 "Antiszegregáció hatékonyabban – társadalmi szükségletek, törekvések és megvalósítások"</t>
  </si>
  <si>
    <t xml:space="preserve">ÉAOP-5.1.1/A-12-2013-0007„Törökszentmiklós város északi szegregátumának komplex fejlesztése” </t>
  </si>
  <si>
    <t>ÉAOP-3.1.3/A-11-2011-0012 "Törökszentmiklósi kerékpár forgalmi hálózat fejlesztése"</t>
  </si>
  <si>
    <t>KEOP-7.1.0/11-2013-0005 „Törökszentmiklós szennyvízhálózatának és szennyvíztisztító telepének bővítése és korszerűsítése"</t>
  </si>
  <si>
    <t>Nemzetgazdasági Minisztérium Regionális Fejlesztési Operatív Programok Irányító Hatósága mint támogató képviseletében eljáró ÉARFÜ Észak-Alföldi Regionális Fejlesztési Ügynökség Közhasznú Nonprofit Kft.</t>
  </si>
  <si>
    <t>Miniszterelnökség Közigazgatási Programok Lebonyolítási Főosztály</t>
  </si>
  <si>
    <t>Emberi Erőforrások Minisztériuma Közreműködő Szervezeti Feladatokat Ellátó Főosztályok</t>
  </si>
  <si>
    <t>KEOP-4.10.0/N/14-2014-0222 "Fotovoltaikus rendszerek kialakítása Törökszentmiklóson"</t>
  </si>
  <si>
    <t>Nemzeti Fejlesztési Minisztérium Környezet és Energia Operatív Program Irányító Hatósága</t>
  </si>
  <si>
    <t xml:space="preserve">KÖZOP-3.5.0-09-11-2014-0028 „Hiányzó közlekedésbiztonsági célú kerékpárút szakasz Törökszentmiklós 46-os számú főút Ipari Parkig tartó szakaszán” </t>
  </si>
  <si>
    <t>Nemzeti Fejlesztési Minisztérium Projektvégrehajtási Főosztály</t>
  </si>
  <si>
    <t xml:space="preserve">KEOP-5.5.0/B/12-2013-0217 Törökszentmiklós – Aranyalma óvoda, Napfény óvoda, Nyitnikék óvoda, Százszorszép óvoda, Tulipánkert óvoda energetikai korszerűsítése, megújuló energiaforrás hasznosítással kombinálva </t>
  </si>
  <si>
    <t>Nemzeti Fejlesztési Minisztérium, Környezeti és Energiahatékonysági Operatív Programokért Felelős Helyettes Államtitkárság Természetvédelmi és Energetikai Divízió</t>
  </si>
  <si>
    <t>Nemzeti Fejlesztési Minisztérium Környezeti és Energiahatékonysági Operatív Programokért Felelős Helyettes Államtitkárság</t>
  </si>
  <si>
    <t>Az önkormányzat által feladattal terhelt, de fel nem használt összeg</t>
  </si>
  <si>
    <t>Az önkormányzat által az adott célra ténylegesen felhasznált összeg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</si>
  <si>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</si>
  <si>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</si>
  <si>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</si>
  <si>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</si>
  <si>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</si>
  <si>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</si>
  <si>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</si>
  <si>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</si>
  <si>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</si>
  <si>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</si>
  <si>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</si>
  <si>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</si>
  <si>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</si>
  <si>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</si>
  <si>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</si>
  <si>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</si>
  <si>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</si>
  <si>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</si>
  <si>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</si>
  <si>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</si>
  <si>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</si>
  <si>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</si>
  <si>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</si>
  <si>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</si>
  <si>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</si>
  <si>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</si>
  <si>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</si>
  <si>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</si>
  <si>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</si>
  <si>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</si>
  <si>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(adatok forintban)</t>
  </si>
  <si>
    <t>Kötelezettséggel terhelt pénzmaradványból</t>
  </si>
  <si>
    <t>Városi Önkormányzat</t>
  </si>
  <si>
    <t>Városi Óvoda</t>
  </si>
  <si>
    <t>Városellátó Szolgálat</t>
  </si>
  <si>
    <t>Városi Bölcsöde</t>
  </si>
  <si>
    <t>Ipolyi Arnold IKMKK</t>
  </si>
  <si>
    <t>Összesen:</t>
  </si>
  <si>
    <t>II.1. Óvodapedagógusok, és az óvodapedagógusok nevelő munkáját közvetlenül segítők bértámogatása</t>
  </si>
  <si>
    <t>Támogatott szervezet neve</t>
  </si>
  <si>
    <t>Támogatás összege</t>
  </si>
  <si>
    <t>Civil szervezetek támogatása</t>
  </si>
  <si>
    <t>Apáról Fiúra Egyesület</t>
  </si>
  <si>
    <t>Cukorbetegekért Egyesület</t>
  </si>
  <si>
    <t>Foci Suli Alapítvány</t>
  </si>
  <si>
    <t>Katolikus Népkör</t>
  </si>
  <si>
    <t>Kézműves Örökség Egyesület</t>
  </si>
  <si>
    <t>Művelt Tanulókért Alapítvány</t>
  </si>
  <si>
    <t>Re Bene Gesta</t>
  </si>
  <si>
    <t>Törökszentmiklós Horgász Egyesület</t>
  </si>
  <si>
    <t>Tűzoltóság</t>
  </si>
  <si>
    <t>Zeneiskoláért Alapítvány</t>
  </si>
  <si>
    <t>Városi Polgárőrség</t>
  </si>
  <si>
    <t>Vadrózsák Népzenei Egyesület</t>
  </si>
  <si>
    <t>Törökszentmiklósi Nőegylet</t>
  </si>
  <si>
    <t>Törökszentmiklósi Városvédő és Szépítő Egyesület</t>
  </si>
  <si>
    <t>Óballáért Egyesület</t>
  </si>
  <si>
    <t>Magyar Vöröskereszt Területi Szervezete</t>
  </si>
  <si>
    <t>Almásy János Nyugdíjas Klub</t>
  </si>
  <si>
    <t>Pro Bibliotheka</t>
  </si>
  <si>
    <t>Vállalkozások támogatása</t>
  </si>
  <si>
    <t>Háztartások támogatása</t>
  </si>
  <si>
    <t>Arany János Tehetséggondozó program</t>
  </si>
  <si>
    <t>Közművelődési megállapodás alapján nyújtott támogatás</t>
  </si>
  <si>
    <t>Sportegyesületek támogatása</t>
  </si>
  <si>
    <t>Törökszentmiklósi Kézilabda Egyesület</t>
  </si>
  <si>
    <t>Zanshin Sotokan Karate Egyesület</t>
  </si>
  <si>
    <t>Claas Hungária VTSK.</t>
  </si>
  <si>
    <t>Birkozó és Diáksport Klub</t>
  </si>
  <si>
    <t>Sakk Klub</t>
  </si>
  <si>
    <t>Football Club</t>
  </si>
  <si>
    <t>Tenisz Klub</t>
  </si>
  <si>
    <t>Ökölvívő Klub</t>
  </si>
  <si>
    <t>Táborok támogatása</t>
  </si>
  <si>
    <t>Városvédő és Szépítő Egyesület</t>
  </si>
  <si>
    <t>53.</t>
  </si>
  <si>
    <t>Polgármesteri kereti támogatás</t>
  </si>
  <si>
    <t>Rákóczi Szövetség</t>
  </si>
  <si>
    <t>64.</t>
  </si>
  <si>
    <t>Támogatás értékű kiadások államháztartáson belülre</t>
  </si>
  <si>
    <t>Rendőrkapitányság</t>
  </si>
  <si>
    <t>KSZSZK működéséhez önkormányzati támogatás</t>
  </si>
  <si>
    <r>
      <rPr>
        <b/>
        <sz val="11"/>
        <rFont val="Times New Roman"/>
        <family val="1"/>
        <charset val="238"/>
      </rPr>
      <t>Jogcím</t>
    </r>
  </si>
  <si>
    <r>
      <rPr>
        <b/>
        <sz val="11"/>
        <rFont val="Times New Roman"/>
        <family val="1"/>
        <charset val="238"/>
      </rPr>
      <t>I. A HELYI ÖNKORMÁNYZATOK MŰKÖDÉSÉNEK ÁLTALÁNOS TÁMOGATÁSA</t>
    </r>
  </si>
  <si>
    <t>I.1.a) Önkormányzati hivatal működésének támogatása</t>
  </si>
  <si>
    <t>I.1.aa) Önkormányzati hivatal működésének támogatása - elismert hivatali létszám alapján</t>
  </si>
  <si>
    <r>
      <rPr>
        <b/>
        <sz val="11"/>
        <rFont val="Times New Roman"/>
        <family val="1"/>
        <charset val="238"/>
      </rPr>
      <t>I.1.b) Település-üzemeltetéshez kapcsolódó feladatellátás támogatása összesen</t>
    </r>
  </si>
  <si>
    <r>
      <rPr>
        <sz val="11"/>
        <rFont val="Times New Roman"/>
        <family val="1"/>
        <charset val="238"/>
      </rPr>
      <t>I.1.ba) A zöldterület-gazdálkodással kapcsolatos feladatok ellátásának támogatása</t>
    </r>
  </si>
  <si>
    <r>
      <rPr>
        <sz val="11"/>
        <rFont val="Times New Roman"/>
        <family val="1"/>
        <charset val="238"/>
      </rPr>
      <t>I.1.bb) Közvilágítás fenntartásának támogatása</t>
    </r>
  </si>
  <si>
    <r>
      <rPr>
        <sz val="11"/>
        <rFont val="Times New Roman"/>
        <family val="1"/>
        <charset val="238"/>
      </rPr>
      <t>I.1.bc) Köztemető fenntartással kapcsolatos feladatok támogatása</t>
    </r>
  </si>
  <si>
    <r>
      <rPr>
        <sz val="11"/>
        <rFont val="Times New Roman"/>
        <family val="1"/>
        <charset val="238"/>
      </rPr>
      <t>I.1.bd) Közutak fenntartásának támogatása</t>
    </r>
  </si>
  <si>
    <t>I.1.c) Egyéb kötelező önkormányzati feladatok támogatása</t>
  </si>
  <si>
    <t>II.1. (1) 1 óvodapedagógusok elismert létszáma 2014. évben 8 hónapra</t>
  </si>
  <si>
    <t>II.1. (1) 2 óvodapedagógusok elismert létszáma 2014. évben 4 hónapra</t>
  </si>
  <si>
    <r>
      <rPr>
        <b/>
        <sz val="11"/>
        <rFont val="Times New Roman"/>
        <family val="1"/>
        <charset val="238"/>
      </rPr>
      <t>II.2. Óvodaműködtetési támogatás</t>
    </r>
  </si>
  <si>
    <t>II.2. (1) 1 gyermekek nevelése a napi 8 órát nem éri el 2014. évben 8 hónapra</t>
  </si>
  <si>
    <t>II.2. (8) 1 gyermekek nevelése a napi 8 órát eléri vagy meghaladja 2014. évben 8 hónapra</t>
  </si>
  <si>
    <r>
      <rPr>
        <b/>
        <sz val="11"/>
        <rFont val="Times New Roman"/>
        <family val="1"/>
        <charset val="238"/>
      </rPr>
      <t>III. A TELEPÜLÉSI ÖNKORMÁNYZATOK SZOCIÁLIS ÉS GYERMEKJÓLÉTI FELADATAINAK TÁMOGATÁSA</t>
    </r>
  </si>
  <si>
    <t>III.3.aa (1) Családsegítés</t>
  </si>
  <si>
    <t>III.3.ad (1) Családsegítés - társulási kiegészítés</t>
  </si>
  <si>
    <t>III.3.aa (2) Gyermekjóléti szolgálat</t>
  </si>
  <si>
    <t>III.3.ad (2) Gyermekjóléti szolgálat - társulási kiegészítés</t>
  </si>
  <si>
    <t>III.3.c (2) Szociális étkezés - társulás által történő feladatellátás</t>
  </si>
  <si>
    <t>III.3.d (2) Házi segítségnyújtás - társulás által történő feladatellátás</t>
  </si>
  <si>
    <t>III.3.f (2) Időskorúak nappali ellátása - társulás által történő feladatellátás</t>
  </si>
  <si>
    <t>III.3.g (2) Fogyatékos személyek nappali ellátása - társulás által történő feladatellátás</t>
  </si>
  <si>
    <t>III.3.g (4) FHT-ban részesülő Fogyatékos személyek nappali ellátása - társulás által történő feladatellátás</t>
  </si>
  <si>
    <t>III.3.g (6) demens személyek nappali ellátása - társulás által történő feladatellátás</t>
  </si>
  <si>
    <t>III.3.i (2) hajléktalan személyek nappali ellátása - társulás által történő feladatellátás</t>
  </si>
  <si>
    <r>
      <rPr>
        <sz val="11"/>
        <rFont val="Times New Roman"/>
        <family val="1"/>
        <charset val="238"/>
      </rPr>
      <t>III.3.ja (1) bölcsődei ellátás</t>
    </r>
  </si>
  <si>
    <t>III.5. a.) Gyermekétkeztetés támogatása- bértámogatás</t>
  </si>
  <si>
    <t>III.5. b.) Gyermekétkeztetés támogatása</t>
  </si>
  <si>
    <t>Módosítások</t>
  </si>
  <si>
    <t>ESZKÖZÖK</t>
  </si>
  <si>
    <t>FORRÁSOK</t>
  </si>
  <si>
    <t>Törökszentmiklós Városi Önkormányzat Vagyonmérlege
(Önkormányzati szinten)</t>
  </si>
  <si>
    <t>65.</t>
  </si>
  <si>
    <t>66.</t>
  </si>
  <si>
    <t>67.</t>
  </si>
  <si>
    <t>68.</t>
  </si>
  <si>
    <t>A/I/1 Vagyoni értékű jogok</t>
  </si>
  <si>
    <t>A/I/2 Szellemi termékek</t>
  </si>
  <si>
    <t>A/II/1 Ingatlanok és a kapcsolódó vagyoni értékű jogok</t>
  </si>
  <si>
    <t>A/II/2 Gépek, berendezések, felszerelések, járművek</t>
  </si>
  <si>
    <t>A/II/4 Beruházások, felújítások</t>
  </si>
  <si>
    <t>B/I/1 Vásárolt készletek</t>
  </si>
  <si>
    <t>F/1  Eredményszemléletű bevételek aktív időbeli elhatárolása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</si>
  <si>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</si>
  <si>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</si>
  <si>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</si>
  <si>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</si>
  <si>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</si>
  <si>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H/I/3 Költségvetési évben esedékes kötelezettségek dologi kiadásokra</t>
  </si>
  <si>
    <t>H/I/4 Költségvetési évben esedékes kötelezettségek ellátottak pénzbeli juttatásaira</t>
  </si>
  <si>
    <t>H/I/6 Költségvetési évben esedékes kötelezettségek beruházásokra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</si>
  <si>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</si>
  <si>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</si>
  <si>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</si>
  <si>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H/III/3 Más szervezetet megillető bevételek elszámolása</t>
  </si>
  <si>
    <t>I) EGYÉB SAJÁTOS FORRÁSOLDALI ELSZÁMOLÁSOK</t>
  </si>
  <si>
    <t>Lakásalap</t>
  </si>
  <si>
    <t>Panelprogram</t>
  </si>
  <si>
    <t>Társulás pénzeszköz maradványa</t>
  </si>
  <si>
    <t>M4 építéshez kapcsolódó ingatlanvásárlás</t>
  </si>
  <si>
    <t>Szállítói tartozás</t>
  </si>
  <si>
    <t>Szabad pénzmaradvány  működésre</t>
  </si>
  <si>
    <t>Szabad pénzmaradvány felhalmozásra</t>
  </si>
  <si>
    <t>Trianoni adomány</t>
  </si>
  <si>
    <t>Általános működési tartalék</t>
  </si>
  <si>
    <t>Polgármesteri  működési tartalék</t>
  </si>
  <si>
    <t xml:space="preserve">Beruházási feladatok </t>
  </si>
  <si>
    <t>Trianoni emlékmű adomány</t>
  </si>
  <si>
    <t>Céltartalékok összesen:I.+II.</t>
  </si>
  <si>
    <t>Bevételi jogcímek</t>
  </si>
  <si>
    <t>Helyi adók</t>
  </si>
  <si>
    <t>SAJÁT BEVÉTELEK ÖSSZESEN*</t>
  </si>
  <si>
    <t>*Az adósságot keletkeztető ügyletekhez történő hozzájárulás részletes szabályairól szóló 353/2011. (XII.31.) Korm. Rendelet 2.§ (1) bekezdése alapján.</t>
  </si>
  <si>
    <t>(adatok Forintban)</t>
  </si>
  <si>
    <t>Gazdasági Társaság megnevezés</t>
  </si>
  <si>
    <t>Részesedés névértéke</t>
  </si>
  <si>
    <t>Bekerülési érték</t>
  </si>
  <si>
    <t>Elszámolt ért.vesztés</t>
  </si>
  <si>
    <t>Számviteli nyilvántartás</t>
  </si>
  <si>
    <t>korábban</t>
  </si>
  <si>
    <t>jelenleg</t>
  </si>
  <si>
    <t>Észak-alföldi Regionális Termálvíz Hasznosítási KHT.</t>
  </si>
  <si>
    <t>ELMIB Rt. KÖZVIL Rt. Nagykanizsa</t>
  </si>
  <si>
    <t>Törökszentmiklósi Gazdaságfejelsztő Kft.</t>
  </si>
  <si>
    <t>Törökszentmiklósi Logisztikai Kft.</t>
  </si>
  <si>
    <t>SzolnokTérségi Hulladékgazdálkodási Kft.</t>
  </si>
  <si>
    <t>Tiszamenti Regionális Vízművek Zrt</t>
  </si>
  <si>
    <t>JNSZM-i Területfejlesztési Ügynökség Közhasznú Nonprofit Kft</t>
  </si>
  <si>
    <t xml:space="preserve">Adósságállomány 
eszközök szerint </t>
  </si>
  <si>
    <t>Nem lejárt</t>
  </si>
  <si>
    <t>Lejárt</t>
  </si>
  <si>
    <t>Nem lejárt, lejárt összes tartozás</t>
  </si>
  <si>
    <t>30 nap alatti</t>
  </si>
  <si>
    <t>31-60 nap közötti</t>
  </si>
  <si>
    <t>61-90 nap közötti</t>
  </si>
  <si>
    <t>91-365 nap közötti</t>
  </si>
  <si>
    <t>Éven túli</t>
  </si>
  <si>
    <t>Összes lejárt tartozás</t>
  </si>
  <si>
    <t>9=(4+…+8)</t>
  </si>
  <si>
    <t>10=(3+8)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</si>
  <si>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</si>
  <si>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</si>
  <si>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</si>
  <si>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</si>
  <si>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</si>
  <si>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</si>
  <si>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</si>
  <si>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</si>
  <si>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</si>
  <si>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</si>
  <si>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</si>
  <si>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</si>
  <si>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Bevételi jogcím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</si>
  <si>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</si>
  <si>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</si>
  <si>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</si>
  <si>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</si>
  <si>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</si>
  <si>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</si>
  <si>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</si>
  <si>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</si>
  <si>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</si>
  <si>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</si>
  <si>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</si>
  <si>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</si>
  <si>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</si>
  <si>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</si>
  <si>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</si>
  <si>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</si>
  <si>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</si>
  <si>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</si>
  <si>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 xml:space="preserve">Építményadó 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</si>
  <si>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</si>
  <si>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</si>
  <si>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</si>
  <si>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</si>
  <si>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</si>
  <si>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</si>
  <si>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</si>
  <si>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</si>
  <si>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</si>
  <si>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</si>
  <si>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</si>
  <si>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</si>
  <si>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</si>
  <si>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</si>
  <si>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</si>
  <si>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</si>
  <si>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</si>
  <si>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</si>
  <si>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</si>
  <si>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</si>
  <si>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</si>
  <si>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</si>
  <si>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</si>
  <si>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</si>
  <si>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</si>
  <si>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</si>
  <si>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</si>
  <si>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</si>
  <si>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</si>
  <si>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Ellátás fajtája</t>
  </si>
  <si>
    <t>Ellátásban részesülők létszáma</t>
  </si>
  <si>
    <t>Köztemetés</t>
  </si>
  <si>
    <t>Karácsonyi csomag</t>
  </si>
  <si>
    <t xml:space="preserve">Lakásfenntartási támogatás - fűtés - </t>
  </si>
  <si>
    <t>Adósságkezelési támogatás</t>
  </si>
  <si>
    <t>Óvodáztatási támogatás</t>
  </si>
  <si>
    <t>Rendszeres szociális segély</t>
  </si>
  <si>
    <t>Foglalkoztatást helyettesítő támogatás</t>
  </si>
  <si>
    <t>Pánthy út csapadékvíz átemelő építése</t>
  </si>
  <si>
    <t>Kataszteri rendszer kiépítése</t>
  </si>
  <si>
    <t>Bagella vásárlás</t>
  </si>
  <si>
    <t>Szociális bérlakás vásárlás</t>
  </si>
  <si>
    <t>Lakások felújítása</t>
  </si>
  <si>
    <t>Közfoglalkoztatás támogatása</t>
  </si>
  <si>
    <t>Decemberi bérek megelőlegezése</t>
  </si>
  <si>
    <t>I. Működési célú támogatások</t>
  </si>
  <si>
    <t>Befogadlak Alapítvány</t>
  </si>
  <si>
    <t>Kapocs a Mozgássérültek Segítségére Alapítvány</t>
  </si>
  <si>
    <t>Székács a Korszerű Oktatásért Alapítvány</t>
  </si>
  <si>
    <t>Tiszafia Hagyományőrző Egyesület</t>
  </si>
  <si>
    <t>Tüzet Viszek Alapítvány</t>
  </si>
  <si>
    <t>N-R-A Busz Kft.</t>
  </si>
  <si>
    <t>Bursa ösztöndíj</t>
  </si>
  <si>
    <t>Diák Atlétikai Klub</t>
  </si>
  <si>
    <t>Kosárlabda Egyesület</t>
  </si>
  <si>
    <t>V-59 Galambtenyésztő Egyesület</t>
  </si>
  <si>
    <t>Többcélú Kistérségi Társulás támogatása tagdíj</t>
  </si>
  <si>
    <t>Roma Nemzetiségi Önkormányzat</t>
  </si>
  <si>
    <t>II. Felhalmozási célú támogatások</t>
  </si>
  <si>
    <t>KSZSZK támogatás</t>
  </si>
  <si>
    <t>Összesen: I.+II.</t>
  </si>
  <si>
    <t>Sorszám</t>
  </si>
  <si>
    <t>- Forintban vezetett költségvetési pénzforgalmi számlák egyenlege (Előirányzat-felhasználási keretszámlák egyenlege)</t>
  </si>
  <si>
    <t>- Devizabetét számlák egyenlege</t>
  </si>
  <si>
    <t>- Forintpénztárak és betétkönyvek egyenlege</t>
  </si>
  <si>
    <t>- Valutapénztárak egyenlege</t>
  </si>
  <si>
    <t>Bevételek                                           (+)</t>
  </si>
  <si>
    <t>Kiadások                                            (-)</t>
  </si>
  <si>
    <t/>
  </si>
  <si>
    <t>Pénzkészlet tárgyidőszak elején</t>
  </si>
  <si>
    <t>Pénzkészlet összesen (1+2+3+4)</t>
  </si>
  <si>
    <t>Pénzkészlet tárgyidőszak végén
Ebből:</t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</si>
  <si>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sz val="12"/>
        <color indexed="8"/>
        <rFont val="Times New Roman"/>
        <family val="1"/>
        <charset val="238"/>
      </rPr>
      <t>Forintban vezetett költségvetési pénzforgalmi számlák egyenlege (Előirányzat-felhasználási keretszámlák egyenlege)</t>
    </r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</si>
  <si>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sz val="12"/>
        <color indexed="8"/>
        <rFont val="Times New Roman"/>
        <family val="1"/>
        <charset val="238"/>
      </rPr>
      <t>Devizabetét számlák egyenlege</t>
    </r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</si>
  <si>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sz val="12"/>
        <color indexed="8"/>
        <rFont val="Times New Roman"/>
        <family val="1"/>
        <charset val="238"/>
      </rPr>
      <t>- Forintpénztárak és betétkönyvek egyenlege</t>
    </r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</si>
  <si>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sz val="12"/>
        <color indexed="8"/>
        <rFont val="Times New Roman"/>
        <family val="1"/>
        <charset val="238"/>
      </rPr>
      <t>- Valutapénztárak egyenlege</t>
    </r>
  </si>
  <si>
    <t>Intézmény megnevezése</t>
  </si>
  <si>
    <t>Költségvetési szervek összesen:</t>
  </si>
  <si>
    <t>Befektetett  eszközök év végi értéke</t>
  </si>
  <si>
    <t>Tárgyévben elszámolt értékcsökkenés értéke</t>
  </si>
  <si>
    <t>Eszközök elhasználódási foka nettó/bruttó (%)</t>
  </si>
  <si>
    <t>Bruttó érték</t>
  </si>
  <si>
    <t>Elszámolt értékcsökkenés</t>
  </si>
  <si>
    <t>Nettó érték</t>
  </si>
  <si>
    <t>Költségvetési szervek össz:</t>
  </si>
  <si>
    <t>T.miklós Városi Önkormányzat</t>
  </si>
  <si>
    <t>Önkormányzat összesen:</t>
  </si>
  <si>
    <t>adatok eFt-ban</t>
  </si>
  <si>
    <t>Tárgyévi beruházás, felújítás értéke</t>
  </si>
  <si>
    <t>Tárgyévi beruházás, felújítás/ tárgyévben elszámolt értékcsökkenés (%)</t>
  </si>
  <si>
    <t>Működési célú kötelezettséggel terhelt maradvány</t>
  </si>
  <si>
    <t>Felhalmozási célú kötelezettséggel terhelt maradvány</t>
  </si>
  <si>
    <t>Maradványt terhelő feladatok</t>
  </si>
  <si>
    <t>Szabad maradvány</t>
  </si>
  <si>
    <t>állományi érték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</si>
  <si>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</si>
  <si>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</si>
  <si>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</si>
  <si>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</si>
  <si>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</si>
  <si>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</si>
  <si>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</si>
  <si>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</si>
  <si>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</si>
  <si>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</si>
  <si>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</si>
  <si>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</si>
  <si>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</si>
  <si>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</si>
  <si>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</si>
  <si>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</si>
  <si>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</si>
  <si>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</si>
  <si>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</si>
  <si>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</si>
  <si>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</si>
  <si>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</si>
  <si>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</si>
  <si>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</si>
  <si>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</si>
  <si>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</si>
  <si>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</si>
  <si>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</si>
  <si>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</si>
  <si>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</si>
  <si>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</si>
  <si>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</si>
  <si>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</si>
  <si>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</si>
  <si>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</si>
  <si>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</si>
  <si>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</si>
  <si>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</si>
  <si>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</si>
  <si>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</si>
  <si>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</si>
  <si>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</si>
  <si>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</si>
  <si>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</si>
  <si>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</si>
  <si>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</si>
  <si>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</si>
  <si>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</si>
  <si>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</si>
  <si>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</si>
  <si>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</si>
  <si>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</si>
  <si>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</si>
  <si>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</si>
  <si>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</si>
  <si>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</si>
  <si>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</si>
  <si>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</si>
  <si>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</si>
  <si>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</si>
  <si>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</si>
  <si>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</si>
  <si>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</si>
  <si>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</si>
  <si>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</si>
  <si>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</si>
  <si>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</si>
  <si>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</si>
  <si>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</si>
  <si>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</si>
  <si>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>Nyilvántartott függő követelések, kötelezettségek
(db)</t>
  </si>
  <si>
    <t>Értéke
(E Ft)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</si>
  <si>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</si>
  <si>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</si>
  <si>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</si>
  <si>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</si>
  <si>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</si>
  <si>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</si>
  <si>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</si>
  <si>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</si>
  <si>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</si>
  <si>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</si>
  <si>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</si>
  <si>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</si>
  <si>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</si>
  <si>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</si>
  <si>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</si>
  <si>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</si>
  <si>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</si>
  <si>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</si>
  <si>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</si>
  <si>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</si>
  <si>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</si>
  <si>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</si>
  <si>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</si>
  <si>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</si>
  <si>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1</t>
  </si>
  <si>
    <t>2</t>
  </si>
  <si>
    <t>könyvtári könyvek</t>
  </si>
  <si>
    <t>Könyvek (helytörténeti gyűjtemény)</t>
  </si>
  <si>
    <t>Fénykép (helytörténeti gyűjtemény)</t>
  </si>
  <si>
    <t>újság - hetilap - folyóirat (cím szerinti db -ennyi féle járt)</t>
  </si>
  <si>
    <t>Képzőművészeti alkotások (Árpádházi királyok - szalmaképek 28 db; Kada-gyűjtemény 15 db)</t>
  </si>
  <si>
    <t>tárgyi gyűjtemény (helytörténeti gyűjtemény)</t>
  </si>
  <si>
    <t>Törökszentmiklós Városi Önkormányzat
VAGYONKIMUTATÁS
a könyviteli mérlegben értékkel szereplő eszközökről</t>
  </si>
  <si>
    <t>II. Utalványok, bérletek és más hasonló, készpénz-helyettesítő fizetési eszköznek nem minősülő eszközök elszámolásai</t>
  </si>
  <si>
    <t>FORRÁSOK ÖSSZESEN  (07+11+12+13+14)</t>
  </si>
  <si>
    <t>Törökszentmiklós Városi Önkormányzat
VAGYONKIMUTATÁS
a könyvviteli mérlegben értékkel szereplő forrásokról</t>
  </si>
  <si>
    <t>Törökszentmiklós Városi Önkormányzat
VAGYONKIMUTATÁS
a függő követelésekről és a kötelezettségekről, a biztos (jövőbeni) követelésről</t>
  </si>
  <si>
    <t>2014. év
(db)</t>
  </si>
  <si>
    <t>Törökszentmiklós Városi Önkormányzat
Tulajdonában lévő, külön jogszabály alapján érték nélkül nyilvántartott eszközök állománya</t>
  </si>
  <si>
    <t>(adatok eFt-ban)</t>
  </si>
  <si>
    <t>(adatok eFt-ban.)</t>
  </si>
  <si>
    <t>(adatok fő-ben)</t>
  </si>
  <si>
    <t>T.miklósi Kommunális Szolgáltató Nonprofit Kft.</t>
  </si>
  <si>
    <t>T.miklós Térségi Víz- és Csatornamű Kft.</t>
  </si>
  <si>
    <t>Összes maradvány (4+7)</t>
  </si>
  <si>
    <t>Kötelezettséggel terhelt maradvány (5+6)</t>
  </si>
  <si>
    <t>Szabad maradvány (8+9)</t>
  </si>
  <si>
    <t>Szabad maradványból</t>
  </si>
  <si>
    <t>Működési célú szabad maradvány</t>
  </si>
  <si>
    <t>Felhalmozási célú szabad maradvány</t>
  </si>
  <si>
    <t>Költségvetési szerv</t>
  </si>
  <si>
    <t>Audiovizuális eszközök (könyvtár)</t>
  </si>
  <si>
    <t>Audiovizuális eszközök (helytörténeti gyűjtemény)</t>
  </si>
  <si>
    <t>TÖRÖKSZENTMIKLÓS VÁROSI ÖNKORMÁNYZAT
VÁROSELLÁTÓ SZOLGÁLAT</t>
  </si>
  <si>
    <t>TÖRÖKSZENTMIKLÓS POLGÁRMESTERI HIVATAL</t>
  </si>
  <si>
    <t>VÁROSI  ÖNKORMÁNYZAT EGYESÍTETT GYÓGYÍTÓ-MEGELŐZŐ INTÉZET</t>
  </si>
  <si>
    <t>VÁROSI ÓVODAI INTÉZMÉNY</t>
  </si>
  <si>
    <t>V.</t>
  </si>
  <si>
    <t>VÁROSI BÖLCSŐDE</t>
  </si>
  <si>
    <t>VI.</t>
  </si>
  <si>
    <t>IPOLYI ARNOLD KÖNYVTÁR, MÚZEUM ÉS KULTURÁLIS KÖZPONT</t>
  </si>
  <si>
    <t>Városellátó Szolgálat közfoglalkoztatás</t>
  </si>
  <si>
    <t>Tmiklós Városi Önkormányzat</t>
  </si>
  <si>
    <t>Tmiklós Városi Önkormányzat közfoglalkoztatás</t>
  </si>
  <si>
    <t>Törökszentmiklós Városi Önkormányzat
2015. ÉVI ZÁRSZÁMADÁSÁNAK PÉNZÜGYI MÉRLEGE</t>
  </si>
  <si>
    <t>2015. évi</t>
  </si>
  <si>
    <t>Törökszentmiklós Városi Önkormányzat
2015. ÉVI ZÁRSZÁMADÁS KÖTELEZŐ FELADATAINAK MÉRLEGE</t>
  </si>
  <si>
    <t xml:space="preserve">Törökszentmiklós Városi Önkormányzat
2015. ÉVI ZÁRSZÁMADÁS ÖNKÉNT VÁLLALT FELADATAINAK MÉRLEGE
</t>
  </si>
  <si>
    <t>Törökszentmiklós Városi Önkormányzat
2015. ÉVI ZÁRSZÁMADÁS ÁLLAMIGAZGATÁSI FELADATAINAK MÉRLEGE</t>
  </si>
  <si>
    <t>I. Működési célú bevételek és kiadások mérlege 2015. év
(Önkormányzati szinten)</t>
  </si>
  <si>
    <t>II. Felhalmozási célú bevételek és kiadások mérlege 2015. év
(Önkormányzati szinten)</t>
  </si>
  <si>
    <t>Törökszentmiklós Városi Önkormányzat 2015. évi központosított támogatások és egyéb kötött felhasználású támogatások elszámolása</t>
  </si>
  <si>
    <t>Törökszentmiklós Városi Önkormányzatának 2015. évi Európai Uniós projektjei</t>
  </si>
  <si>
    <t>2015. évet megelőző támogatás (eFt)</t>
  </si>
  <si>
    <t>2015. évi támogatás (eFt)</t>
  </si>
  <si>
    <t>2015. évet megelőző kiadás (eFt)</t>
  </si>
  <si>
    <t>2015. évben (eFt)</t>
  </si>
  <si>
    <t>Törökszentmiklós Városi Önkormányzat 2015. évi beruházási kiadások beruházásonként</t>
  </si>
  <si>
    <t>Törökszentmiklós Városi Önkormányzat 2015. évi felújítási kiadások felújításonként</t>
  </si>
  <si>
    <t>Módosított előoirányzat</t>
  </si>
  <si>
    <t>Törökszentmiklós Városi Önkormányzat
költségvetési létszámkerete és a tényleges létszám alakulása 2015. évben</t>
  </si>
  <si>
    <t>2015. évi  eredeti létszám keret</t>
  </si>
  <si>
    <t xml:space="preserve">2015. évi  módosított létszám keret </t>
  </si>
  <si>
    <t>2015. évi tényleges létszám (átlagos stat. állományi)</t>
  </si>
  <si>
    <t>Teljesítés      %-a</t>
  </si>
  <si>
    <t>Törökszentmiklós Városi Önkormányzat 2015. évi általános- és céltartaléka</t>
  </si>
  <si>
    <t xml:space="preserve">2015. évi </t>
  </si>
  <si>
    <t>2015. ÉVI MARADVÁNY-KIMUTATÁS VÁROSI SZINTEN</t>
  </si>
  <si>
    <t>KÖLTSÉGVETÉSI SZERVEK MARADVÁNYÁNAK ALAKULÁSA 2015. ÉV</t>
  </si>
  <si>
    <t>TÖRÖKSZENTMIKLÓS VÁROSI ÖNKORMÁNYZAT 2015. ÉVI MARADVÁNY FELADATONKÉNT</t>
  </si>
  <si>
    <t>2015. évi terv</t>
  </si>
  <si>
    <t>2015. évi tény</t>
  </si>
  <si>
    <t>Törökszentmiklós Városi Önkormányzata saját bevételeinek részletezése az adósságot keletkeztető ügyletből származó tárgyévi fizetési kötelezettség alakulása 2015. évben</t>
  </si>
  <si>
    <t>Törökszentmiklós Városi Önkormányzat
részvények, gazdasági társaságokon belüli részesedések alakulás 2015. december 31-én</t>
  </si>
  <si>
    <t>Törökszentmiklós Városi Önkormányzat
pénzbeni és természetbeni szociális és gyermekjóléti ellátások és segélyek 2015. év</t>
  </si>
  <si>
    <t>Törökszentmiklósi Polgármesteri Hivatal 
pénzbeni és természetbeni szociális és gyermekjóléti ellátások és segélyek 2015. év</t>
  </si>
  <si>
    <t xml:space="preserve">Adósság állomány alakulása lejárat, eszközök, bel- és külföldi hitelezők szerinti bontásban 
2015. december 31.-én </t>
  </si>
  <si>
    <t>KIMUTATÁS
a 2015. évi céljelleggel juttatott támogatások felhasználásáról</t>
  </si>
  <si>
    <t>Törökszentmiklós Városi Önkormányzat által 2015. évben adott közvetett támogatások (kedvezmények)</t>
  </si>
  <si>
    <t>2014. évi állományi érték</t>
  </si>
  <si>
    <t>2015. évi állományi érték</t>
  </si>
  <si>
    <t>Törökszentmiklós Városi Önkormányzat
2015. évi Pénzeszközök változásának levezetése</t>
  </si>
  <si>
    <t>2015. év
(db)</t>
  </si>
  <si>
    <t>9.1.1.</t>
  </si>
  <si>
    <t>Költségvetési maradvány működési</t>
  </si>
  <si>
    <t>9.1.2.</t>
  </si>
  <si>
    <t>Költségvetési maradvány felhalmozási</t>
  </si>
  <si>
    <t>Kisértékű tárgyi eszköz beszerzés</t>
  </si>
  <si>
    <t>Úszómedence építés I. ütem (garanciális visszatartás)</t>
  </si>
  <si>
    <t xml:space="preserve">Pánthy úti csapadékvízátemelő építése </t>
  </si>
  <si>
    <t>Kossuth út 251. nyugdíjas klub központifűtés létesítése</t>
  </si>
  <si>
    <t>Kataszteri  rendszer kiépítése  (e-KATA)</t>
  </si>
  <si>
    <t>Kerékpár út építés tervezési költség T.miklós-Fegyvernek szakasz,</t>
  </si>
  <si>
    <t>Polgárvédelem eszközbeszerzés</t>
  </si>
  <si>
    <t>Szippantó autóhoz mosóberendezés vásárlás</t>
  </si>
  <si>
    <t>Béla kiráy utcában 2 db térfigyelő kamera kihelyezése</t>
  </si>
  <si>
    <t>Strandüzemeltetéshez eszközpótlás és megfigyelő rendszer kiépítése</t>
  </si>
  <si>
    <t>Önkormányzat egyéb kisértékű eszközbeszerzés</t>
  </si>
  <si>
    <t>M4 építéshez kapcsolódó közműkiváltás</t>
  </si>
  <si>
    <t>KEOP Tagóvodák energetikai korszerűsítése</t>
  </si>
  <si>
    <t>KEOP 4.10.0/N14 napelemes rendszerek kiépítése</t>
  </si>
  <si>
    <t>EGYMI nyílászáró csere</t>
  </si>
  <si>
    <t>Művelődési Ház előtti terület rendezése vízelvezetéssel (Pánthy 2-6.)</t>
  </si>
  <si>
    <t>Művelődési Ház körüli terület rendezése (Szemere utcai rész)</t>
  </si>
  <si>
    <t>Kossuth úti tagóvoda statikai megerősítése</t>
  </si>
  <si>
    <t>Kölcsey tornateremben sportpadló cseréje</t>
  </si>
  <si>
    <t>EGYMI lapostető szigetelése</t>
  </si>
  <si>
    <t>Kemping faházak felújítása (2 db)</t>
  </si>
  <si>
    <t>Lakások felújítása (VESZ tábla szerint)</t>
  </si>
  <si>
    <t>Bérlemények felújítása (VESZ tábla szerint)</t>
  </si>
  <si>
    <t>Intézményi épületek felújítási kiadásai(VESZ táblázat szerint)</t>
  </si>
  <si>
    <t>Biztos Kezdet Gyerekház pályázat eszközbeszerzés</t>
  </si>
  <si>
    <t>Ipari Park tűzcsap kivitelezés</t>
  </si>
  <si>
    <t>2.4</t>
  </si>
  <si>
    <t>Kisértékű tárgyi eszközök</t>
  </si>
  <si>
    <t xml:space="preserve">- Hazai forrásból finanszírozott támogatással megvalósuló  programok,  projektek önkormányzati hozzájárulásának kiadásai
</t>
  </si>
  <si>
    <t xml:space="preserve">- Hazai forrásból finanszírozott támogatással megvalósuló  programok,  projektek önkormányzati hozzájárulásának kiadásai
 </t>
  </si>
  <si>
    <t>Gyermekszegénység elleni program keretében nyári étkeztetés biztosítása</t>
  </si>
  <si>
    <t>Közművelődési érdekeltségnövelő támogatás</t>
  </si>
  <si>
    <t>Muzeális intézmények szakmai támogatása</t>
  </si>
  <si>
    <t>Települési önkormányzatok rendkívüli támogatása</t>
  </si>
  <si>
    <t>A 2014. évről áthúzódó bérkompenzáció támogatása</t>
  </si>
  <si>
    <t>A köznevelési intézmények működtetéséhez kapcsolódó támogatás</t>
  </si>
  <si>
    <t>Pénzbeli szociális ellátások kiegészítése</t>
  </si>
  <si>
    <t>A települési önkormányzatok szociális feladatainak egyéb támogatása</t>
  </si>
  <si>
    <t>Szociális ágazati pótlék</t>
  </si>
  <si>
    <t>Települési önkormányzatok nyilvános könyvtári és közművelődési feladatainak támogatása</t>
  </si>
  <si>
    <t>A települési önkormányzatok könyvtári célú érdekeltségnövelő támogatása</t>
  </si>
  <si>
    <t>A költségvetési szerveknél foglalkoztatottak 2015. évi kompenzációja (1059/2015. (III. 18.) Korm. hat.)</t>
  </si>
  <si>
    <t>Szociális ágazati kiegészítő pótlék támogatása (1520/2015. (VII. 27.) Korm. hat.)</t>
  </si>
  <si>
    <t xml:space="preserve"> A család- és gyermekjóléti központok egyszeri támogatása (1838/2015. (XI. 24.) Korm. hat.)</t>
  </si>
  <si>
    <t>Kerékpárút építés (Tmiklós-Fegyvernek szakasz)</t>
  </si>
  <si>
    <t>Tanuszodához kapcsolódó fejlesztések</t>
  </si>
  <si>
    <t>Strandüzemeltetéshez eszközpótlás</t>
  </si>
  <si>
    <t>Fecskeház kazánok cseréje</t>
  </si>
  <si>
    <t xml:space="preserve">Mindösszesen </t>
  </si>
  <si>
    <t>Törökszentmiklós Városi Önkormányzat 2015. évi általános,köznevelési és szociális feladataihoz kapcsolódó támogatások elszámolása</t>
  </si>
  <si>
    <t xml:space="preserve"> Folyósított állami támogatás (Ft)</t>
  </si>
  <si>
    <t xml:space="preserve"> Jogosult állami támogatás (Ft)</t>
  </si>
  <si>
    <t>Eltérés visszafizetés (-) pótigény (+)</t>
  </si>
  <si>
    <t>I.1.d) Lakott külterülettel kapcsolatos feladatok támogatása</t>
  </si>
  <si>
    <t>II. A TELEPÜLÉSI ÖNKORMÁNYZATOK EGYES KÖZNEVELÉSI  FELADATAINAK TÁMOGATÁSA</t>
  </si>
  <si>
    <t>II.1. (2) 1 óvodapedagógusok nevelő munkáját közvetlenül segítők száma a Köznev. tv. 2. számú melléklet szerint</t>
  </si>
  <si>
    <t>II.1. (2) 2 óvodapedagógusok nevelő munkáját közvetlenül segítők száma a Köznev. tv. 2. melléklete szerint</t>
  </si>
  <si>
    <t>II. 1. (3) 2 óvodapedagógusok elismert létszáma (pótlólagos összeg)</t>
  </si>
  <si>
    <t>II. 1. (4) 2 óvodapedagógusok elismert létszáma (pótlólagos összeg)</t>
  </si>
  <si>
    <t>II.1. (5) 2  pedagógus szakképzettséggel rendelkező, óvodapedagógusok nevelő munkáját közvetlenül segítők pótlólagos támogatása</t>
  </si>
  <si>
    <t>II.2. (1) 1 gyermekek nevelése a napi 8 órát nem éri el 2014. évben 4 hónapra</t>
  </si>
  <si>
    <t>II.2. (8) 1 gyermekek nevelése a napi 8 órát eléri vagy meghaladja 2014. évben 4 hónapra</t>
  </si>
  <si>
    <t>II.5. (1) Pedagógus II. kategóriába sorolt óvodapedagógusok kiegészítő támogatása</t>
  </si>
  <si>
    <t>Kossuth úti tagócoda statikai megerősítése</t>
  </si>
  <si>
    <t>Pánthy E. Ált.iskola tornatrem részleges felújítása</t>
  </si>
  <si>
    <t>Lakások elkülönítettt számláinak maradványa</t>
  </si>
  <si>
    <t>Szociális városrehab. Számla maradvány</t>
  </si>
  <si>
    <t>Családsegítő- és gyerekjóléti központ kialakítás</t>
  </si>
  <si>
    <t>Szállítói tartozás, ÁFA és egyéb fiz. köt.</t>
  </si>
  <si>
    <t>Előző évi normatíva elszámolás miatti visszafiz.köt.</t>
  </si>
  <si>
    <t>ERRO  Kft. miatti fizetési kötelezettség</t>
  </si>
  <si>
    <t>Vízmű bérleti díj bevétel</t>
  </si>
  <si>
    <t>Szociális ellátások támogatása</t>
  </si>
  <si>
    <t>Társulás 2014.évi áthúzódó pénzeszköz</t>
  </si>
  <si>
    <t>Bérkompenzáció előleg</t>
  </si>
  <si>
    <t>Rendkivüli Önkormányzati támogatás</t>
  </si>
  <si>
    <t>Decemberi bérkifizetés ÁH belüli megelőlegezés</t>
  </si>
  <si>
    <t>Képviselői keret</t>
  </si>
  <si>
    <t xml:space="preserve">5. </t>
  </si>
  <si>
    <t>Beruházási előlegek</t>
  </si>
  <si>
    <t>Gyermekjóléti intézmények támogatása</t>
  </si>
  <si>
    <t>Intézmények beruházási kiadásai</t>
  </si>
  <si>
    <t xml:space="preserve">Ellátás fajtája                                                                      </t>
  </si>
  <si>
    <t>Helyi megállapítású közgyógyellátás (I.-II.hó)</t>
  </si>
  <si>
    <t>Természetben nyújtott rendkívüli gyermekvédelmi tám. (I.-II.hó)</t>
  </si>
  <si>
    <t>Természetben nyújtott átmeneti segély (I. -II.hó )</t>
  </si>
  <si>
    <t>Temetési pénzbeni segély (I.-II.hó )</t>
  </si>
  <si>
    <t>Krízis támogatás</t>
  </si>
  <si>
    <t>Lakhatással kapcsolatos települési támogatás (III.-XII.hó)</t>
  </si>
  <si>
    <t>Gyógyszerkiadásokhoz nyújtott települési támogatás (III.-XII.hó)</t>
  </si>
  <si>
    <t>Rendkívüli települési tám. egyedülálló személy részére  (III.-XII.hó)</t>
  </si>
  <si>
    <t>Rendkívüli települési tám. gyermeket eltartó személy részére (III.-XII.hó)</t>
  </si>
  <si>
    <t>Temetési költségek hozzájárulásához nyújtott települési tám.(III.-XII.hó)</t>
  </si>
  <si>
    <t xml:space="preserve"> 21.2 melléklet a ../2016.(..) önkormányzati rendelethez</t>
  </si>
  <si>
    <t>Rendszeres gyermekvédelmi tám. (Erzsébet utalvány)</t>
  </si>
  <si>
    <t>EGYMI közfoglalkoztatás</t>
  </si>
  <si>
    <t>Ipolyi Arnold KMKK közfoglalkoztatás</t>
  </si>
  <si>
    <t>2014. évi teljesítés</t>
  </si>
  <si>
    <t xml:space="preserve"> 2015.évi Módosított előirányzat</t>
  </si>
  <si>
    <t xml:space="preserve"> 2015.évi  teljesítés</t>
  </si>
  <si>
    <t>2014 évi teljesítés</t>
  </si>
  <si>
    <t>2015 évi teljesítés</t>
  </si>
  <si>
    <t>2015 évi Módosított Előirányzat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</si>
  <si>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</si>
  <si>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</si>
  <si>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</si>
  <si>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</si>
  <si>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</si>
  <si>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 xml:space="preserve">                    </t>
  </si>
  <si>
    <t xml:space="preserve"> </t>
  </si>
  <si>
    <t xml:space="preserve">Hiány külső finanszírozásának bevételei (20+…+21) </t>
  </si>
  <si>
    <t>KIADÁSOK ÖSSZESEN (27+28)</t>
  </si>
  <si>
    <t>Támogatás értékű kiadások államháztartáson kívülre</t>
  </si>
  <si>
    <t>Kisfürkész Egyesület</t>
  </si>
  <si>
    <t>Egészség - Játékosság Alapítvány</t>
  </si>
  <si>
    <t>Ezerjó Művészeti, Kulturális és Hagyományőrző Egyesület</t>
  </si>
  <si>
    <t>Karácsony Kárpátaljáért rendezvény támogatása</t>
  </si>
  <si>
    <t>Iparűzési adó 1%- ból támogatás civil szervezeteknek</t>
  </si>
  <si>
    <t>Diák Atlétikai Klub - Rivasz Tóth Norbert támogatása</t>
  </si>
  <si>
    <t>Székács Kézilabda Egyesület</t>
  </si>
  <si>
    <t xml:space="preserve">Szentmiklósi Fosi Suli </t>
  </si>
  <si>
    <t>Iparűzési adó 1%- ból támogatás sportegyesületeknek</t>
  </si>
  <si>
    <t>Ökölvívő és Diáksport Klub</t>
  </si>
  <si>
    <t>Törökszentmiklós és Környéke Foci Suli Alapítvány</t>
  </si>
  <si>
    <t>Törökszentmiklósi Football Club</t>
  </si>
  <si>
    <t>Egyházak támogatása</t>
  </si>
  <si>
    <t xml:space="preserve">Baptista Szeretet Szolgálat Kölcsey Ferenc Általános Iskola </t>
  </si>
  <si>
    <t>Bizalom Mentálhigéniás Egyesület</t>
  </si>
  <si>
    <t>Elszármazottak Baráti Egyesülete</t>
  </si>
  <si>
    <t>Procopius Numizmatikai Kft.</t>
  </si>
  <si>
    <t>Vagyonfelosztás TTTKT (Örményes és Fegyvernek)</t>
  </si>
  <si>
    <t>Klebelsberg: IV. Nemzetközi Hegedű hangverseny</t>
  </si>
  <si>
    <t>Református Egyház: Kutas Bálint szobor felállítása</t>
  </si>
  <si>
    <t>Római Katólikus Egyház: Templom tornyainak felújítása</t>
  </si>
  <si>
    <t>01</t>
  </si>
  <si>
    <t>02</t>
  </si>
  <si>
    <t>04</t>
  </si>
  <si>
    <t>A/I Immateriális javak (=A/I/1+A/I/2+A/I/3)</t>
  </si>
  <si>
    <t>05</t>
  </si>
  <si>
    <t>06</t>
  </si>
  <si>
    <t>08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</si>
  <si>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</si>
  <si>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</si>
  <si>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</si>
  <si>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</si>
  <si>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</si>
  <si>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</si>
  <si>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</si>
  <si>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</si>
  <si>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</si>
  <si>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32</t>
  </si>
  <si>
    <t>B/I/4  Befejezetlen termelés, félkész termékek, késztermékek</t>
  </si>
  <si>
    <t>34</t>
  </si>
  <si>
    <t>B/I Készletek (=B/I/1+…+B/I/5)</t>
  </si>
  <si>
    <t>36</t>
  </si>
  <si>
    <t>B/II/2 Forgatási célú hitelviszonyt megtestesítő értékpapírok (&gt;=B/II/2a+…+B/II/2e)</t>
  </si>
  <si>
    <t>42</t>
  </si>
  <si>
    <t>B/II Értékpapírok (=B/II/1+B/II/2)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</si>
  <si>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</si>
  <si>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</si>
  <si>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</si>
  <si>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</si>
  <si>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</si>
  <si>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</si>
  <si>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</si>
  <si>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</si>
  <si>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</si>
  <si>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</si>
  <si>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</si>
  <si>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</si>
  <si>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</si>
  <si>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</si>
  <si>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</si>
  <si>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</si>
  <si>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</si>
  <si>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</si>
  <si>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</si>
  <si>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</si>
  <si>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</si>
  <si>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</si>
  <si>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</si>
  <si>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</si>
  <si>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</si>
  <si>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</si>
  <si>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</si>
  <si>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</si>
  <si>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</si>
  <si>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</si>
  <si>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</si>
  <si>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</si>
  <si>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</si>
  <si>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</si>
  <si>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</si>
  <si>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</si>
  <si>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</si>
  <si>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</si>
  <si>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</si>
  <si>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</si>
  <si>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</si>
  <si>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</si>
  <si>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</si>
  <si>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</si>
  <si>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</si>
  <si>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</si>
  <si>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85</t>
  </si>
  <si>
    <t>D/I/6 Költségvetési évben esedékes követelések működési célú átvett pénzeszközre (&gt;=D/I/6a+D/I/6b+D/I/6c)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</si>
  <si>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</si>
  <si>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</si>
  <si>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</si>
  <si>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</si>
  <si>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</si>
  <si>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</si>
  <si>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</si>
  <si>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</si>
  <si>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</si>
  <si>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</si>
  <si>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</si>
  <si>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</si>
  <si>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</si>
  <si>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</si>
  <si>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</si>
  <si>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</si>
  <si>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</si>
  <si>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</si>
  <si>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</si>
  <si>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</si>
  <si>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</si>
  <si>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</si>
  <si>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</si>
  <si>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</si>
  <si>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</si>
  <si>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</si>
  <si>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</si>
  <si>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</si>
  <si>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</si>
  <si>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</si>
  <si>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141</t>
  </si>
  <si>
    <t>D/II Költségvetési évet követően esedékes követelések (=D/II/1+…+D/II/8)</t>
  </si>
  <si>
    <t>142</t>
  </si>
  <si>
    <t>D/III/1 Adott előlegek (=D/III/1a+…+D/III/1f)</t>
  </si>
  <si>
    <t>144</t>
  </si>
  <si>
    <t>D/III/1b - ebből: beruházásokra adott előlegek</t>
  </si>
  <si>
    <t>146</t>
  </si>
  <si>
    <t>D/III/1d - ebből: igénybe vett szolgáltatásra adott előlegek</t>
  </si>
  <si>
    <t>147</t>
  </si>
  <si>
    <t>D/III/1e - ebből: foglalkoztatottaknak adott előlegek</t>
  </si>
  <si>
    <t>148</t>
  </si>
  <si>
    <t>D/III/1f - ebből: túlfizetések, téves és visszajáró kifizetések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</si>
  <si>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</si>
  <si>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</si>
  <si>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</si>
  <si>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</si>
  <si>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</si>
  <si>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</si>
  <si>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</si>
  <si>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</si>
  <si>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</si>
  <si>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</si>
  <si>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162</t>
  </si>
  <si>
    <t>163</t>
  </si>
  <si>
    <t>F/2 Költségek, ráfordítások aktív időbeli elhatárolása</t>
  </si>
  <si>
    <t>165</t>
  </si>
  <si>
    <t>F) AKTÍV IDŐBELI  ELHATÁROLÁSOK  (=F/1+F/2+F/3)</t>
  </si>
  <si>
    <t>166</t>
  </si>
  <si>
    <t>ESZKÖZÖK ÖSSZESEN (=A+B+C+D+E+F)</t>
  </si>
  <si>
    <t>167</t>
  </si>
  <si>
    <t>168</t>
  </si>
  <si>
    <t>169</t>
  </si>
  <si>
    <t>170</t>
  </si>
  <si>
    <t>172</t>
  </si>
  <si>
    <t>173</t>
  </si>
  <si>
    <t>G/ SAJÁT TŐKE  (= G/I+…+G/VI)</t>
  </si>
  <si>
    <t>176</t>
  </si>
  <si>
    <t>177</t>
  </si>
  <si>
    <t>181</t>
  </si>
  <si>
    <t>199</t>
  </si>
  <si>
    <t>H/I Költségvetési évben esedékes kötelezettségek (=H/I/1+…+H/I/9)</t>
  </si>
  <si>
    <t>201</t>
  </si>
  <si>
    <t>202</t>
  </si>
  <si>
    <t>203</t>
  </si>
  <si>
    <t>204</t>
  </si>
  <si>
    <t>H/II/5 Költségvetési évet követően esedékes kötelezettségek egyéb működési célú kiadásokra (&gt;=H/II/5a+H/II/5b)</t>
  </si>
  <si>
    <t>212</t>
  </si>
  <si>
    <t>H/II/9 Költségvetési évet követően esedékes kötelezettségek finanszírozási kiadásokra (&gt;=H/II/9a+…+H/II/9i)</t>
  </si>
  <si>
    <t>219</t>
  </si>
  <si>
    <t>H/II/9g - ebből: költségvetési évet követően esedékes kötelezettségek hitelek, kölcsönök törlesztésére külföldi kormányoknak és nemzetközi szervezeteknek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</si>
  <si>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</si>
  <si>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</si>
  <si>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</si>
  <si>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</si>
  <si>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</si>
  <si>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</si>
  <si>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226</t>
  </si>
  <si>
    <t>H/III/1c - ebből: egyéb túlfizetések, téves és visszajáró befizetések, egyéb kapott előlegek</t>
  </si>
  <si>
    <t>228</t>
  </si>
  <si>
    <t>233</t>
  </si>
  <si>
    <t>H/III/8 Letétre, megőrzésre, fedezetkezelésre átvett pénzeszközök, biztosítékok</t>
  </si>
  <si>
    <t>236</t>
  </si>
  <si>
    <t>H/III Kötelezettség jellegű sajátos elszámolások (=H/III/1+…+H/III/10)</t>
  </si>
  <si>
    <t>237</t>
  </si>
  <si>
    <t>H) KÖTELEZETTSÉGEK (=H/I+H/II+H/III)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</si>
  <si>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</si>
  <si>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</si>
  <si>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</si>
  <si>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</si>
  <si>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</si>
  <si>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</si>
  <si>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</si>
  <si>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</si>
  <si>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</si>
  <si>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</si>
  <si>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Törökszentmiklós Városi Önkormányzat                                                                                                                                                                                                                                      Immateriális javak, tárgyi eszközök koncesszióba, vagyonkezelésbe adott eszközök állományának alakulásáról</t>
  </si>
  <si>
    <t xml:space="preserve">Összesen </t>
  </si>
  <si>
    <t>03</t>
  </si>
  <si>
    <t>07</t>
  </si>
  <si>
    <t>Összes növekedés  (=02+…+07)</t>
  </si>
  <si>
    <t>09</t>
  </si>
  <si>
    <t>Összes csökkenés (=09+…+13)</t>
  </si>
  <si>
    <t>Bruttó érték összesen (=01+08-14)</t>
  </si>
  <si>
    <t>20</t>
  </si>
  <si>
    <t>22</t>
  </si>
  <si>
    <t>23</t>
  </si>
  <si>
    <t>24</t>
  </si>
  <si>
    <t>25</t>
  </si>
  <si>
    <t>26</t>
  </si>
  <si>
    <t>2014. évi</t>
  </si>
  <si>
    <t>2015. év</t>
  </si>
  <si>
    <t>Törökszentmiklós Városi Önkormányzat
Tárgyi eszközök értékcsökkenése, elhasználódott eszközök  pótlására fordított kiadások és az eszközök elhasználódási foka  2015. évben</t>
  </si>
  <si>
    <t>Törökszentmiklós Városi Önkormányzat
2014. ÉVI ÉS 2015.  ÉVI ZÁRSZÁMADÁSÁNAK  ÖSSZEVONT PÉNZÜGYI MÉRLEGE</t>
  </si>
</sst>
</file>

<file path=xl/styles.xml><?xml version="1.0" encoding="utf-8"?>
<styleSheet xmlns="http://schemas.openxmlformats.org/spreadsheetml/2006/main">
  <numFmts count="11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_ ;\-#,##0\ "/>
    <numFmt numFmtId="168" formatCode="#,##0.000"/>
    <numFmt numFmtId="169" formatCode="0.0"/>
    <numFmt numFmtId="170" formatCode="_-* #,##0.00\ _F_t_-;\-* #,##0.00\ _F_t_-;_-* \-??\ _F_t_-;_-@_-"/>
    <numFmt numFmtId="171" formatCode="#,##0.0_ ;\-#,##0.0\ "/>
    <numFmt numFmtId="172" formatCode="00"/>
    <numFmt numFmtId="173" formatCode="#,###\ _F_t;\-#,###\ _F_t"/>
  </numFmts>
  <fonts count="11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2"/>
      <name val="Times New Roman CE"/>
      <charset val="238"/>
    </font>
    <font>
      <b/>
      <u/>
      <sz val="12"/>
      <name val="Times New Roman"/>
      <family val="1"/>
      <charset val="238"/>
    </font>
    <font>
      <b/>
      <sz val="14"/>
      <name val="Times New Roman CE"/>
      <charset val="238"/>
    </font>
    <font>
      <b/>
      <i/>
      <sz val="10"/>
      <name val="Times New Roman CE"/>
      <family val="1"/>
      <charset val="238"/>
    </font>
    <font>
      <u/>
      <sz val="11"/>
      <name val="Times New Roman"/>
      <family val="1"/>
      <charset val="238"/>
    </font>
    <font>
      <u/>
      <sz val="11"/>
      <name val="Times New Roman CE"/>
      <charset val="238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 CE"/>
      <family val="1"/>
      <charset val="238"/>
    </font>
    <font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2"/>
      <name val="Times New Roman"/>
      <family val="1"/>
      <charset val="238"/>
    </font>
    <font>
      <sz val="9"/>
      <name val="Arial CE"/>
      <charset val="238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 CE"/>
      <charset val="238"/>
    </font>
    <font>
      <b/>
      <sz val="16"/>
      <name val="Times New Roman CE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sz val="7"/>
      <color indexed="8"/>
      <name val="Times New Roman"/>
      <family val="1"/>
      <charset val="238"/>
    </font>
    <font>
      <sz val="10"/>
      <name val="MS Sans Serif"/>
      <family val="2"/>
      <charset val="238"/>
    </font>
    <font>
      <b/>
      <i/>
      <sz val="9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Times New Roman"/>
      <family val="1"/>
      <charset val="238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i/>
      <sz val="9"/>
      <name val="Times New Roman CE"/>
      <charset val="238"/>
    </font>
    <font>
      <i/>
      <sz val="10"/>
      <name val="Times New Roman CE"/>
      <charset val="238"/>
    </font>
    <font>
      <i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name val="Times New Roman CE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9">
    <xf numFmtId="0" fontId="0" fillId="0" borderId="0"/>
    <xf numFmtId="0" fontId="75" fillId="6" borderId="0" applyNumberFormat="0" applyBorder="0" applyAlignment="0" applyProtection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5" borderId="0" applyNumberFormat="0" applyBorder="0" applyAlignment="0" applyProtection="0"/>
    <xf numFmtId="0" fontId="75" fillId="2" borderId="0" applyNumberFormat="0" applyBorder="0" applyAlignment="0" applyProtection="0"/>
    <xf numFmtId="0" fontId="75" fillId="12" borderId="0" applyNumberFormat="0" applyBorder="0" applyAlignment="0" applyProtection="0"/>
    <xf numFmtId="0" fontId="75" fillId="3" borderId="0" applyNumberFormat="0" applyBorder="0" applyAlignment="0" applyProtection="0"/>
    <xf numFmtId="0" fontId="75" fillId="13" borderId="0" applyNumberFormat="0" applyBorder="0" applyAlignment="0" applyProtection="0"/>
    <xf numFmtId="0" fontId="75" fillId="9" borderId="0" applyNumberFormat="0" applyBorder="0" applyAlignment="0" applyProtection="0"/>
    <xf numFmtId="0" fontId="75" fillId="12" borderId="0" applyNumberFormat="0" applyBorder="0" applyAlignment="0" applyProtection="0"/>
    <xf numFmtId="0" fontId="75" fillId="14" borderId="0" applyNumberFormat="0" applyBorder="0" applyAlignment="0" applyProtection="0"/>
    <xf numFmtId="0" fontId="76" fillId="16" borderId="0" applyNumberFormat="0" applyBorder="0" applyAlignment="0" applyProtection="0"/>
    <xf numFmtId="0" fontId="76" fillId="3" borderId="0" applyNumberFormat="0" applyBorder="0" applyAlignment="0" applyProtection="0"/>
    <xf numFmtId="0" fontId="76" fillId="13" borderId="0" applyNumberFormat="0" applyBorder="0" applyAlignment="0" applyProtection="0"/>
    <xf numFmtId="0" fontId="76" fillId="17" borderId="0" applyNumberFormat="0" applyBorder="0" applyAlignment="0" applyProtection="0"/>
    <xf numFmtId="0" fontId="76" fillId="15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17" borderId="0" applyNumberFormat="0" applyBorder="0" applyAlignment="0" applyProtection="0"/>
    <xf numFmtId="0" fontId="76" fillId="15" borderId="0" applyNumberFormat="0" applyBorder="0" applyAlignment="0" applyProtection="0"/>
    <xf numFmtId="0" fontId="76" fillId="22" borderId="0" applyNumberFormat="0" applyBorder="0" applyAlignment="0" applyProtection="0"/>
    <xf numFmtId="0" fontId="77" fillId="7" borderId="0" applyNumberFormat="0" applyBorder="0" applyAlignment="0" applyProtection="0"/>
    <xf numFmtId="0" fontId="78" fillId="10" borderId="1" applyNumberFormat="0" applyAlignment="0" applyProtection="0"/>
    <xf numFmtId="0" fontId="79" fillId="23" borderId="2" applyNumberFormat="0" applyAlignment="0" applyProtection="0"/>
    <xf numFmtId="0" fontId="80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0" fontId="68" fillId="0" borderId="0" applyFill="0" applyBorder="0" applyAlignment="0" applyProtection="0"/>
    <xf numFmtId="0" fontId="81" fillId="8" borderId="0" applyNumberFormat="0" applyBorder="0" applyAlignment="0" applyProtection="0"/>
    <xf numFmtId="0" fontId="82" fillId="0" borderId="4" applyNumberFormat="0" applyFill="0" applyAlignment="0" applyProtection="0"/>
    <xf numFmtId="0" fontId="83" fillId="0" borderId="3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5" fillId="2" borderId="1" applyNumberFormat="0" applyAlignment="0" applyProtection="0"/>
    <xf numFmtId="0" fontId="86" fillId="0" borderId="6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7" fillId="11" borderId="0" applyNumberFormat="0" applyBorder="0" applyAlignment="0" applyProtection="0"/>
    <xf numFmtId="0" fontId="19" fillId="0" borderId="0"/>
    <xf numFmtId="0" fontId="18" fillId="0" borderId="0"/>
    <xf numFmtId="0" fontId="28" fillId="0" borderId="0"/>
    <xf numFmtId="0" fontId="19" fillId="0" borderId="0"/>
    <xf numFmtId="0" fontId="98" fillId="0" borderId="0"/>
    <xf numFmtId="0" fontId="46" fillId="0" borderId="0"/>
    <xf numFmtId="0" fontId="68" fillId="0" borderId="0"/>
    <xf numFmtId="0" fontId="71" fillId="0" borderId="0"/>
    <xf numFmtId="0" fontId="19" fillId="0" borderId="0"/>
    <xf numFmtId="0" fontId="18" fillId="0" borderId="0"/>
    <xf numFmtId="0" fontId="9" fillId="0" borderId="0"/>
    <xf numFmtId="0" fontId="18" fillId="0" borderId="0"/>
    <xf numFmtId="0" fontId="12" fillId="0" borderId="0"/>
    <xf numFmtId="0" fontId="73" fillId="0" borderId="0"/>
    <xf numFmtId="0" fontId="18" fillId="0" borderId="0"/>
    <xf numFmtId="0" fontId="73" fillId="0" borderId="0"/>
    <xf numFmtId="0" fontId="19" fillId="0" borderId="0"/>
    <xf numFmtId="0" fontId="12" fillId="0" borderId="0"/>
    <xf numFmtId="0" fontId="26" fillId="0" borderId="0"/>
    <xf numFmtId="0" fontId="21" fillId="0" borderId="0"/>
    <xf numFmtId="0" fontId="75" fillId="4" borderId="7" applyNumberFormat="0" applyFont="0" applyAlignment="0" applyProtection="0"/>
    <xf numFmtId="0" fontId="88" fillId="10" borderId="8" applyNumberFormat="0" applyAlignment="0" applyProtection="0"/>
    <xf numFmtId="0" fontId="89" fillId="0" borderId="0" applyNumberFormat="0" applyFill="0" applyBorder="0" applyAlignment="0" applyProtection="0"/>
    <xf numFmtId="0" fontId="90" fillId="0" borderId="9" applyNumberFormat="0" applyFill="0" applyAlignment="0" applyProtection="0"/>
    <xf numFmtId="0" fontId="91" fillId="0" borderId="0" applyNumberFormat="0" applyFill="0" applyBorder="0" applyAlignment="0" applyProtection="0"/>
    <xf numFmtId="0" fontId="12" fillId="0" borderId="0"/>
    <xf numFmtId="0" fontId="1" fillId="0" borderId="0"/>
    <xf numFmtId="0" fontId="19" fillId="0" borderId="0"/>
  </cellStyleXfs>
  <cellXfs count="251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0" fontId="21" fillId="0" borderId="0" xfId="55" applyFont="1" applyFill="1"/>
    <xf numFmtId="0" fontId="21" fillId="0" borderId="0" xfId="55" applyFont="1"/>
    <xf numFmtId="0" fontId="21" fillId="0" borderId="0" xfId="55" applyFont="1" applyAlignment="1">
      <alignment vertical="center" wrapText="1"/>
    </xf>
    <xf numFmtId="0" fontId="20" fillId="0" borderId="0" xfId="55" applyFont="1" applyAlignment="1">
      <alignment vertical="center" wrapText="1"/>
    </xf>
    <xf numFmtId="0" fontId="21" fillId="24" borderId="0" xfId="55" applyFont="1" applyFill="1"/>
    <xf numFmtId="0" fontId="20" fillId="0" borderId="0" xfId="55" applyFont="1" applyAlignment="1">
      <alignment horizontal="center"/>
    </xf>
    <xf numFmtId="0" fontId="20" fillId="0" borderId="0" xfId="55" applyFont="1"/>
    <xf numFmtId="0" fontId="24" fillId="0" borderId="0" xfId="55" applyFont="1" applyAlignment="1">
      <alignment vertical="center" wrapText="1"/>
    </xf>
    <xf numFmtId="0" fontId="21" fillId="0" borderId="0" xfId="55" applyFont="1" applyAlignment="1">
      <alignment wrapText="1"/>
    </xf>
    <xf numFmtId="0" fontId="0" fillId="0" borderId="0" xfId="0" applyBorder="1" applyAlignment="1">
      <alignment horizontal="center"/>
    </xf>
    <xf numFmtId="0" fontId="29" fillId="0" borderId="0" xfId="0" applyFont="1" applyFill="1" applyAlignment="1">
      <alignment vertical="center" wrapText="1"/>
    </xf>
    <xf numFmtId="0" fontId="22" fillId="0" borderId="0" xfId="55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2" fillId="0" borderId="0" xfId="55" applyFont="1" applyBorder="1" applyAlignment="1">
      <alignment horizontal="center"/>
    </xf>
    <xf numFmtId="0" fontId="23" fillId="0" borderId="11" xfId="0" applyFont="1" applyBorder="1" applyAlignment="1" applyProtection="1">
      <alignment horizontal="left" vertical="center" wrapText="1" indent="1"/>
    </xf>
    <xf numFmtId="0" fontId="27" fillId="0" borderId="11" xfId="51" applyFont="1" applyFill="1" applyBorder="1" applyAlignment="1" applyProtection="1">
      <alignment vertical="center" wrapText="1"/>
    </xf>
    <xf numFmtId="0" fontId="2" fillId="0" borderId="0" xfId="51" applyFont="1" applyFill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center" wrapText="1"/>
    </xf>
    <xf numFmtId="0" fontId="23" fillId="0" borderId="1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left" vertical="center" wrapText="1"/>
    </xf>
    <xf numFmtId="0" fontId="27" fillId="0" borderId="12" xfId="51" applyFont="1" applyFill="1" applyBorder="1" applyAlignment="1" applyProtection="1">
      <alignment horizontal="left" vertical="center" wrapText="1" indent="1"/>
    </xf>
    <xf numFmtId="0" fontId="30" fillId="0" borderId="12" xfId="51" applyFont="1" applyFill="1" applyBorder="1" applyAlignment="1" applyProtection="1">
      <alignment horizontal="left" vertical="center" wrapText="1" indent="1"/>
    </xf>
    <xf numFmtId="0" fontId="21" fillId="0" borderId="0" xfId="55" applyFont="1" applyBorder="1"/>
    <xf numFmtId="3" fontId="21" fillId="0" borderId="0" xfId="55" applyNumberFormat="1" applyFont="1" applyFill="1" applyBorder="1" applyAlignment="1">
      <alignment shrinkToFit="1"/>
    </xf>
    <xf numFmtId="0" fontId="21" fillId="0" borderId="0" xfId="55" applyFont="1" applyFill="1" applyBorder="1"/>
    <xf numFmtId="164" fontId="1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49" fontId="3" fillId="0" borderId="14" xfId="51" applyNumberFormat="1" applyFont="1" applyFill="1" applyBorder="1" applyAlignment="1" applyProtection="1">
      <alignment horizontal="left" vertical="center" wrapText="1" indent="2"/>
    </xf>
    <xf numFmtId="164" fontId="5" fillId="0" borderId="15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27" fillId="0" borderId="10" xfId="5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9" fontId="2" fillId="0" borderId="16" xfId="51" applyNumberFormat="1" applyFont="1" applyFill="1" applyBorder="1" applyAlignment="1" applyProtection="1">
      <alignment horizontal="center" vertical="center" wrapText="1"/>
    </xf>
    <xf numFmtId="49" fontId="2" fillId="0" borderId="17" xfId="51" applyNumberFormat="1" applyFont="1" applyFill="1" applyBorder="1" applyAlignment="1" applyProtection="1">
      <alignment horizontal="center" vertical="center" wrapText="1"/>
    </xf>
    <xf numFmtId="49" fontId="2" fillId="0" borderId="18" xfId="51" applyNumberFormat="1" applyFont="1" applyFill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wrapText="1"/>
    </xf>
    <xf numFmtId="0" fontId="25" fillId="0" borderId="17" xfId="0" applyFont="1" applyBorder="1" applyAlignment="1" applyProtection="1">
      <alignment horizontal="center" wrapText="1"/>
    </xf>
    <xf numFmtId="0" fontId="25" fillId="0" borderId="18" xfId="0" applyFont="1" applyBorder="1" applyAlignment="1" applyProtection="1">
      <alignment horizontal="center" wrapText="1"/>
    </xf>
    <xf numFmtId="0" fontId="23" fillId="0" borderId="19" xfId="0" applyFont="1" applyBorder="1" applyAlignment="1" applyProtection="1">
      <alignment horizontal="center" wrapText="1"/>
    </xf>
    <xf numFmtId="49" fontId="2" fillId="0" borderId="20" xfId="51" applyNumberFormat="1" applyFont="1" applyFill="1" applyBorder="1" applyAlignment="1" applyProtection="1">
      <alignment horizontal="center" vertical="center" wrapText="1"/>
    </xf>
    <xf numFmtId="49" fontId="2" fillId="0" borderId="21" xfId="51" applyNumberFormat="1" applyFont="1" applyFill="1" applyBorder="1" applyAlignment="1" applyProtection="1">
      <alignment horizontal="center" vertical="center" wrapText="1"/>
    </xf>
    <xf numFmtId="16" fontId="29" fillId="0" borderId="0" xfId="0" applyNumberFormat="1" applyFont="1" applyFill="1" applyAlignment="1">
      <alignment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49" fontId="2" fillId="0" borderId="22" xfId="51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29" fillId="0" borderId="0" xfId="51" applyFont="1" applyFill="1" applyProtection="1"/>
    <xf numFmtId="0" fontId="29" fillId="0" borderId="0" xfId="51" applyFont="1" applyFill="1" applyAlignment="1" applyProtection="1">
      <alignment horizontal="right" vertical="center" indent="1"/>
    </xf>
    <xf numFmtId="0" fontId="42" fillId="0" borderId="0" xfId="0" applyFont="1" applyFill="1" applyBorder="1" applyAlignment="1" applyProtection="1">
      <alignment horizontal="right" vertical="center"/>
    </xf>
    <xf numFmtId="0" fontId="14" fillId="0" borderId="0" xfId="51" applyFont="1" applyFill="1" applyBorder="1" applyAlignment="1" applyProtection="1">
      <alignment horizontal="left" vertical="center" wrapText="1" indent="1"/>
    </xf>
    <xf numFmtId="0" fontId="14" fillId="0" borderId="0" xfId="51" applyFont="1" applyFill="1" applyBorder="1" applyAlignment="1" applyProtection="1">
      <alignment vertical="center" wrapText="1"/>
    </xf>
    <xf numFmtId="164" fontId="14" fillId="0" borderId="0" xfId="5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25" fillId="0" borderId="24" xfId="0" applyFont="1" applyBorder="1" applyAlignment="1" applyProtection="1">
      <alignment horizontal="left" wrapText="1" indent="1"/>
    </xf>
    <xf numFmtId="0" fontId="25" fillId="0" borderId="25" xfId="0" applyFont="1" applyBorder="1" applyAlignment="1" applyProtection="1">
      <alignment horizontal="left" wrapText="1" indent="1"/>
    </xf>
    <xf numFmtId="0" fontId="25" fillId="0" borderId="26" xfId="0" applyFont="1" applyBorder="1" applyAlignment="1" applyProtection="1">
      <alignment horizontal="left" wrapText="1" indent="1"/>
    </xf>
    <xf numFmtId="0" fontId="23" fillId="0" borderId="12" xfId="0" applyFont="1" applyBorder="1" applyAlignment="1" applyProtection="1">
      <alignment horizontal="left" vertical="center" wrapText="1" indent="1"/>
    </xf>
    <xf numFmtId="0" fontId="3" fillId="0" borderId="25" xfId="51" applyFont="1" applyFill="1" applyBorder="1" applyAlignment="1" applyProtection="1">
      <alignment horizontal="left" vertical="center" wrapText="1" indent="8"/>
    </xf>
    <xf numFmtId="0" fontId="3" fillId="0" borderId="26" xfId="51" applyFont="1" applyFill="1" applyBorder="1" applyAlignment="1" applyProtection="1">
      <alignment horizontal="left" vertical="center" wrapText="1" indent="8"/>
    </xf>
    <xf numFmtId="0" fontId="39" fillId="0" borderId="25" xfId="51" applyFont="1" applyFill="1" applyBorder="1" applyAlignment="1" applyProtection="1">
      <alignment horizontal="left" vertical="center" wrapText="1" indent="8"/>
    </xf>
    <xf numFmtId="49" fontId="3" fillId="0" borderId="25" xfId="51" applyNumberFormat="1" applyFont="1" applyFill="1" applyBorder="1" applyAlignment="1" applyProtection="1">
      <alignment horizontal="left" vertical="center" wrapText="1" indent="2"/>
    </xf>
    <xf numFmtId="0" fontId="25" fillId="0" borderId="26" xfId="0" applyFont="1" applyBorder="1" applyAlignment="1" applyProtection="1">
      <alignment horizontal="left" vertical="center" wrapText="1" indent="1"/>
    </xf>
    <xf numFmtId="0" fontId="25" fillId="0" borderId="26" xfId="0" applyFont="1" applyBorder="1" applyAlignment="1" applyProtection="1">
      <alignment wrapText="1"/>
    </xf>
    <xf numFmtId="0" fontId="36" fillId="0" borderId="24" xfId="0" applyFont="1" applyBorder="1" applyAlignment="1" applyProtection="1">
      <alignment horizontal="left" wrapText="1" indent="1"/>
    </xf>
    <xf numFmtId="0" fontId="23" fillId="0" borderId="12" xfId="0" applyFont="1" applyBorder="1" applyAlignment="1" applyProtection="1">
      <alignment wrapText="1"/>
    </xf>
    <xf numFmtId="0" fontId="23" fillId="0" borderId="27" xfId="0" applyFont="1" applyBorder="1" applyAlignment="1" applyProtection="1">
      <alignment wrapText="1"/>
    </xf>
    <xf numFmtId="0" fontId="27" fillId="0" borderId="12" xfId="51" applyFont="1" applyFill="1" applyBorder="1" applyAlignment="1" applyProtection="1">
      <alignment vertical="center" wrapText="1"/>
    </xf>
    <xf numFmtId="0" fontId="2" fillId="0" borderId="28" xfId="51" applyFont="1" applyFill="1" applyBorder="1" applyAlignment="1" applyProtection="1">
      <alignment horizontal="left" vertical="center" wrapText="1" indent="1"/>
    </xf>
    <xf numFmtId="0" fontId="2" fillId="0" borderId="25" xfId="51" applyFont="1" applyFill="1" applyBorder="1" applyAlignment="1" applyProtection="1">
      <alignment horizontal="left" vertical="center" wrapText="1" indent="1"/>
    </xf>
    <xf numFmtId="0" fontId="2" fillId="0" borderId="29" xfId="51" applyFont="1" applyFill="1" applyBorder="1" applyAlignment="1" applyProtection="1">
      <alignment horizontal="left" vertical="center" wrapText="1" indent="1"/>
    </xf>
    <xf numFmtId="0" fontId="2" fillId="0" borderId="25" xfId="51" applyFont="1" applyFill="1" applyBorder="1" applyAlignment="1" applyProtection="1">
      <alignment horizontal="left" vertical="center" wrapText="1" indent="6"/>
    </xf>
    <xf numFmtId="0" fontId="2" fillId="0" borderId="25" xfId="51" applyFont="1" applyFill="1" applyBorder="1" applyAlignment="1" applyProtection="1">
      <alignment horizontal="left" vertical="center" wrapText="1" indent="5"/>
    </xf>
    <xf numFmtId="0" fontId="2" fillId="0" borderId="25" xfId="51" applyFont="1" applyFill="1" applyBorder="1" applyAlignment="1" applyProtection="1">
      <alignment horizontal="left" indent="5"/>
    </xf>
    <xf numFmtId="0" fontId="2" fillId="0" borderId="26" xfId="51" applyFont="1" applyFill="1" applyBorder="1" applyAlignment="1" applyProtection="1">
      <alignment horizontal="left" vertical="center" wrapText="1" indent="5"/>
    </xf>
    <xf numFmtId="0" fontId="2" fillId="0" borderId="26" xfId="51" applyFont="1" applyFill="1" applyBorder="1" applyAlignment="1" applyProtection="1">
      <alignment horizontal="left" vertical="center" wrapText="1" indent="1"/>
    </xf>
    <xf numFmtId="0" fontId="25" fillId="0" borderId="25" xfId="0" applyFont="1" applyBorder="1" applyAlignment="1" applyProtection="1">
      <alignment horizontal="left" vertical="center" wrapText="1" indent="1"/>
    </xf>
    <xf numFmtId="0" fontId="2" fillId="0" borderId="24" xfId="51" applyFont="1" applyFill="1" applyBorder="1" applyAlignment="1" applyProtection="1">
      <alignment horizontal="left" vertical="center" wrapText="1" indent="1"/>
    </xf>
    <xf numFmtId="49" fontId="3" fillId="0" borderId="24" xfId="51" applyNumberFormat="1" applyFont="1" applyFill="1" applyBorder="1" applyAlignment="1" applyProtection="1">
      <alignment horizontal="left" vertical="center" wrapText="1" indent="2"/>
    </xf>
    <xf numFmtId="49" fontId="39" fillId="0" borderId="25" xfId="51" applyNumberFormat="1" applyFont="1" applyFill="1" applyBorder="1" applyAlignment="1" applyProtection="1">
      <alignment horizontal="left" vertical="center" wrapText="1" indent="3"/>
    </xf>
    <xf numFmtId="0" fontId="2" fillId="0" borderId="30" xfId="51" applyFont="1" applyFill="1" applyBorder="1" applyAlignment="1" applyProtection="1">
      <alignment horizontal="left" vertical="center" wrapText="1" indent="1"/>
    </xf>
    <xf numFmtId="0" fontId="23" fillId="0" borderId="27" xfId="0" applyFont="1" applyBorder="1" applyAlignment="1" applyProtection="1">
      <alignment horizontal="left" vertical="center" wrapText="1" indent="1"/>
    </xf>
    <xf numFmtId="0" fontId="26" fillId="0" borderId="0" xfId="0" applyFont="1" applyAlignment="1" applyProtection="1">
      <alignment horizontal="right" vertical="top"/>
      <protection locked="0"/>
    </xf>
    <xf numFmtId="0" fontId="9" fillId="0" borderId="0" xfId="0" applyFont="1" applyFill="1" applyAlignment="1" applyProtection="1">
      <alignment horizontal="right" vertical="center" wrapText="1" indent="1"/>
    </xf>
    <xf numFmtId="3" fontId="31" fillId="28" borderId="11" xfId="55" applyNumberFormat="1" applyFont="1" applyFill="1" applyBorder="1" applyAlignment="1">
      <alignment horizontal="right" shrinkToFit="1"/>
    </xf>
    <xf numFmtId="3" fontId="31" fillId="28" borderId="15" xfId="55" applyNumberFormat="1" applyFont="1" applyFill="1" applyBorder="1" applyAlignment="1">
      <alignment horizontal="right" shrinkToFit="1"/>
    </xf>
    <xf numFmtId="0" fontId="9" fillId="0" borderId="0" xfId="51" applyFont="1" applyFill="1" applyProtection="1"/>
    <xf numFmtId="0" fontId="9" fillId="0" borderId="0" xfId="51" applyFont="1" applyFill="1" applyAlignment="1" applyProtection="1">
      <alignment horizontal="right" vertical="center" indent="1"/>
    </xf>
    <xf numFmtId="49" fontId="2" fillId="0" borderId="10" xfId="51" applyNumberFormat="1" applyFont="1" applyFill="1" applyBorder="1" applyAlignment="1" applyProtection="1">
      <alignment horizontal="center" vertical="center" wrapText="1"/>
    </xf>
    <xf numFmtId="0" fontId="2" fillId="0" borderId="11" xfId="51" applyFont="1" applyFill="1" applyBorder="1" applyAlignment="1" applyProtection="1">
      <alignment horizontal="left" vertical="center" wrapText="1" indent="1"/>
    </xf>
    <xf numFmtId="0" fontId="29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vertical="center" wrapText="1"/>
    </xf>
    <xf numFmtId="0" fontId="25" fillId="0" borderId="28" xfId="0" applyFont="1" applyBorder="1" applyAlignment="1" applyProtection="1">
      <alignment horizontal="left" wrapText="1" indent="1"/>
    </xf>
    <xf numFmtId="49" fontId="2" fillId="0" borderId="32" xfId="51" applyNumberFormat="1" applyFont="1" applyFill="1" applyBorder="1" applyAlignment="1" applyProtection="1">
      <alignment horizontal="center" vertical="center" wrapText="1"/>
    </xf>
    <xf numFmtId="0" fontId="3" fillId="0" borderId="33" xfId="51" applyFont="1" applyFill="1" applyBorder="1" applyAlignment="1" applyProtection="1">
      <alignment horizontal="left" vertical="center" wrapText="1" indent="8"/>
    </xf>
    <xf numFmtId="0" fontId="27" fillId="0" borderId="19" xfId="51" applyFont="1" applyFill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left" wrapText="1" indent="1"/>
    </xf>
    <xf numFmtId="0" fontId="8" fillId="0" borderId="34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36" xfId="0" applyFont="1" applyFill="1" applyBorder="1" applyAlignment="1" applyProtection="1">
      <alignment vertical="center" wrapText="1"/>
    </xf>
    <xf numFmtId="0" fontId="2" fillId="0" borderId="37" xfId="0" applyFont="1" applyFill="1" applyBorder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2" xfId="0" applyNumberFormat="1" applyFon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164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0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0" fontId="2" fillId="0" borderId="34" xfId="0" applyFont="1" applyFill="1" applyBorder="1" applyAlignment="1" applyProtection="1">
      <alignment vertical="center" wrapText="1"/>
    </xf>
    <xf numFmtId="164" fontId="1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0" xfId="0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3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 wrapText="1" indent="1"/>
    </xf>
    <xf numFmtId="164" fontId="3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41" xfId="0" applyFill="1" applyBorder="1" applyAlignment="1" applyProtection="1">
      <alignment vertical="center" wrapText="1"/>
    </xf>
    <xf numFmtId="164" fontId="5" fillId="0" borderId="12" xfId="0" applyNumberFormat="1" applyFont="1" applyFill="1" applyBorder="1" applyAlignment="1" applyProtection="1">
      <alignment wrapText="1"/>
    </xf>
    <xf numFmtId="164" fontId="3" fillId="0" borderId="24" xfId="0" applyNumberFormat="1" applyFont="1" applyFill="1" applyBorder="1" applyAlignment="1" applyProtection="1">
      <alignment wrapText="1"/>
      <protection locked="0"/>
    </xf>
    <xf numFmtId="164" fontId="16" fillId="0" borderId="12" xfId="0" applyNumberFormat="1" applyFont="1" applyFill="1" applyBorder="1" applyAlignment="1" applyProtection="1">
      <alignment horizontal="right" wrapText="1"/>
    </xf>
    <xf numFmtId="164" fontId="16" fillId="0" borderId="11" xfId="0" applyNumberFormat="1" applyFont="1" applyFill="1" applyBorder="1" applyAlignment="1" applyProtection="1">
      <alignment horizontal="right" wrapText="1"/>
    </xf>
    <xf numFmtId="164" fontId="16" fillId="0" borderId="15" xfId="0" applyNumberFormat="1" applyFont="1" applyFill="1" applyBorder="1" applyAlignment="1" applyProtection="1">
      <alignment horizontal="right" wrapText="1"/>
    </xf>
    <xf numFmtId="164" fontId="3" fillId="0" borderId="24" xfId="0" applyNumberFormat="1" applyFont="1" applyFill="1" applyBorder="1" applyAlignment="1" applyProtection="1">
      <alignment horizontal="right" wrapText="1"/>
      <protection locked="0"/>
    </xf>
    <xf numFmtId="164" fontId="3" fillId="0" borderId="25" xfId="0" applyNumberFormat="1" applyFont="1" applyFill="1" applyBorder="1" applyAlignment="1" applyProtection="1">
      <alignment horizontal="right" wrapText="1"/>
      <protection locked="0"/>
    </xf>
    <xf numFmtId="164" fontId="39" fillId="0" borderId="25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Fill="1" applyBorder="1" applyAlignment="1" applyProtection="1">
      <alignment horizontal="right" wrapText="1"/>
    </xf>
    <xf numFmtId="0" fontId="2" fillId="0" borderId="14" xfId="0" applyFont="1" applyFill="1" applyBorder="1" applyAlignment="1" applyProtection="1">
      <alignment horizontal="right" wrapText="1"/>
    </xf>
    <xf numFmtId="164" fontId="3" fillId="0" borderId="26" xfId="0" applyNumberFormat="1" applyFont="1" applyFill="1" applyBorder="1" applyAlignment="1" applyProtection="1">
      <alignment horizontal="right" wrapText="1"/>
      <protection locked="0"/>
    </xf>
    <xf numFmtId="164" fontId="39" fillId="0" borderId="30" xfId="0" applyNumberFormat="1" applyFont="1" applyFill="1" applyBorder="1" applyAlignment="1" applyProtection="1">
      <alignment horizontal="right" wrapText="1"/>
      <protection locked="0"/>
    </xf>
    <xf numFmtId="164" fontId="9" fillId="0" borderId="25" xfId="0" applyNumberFormat="1" applyFont="1" applyFill="1" applyBorder="1" applyAlignment="1" applyProtection="1">
      <alignment horizontal="right" wrapText="1"/>
      <protection locked="0"/>
    </xf>
    <xf numFmtId="0" fontId="2" fillId="0" borderId="11" xfId="0" applyFont="1" applyFill="1" applyBorder="1" applyAlignment="1" applyProtection="1">
      <alignment horizontal="right" wrapText="1"/>
    </xf>
    <xf numFmtId="0" fontId="8" fillId="0" borderId="11" xfId="0" applyFont="1" applyFill="1" applyBorder="1" applyAlignment="1" applyProtection="1">
      <alignment horizontal="right" wrapText="1"/>
    </xf>
    <xf numFmtId="0" fontId="21" fillId="0" borderId="0" xfId="55" applyFont="1" applyAlignment="1">
      <alignment horizontal="center" textRotation="90"/>
    </xf>
    <xf numFmtId="0" fontId="35" fillId="0" borderId="13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right" wrapText="1"/>
    </xf>
    <xf numFmtId="0" fontId="2" fillId="0" borderId="41" xfId="0" applyFont="1" applyFill="1" applyBorder="1" applyAlignment="1" applyProtection="1">
      <alignment horizontal="right" wrapText="1"/>
    </xf>
    <xf numFmtId="164" fontId="16" fillId="0" borderId="11" xfId="0" applyNumberFormat="1" applyFont="1" applyFill="1" applyBorder="1" applyAlignment="1" applyProtection="1">
      <alignment vertical="center" wrapText="1"/>
    </xf>
    <xf numFmtId="49" fontId="3" fillId="0" borderId="42" xfId="0" applyNumberFormat="1" applyFont="1" applyFill="1" applyBorder="1" applyAlignment="1" applyProtection="1">
      <alignment horizontal="center" vertical="center" wrapText="1"/>
    </xf>
    <xf numFmtId="0" fontId="5" fillId="0" borderId="13" xfId="51" applyFont="1" applyFill="1" applyBorder="1" applyAlignment="1" applyProtection="1">
      <alignment horizontal="left" vertical="center" wrapText="1" indent="1"/>
    </xf>
    <xf numFmtId="0" fontId="3" fillId="0" borderId="22" xfId="51" applyFont="1" applyFill="1" applyBorder="1" applyAlignment="1" applyProtection="1">
      <alignment horizontal="left" vertical="center" wrapText="1" indent="1"/>
    </xf>
    <xf numFmtId="0" fontId="3" fillId="0" borderId="42" xfId="51" applyFont="1" applyFill="1" applyBorder="1" applyAlignment="1" applyProtection="1">
      <alignment horizontal="left" vertical="center" wrapText="1" indent="1"/>
    </xf>
    <xf numFmtId="0" fontId="25" fillId="0" borderId="25" xfId="0" quotePrefix="1" applyFont="1" applyBorder="1" applyAlignment="1" applyProtection="1">
      <alignment horizontal="left" vertical="center" wrapText="1" indent="2"/>
    </xf>
    <xf numFmtId="164" fontId="27" fillId="0" borderId="11" xfId="51" applyNumberFormat="1" applyFont="1" applyFill="1" applyBorder="1" applyAlignment="1" applyProtection="1">
      <alignment vertical="center" wrapText="1"/>
    </xf>
    <xf numFmtId="49" fontId="3" fillId="0" borderId="26" xfId="51" applyNumberFormat="1" applyFont="1" applyFill="1" applyBorder="1" applyAlignment="1" applyProtection="1">
      <alignment horizontal="left" vertical="center" wrapText="1" indent="2"/>
    </xf>
    <xf numFmtId="164" fontId="27" fillId="0" borderId="11" xfId="51" applyNumberFormat="1" applyFont="1" applyFill="1" applyBorder="1" applyAlignment="1" applyProtection="1">
      <alignment horizontal="right" vertical="center" wrapText="1" indent="1"/>
    </xf>
    <xf numFmtId="0" fontId="14" fillId="0" borderId="1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wrapText="1"/>
    </xf>
    <xf numFmtId="164" fontId="30" fillId="0" borderId="0" xfId="51" applyNumberFormat="1" applyFont="1" applyFill="1" applyBorder="1" applyAlignment="1" applyProtection="1">
      <alignment vertical="center" wrapText="1"/>
    </xf>
    <xf numFmtId="0" fontId="33" fillId="0" borderId="38" xfId="0" applyFont="1" applyFill="1" applyBorder="1" applyAlignment="1" applyProtection="1">
      <alignment horizontal="center" vertical="center" wrapText="1"/>
    </xf>
    <xf numFmtId="3" fontId="29" fillId="0" borderId="14" xfId="0" applyNumberFormat="1" applyFont="1" applyFill="1" applyBorder="1" applyAlignment="1">
      <alignment vertical="center" wrapText="1"/>
    </xf>
    <xf numFmtId="0" fontId="29" fillId="0" borderId="37" xfId="0" applyFont="1" applyFill="1" applyBorder="1" applyAlignment="1">
      <alignment vertical="center" wrapText="1"/>
    </xf>
    <xf numFmtId="49" fontId="39" fillId="0" borderId="26" xfId="51" applyNumberFormat="1" applyFont="1" applyFill="1" applyBorder="1" applyAlignment="1" applyProtection="1">
      <alignment horizontal="left" vertical="center" wrapText="1" indent="3"/>
    </xf>
    <xf numFmtId="164" fontId="30" fillId="0" borderId="11" xfId="51" applyNumberFormat="1" applyFont="1" applyFill="1" applyBorder="1" applyAlignment="1" applyProtection="1">
      <alignment horizontal="right" vertical="center" wrapText="1" indent="1"/>
    </xf>
    <xf numFmtId="164" fontId="23" fillId="0" borderId="11" xfId="0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center" vertical="center" wrapText="1"/>
    </xf>
    <xf numFmtId="0" fontId="14" fillId="0" borderId="44" xfId="0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wrapText="1"/>
    </xf>
    <xf numFmtId="164" fontId="30" fillId="0" borderId="0" xfId="51" applyNumberFormat="1" applyFont="1" applyFill="1" applyBorder="1" applyAlignment="1" applyProtection="1">
      <alignment horizontal="right" vertical="center" wrapText="1" indent="1"/>
    </xf>
    <xf numFmtId="164" fontId="27" fillId="0" borderId="12" xfId="51" applyNumberFormat="1" applyFont="1" applyFill="1" applyBorder="1" applyAlignment="1" applyProtection="1">
      <alignment horizontal="right" vertical="center" wrapText="1" indent="1"/>
    </xf>
    <xf numFmtId="0" fontId="14" fillId="0" borderId="45" xfId="0" applyFont="1" applyFill="1" applyBorder="1" applyAlignment="1" applyProtection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25" fillId="0" borderId="31" xfId="0" quotePrefix="1" applyFont="1" applyBorder="1" applyAlignment="1" applyProtection="1">
      <alignment horizontal="left" vertical="center" wrapText="1" indent="2"/>
    </xf>
    <xf numFmtId="0" fontId="14" fillId="0" borderId="30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wrapText="1"/>
      <protection locked="0"/>
    </xf>
    <xf numFmtId="164" fontId="16" fillId="0" borderId="12" xfId="0" applyNumberFormat="1" applyFont="1" applyFill="1" applyBorder="1" applyAlignment="1" applyProtection="1">
      <alignment wrapText="1"/>
    </xf>
    <xf numFmtId="164" fontId="16" fillId="0" borderId="15" xfId="0" applyNumberFormat="1" applyFont="1" applyFill="1" applyBorder="1" applyAlignment="1" applyProtection="1">
      <alignment wrapText="1"/>
    </xf>
    <xf numFmtId="164" fontId="16" fillId="0" borderId="11" xfId="0" applyNumberFormat="1" applyFont="1" applyFill="1" applyBorder="1" applyAlignment="1" applyProtection="1">
      <alignment wrapText="1"/>
    </xf>
    <xf numFmtId="164" fontId="3" fillId="0" borderId="28" xfId="0" applyNumberFormat="1" applyFont="1" applyFill="1" applyBorder="1" applyAlignment="1" applyProtection="1">
      <alignment wrapText="1"/>
      <protection locked="0"/>
    </xf>
    <xf numFmtId="0" fontId="8" fillId="0" borderId="14" xfId="0" applyFont="1" applyFill="1" applyBorder="1" applyAlignment="1" applyProtection="1">
      <alignment wrapText="1"/>
    </xf>
    <xf numFmtId="164" fontId="5" fillId="0" borderId="10" xfId="0" applyNumberFormat="1" applyFont="1" applyFill="1" applyBorder="1" applyAlignment="1" applyProtection="1">
      <alignment wrapText="1"/>
    </xf>
    <xf numFmtId="0" fontId="9" fillId="0" borderId="14" xfId="0" applyFont="1" applyFill="1" applyBorder="1" applyAlignment="1" applyProtection="1">
      <alignment wrapText="1"/>
    </xf>
    <xf numFmtId="0" fontId="9" fillId="0" borderId="37" xfId="0" applyFont="1" applyFill="1" applyBorder="1" applyAlignment="1" applyProtection="1">
      <alignment wrapText="1"/>
    </xf>
    <xf numFmtId="164" fontId="3" fillId="0" borderId="17" xfId="0" applyNumberFormat="1" applyFont="1" applyFill="1" applyBorder="1" applyAlignment="1" applyProtection="1">
      <alignment wrapText="1"/>
      <protection locked="0"/>
    </xf>
    <xf numFmtId="164" fontId="3" fillId="0" borderId="18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right" vertical="center" wrapText="1"/>
    </xf>
    <xf numFmtId="164" fontId="39" fillId="0" borderId="14" xfId="0" applyNumberFormat="1" applyFont="1" applyFill="1" applyBorder="1" applyAlignment="1" applyProtection="1">
      <alignment wrapText="1"/>
      <protection locked="0"/>
    </xf>
    <xf numFmtId="0" fontId="48" fillId="0" borderId="0" xfId="55" applyFont="1" applyAlignment="1">
      <alignment horizont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9" fillId="0" borderId="0" xfId="0" applyNumberFormat="1" applyFont="1" applyFill="1" applyAlignment="1" applyProtection="1">
      <alignment horizontal="center" vertical="center" wrapText="1"/>
    </xf>
    <xf numFmtId="164" fontId="9" fillId="0" borderId="20" xfId="0" applyNumberFormat="1" applyFont="1" applyFill="1" applyBorder="1" applyAlignment="1" applyProtection="1">
      <alignment horizontal="left" wrapText="1"/>
    </xf>
    <xf numFmtId="164" fontId="9" fillId="0" borderId="36" xfId="0" applyNumberFormat="1" applyFont="1" applyFill="1" applyBorder="1" applyAlignment="1" applyProtection="1">
      <alignment wrapText="1"/>
      <protection locked="0"/>
    </xf>
    <xf numFmtId="164" fontId="29" fillId="0" borderId="0" xfId="0" applyNumberFormat="1" applyFont="1" applyFill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horizontal="left" wrapText="1"/>
    </xf>
    <xf numFmtId="164" fontId="9" fillId="0" borderId="48" xfId="0" applyNumberFormat="1" applyFont="1" applyFill="1" applyBorder="1" applyAlignment="1" applyProtection="1">
      <alignment wrapText="1"/>
      <protection locked="0"/>
    </xf>
    <xf numFmtId="164" fontId="9" fillId="0" borderId="25" xfId="0" applyNumberFormat="1" applyFont="1" applyFill="1" applyBorder="1" applyAlignment="1" applyProtection="1">
      <alignment wrapText="1"/>
      <protection locked="0"/>
    </xf>
    <xf numFmtId="164" fontId="9" fillId="0" borderId="39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9" fillId="0" borderId="48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1" xfId="0" applyNumberFormat="1" applyFont="1" applyFill="1" applyBorder="1" applyAlignment="1" applyProtection="1">
      <alignment vertical="center" wrapText="1"/>
      <protection locked="0"/>
    </xf>
    <xf numFmtId="164" fontId="9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19" xfId="0" applyNumberFormat="1" applyFont="1" applyFill="1" applyBorder="1" applyAlignment="1" applyProtection="1">
      <alignment horizontal="left" wrapText="1"/>
    </xf>
    <xf numFmtId="164" fontId="16" fillId="0" borderId="43" xfId="0" applyNumberFormat="1" applyFont="1" applyFill="1" applyBorder="1" applyAlignment="1" applyProtection="1">
      <alignment wrapText="1"/>
    </xf>
    <xf numFmtId="164" fontId="16" fillId="0" borderId="10" xfId="0" applyNumberFormat="1" applyFont="1" applyFill="1" applyBorder="1" applyAlignment="1" applyProtection="1">
      <alignment horizontal="left" wrapText="1"/>
    </xf>
    <xf numFmtId="164" fontId="9" fillId="0" borderId="16" xfId="0" applyNumberFormat="1" applyFont="1" applyFill="1" applyBorder="1" applyAlignment="1" applyProtection="1">
      <alignment horizontal="left" wrapText="1"/>
    </xf>
    <xf numFmtId="164" fontId="9" fillId="0" borderId="30" xfId="0" applyNumberFormat="1" applyFont="1" applyFill="1" applyBorder="1" applyAlignment="1" applyProtection="1">
      <alignment wrapText="1"/>
      <protection locked="0"/>
    </xf>
    <xf numFmtId="164" fontId="9" fillId="0" borderId="14" xfId="0" applyNumberFormat="1" applyFont="1" applyFill="1" applyBorder="1" applyAlignment="1" applyProtection="1">
      <alignment wrapText="1"/>
    </xf>
    <xf numFmtId="164" fontId="9" fillId="0" borderId="45" xfId="0" applyNumberFormat="1" applyFont="1" applyFill="1" applyBorder="1" applyAlignment="1" applyProtection="1">
      <alignment wrapText="1"/>
      <protection locked="0"/>
    </xf>
    <xf numFmtId="164" fontId="39" fillId="0" borderId="14" xfId="0" applyNumberFormat="1" applyFont="1" applyFill="1" applyBorder="1" applyAlignment="1" applyProtection="1">
      <alignment wrapText="1"/>
    </xf>
    <xf numFmtId="164" fontId="9" fillId="0" borderId="40" xfId="0" applyNumberFormat="1" applyFont="1" applyFill="1" applyBorder="1" applyAlignment="1" applyProtection="1">
      <alignment wrapText="1"/>
      <protection locked="0"/>
    </xf>
    <xf numFmtId="164" fontId="0" fillId="0" borderId="0" xfId="0" applyNumberFormat="1" applyFill="1" applyAlignment="1" applyProtection="1">
      <alignment horizontal="center" wrapText="1"/>
    </xf>
    <xf numFmtId="164" fontId="49" fillId="0" borderId="10" xfId="0" applyNumberFormat="1" applyFont="1" applyFill="1" applyBorder="1" applyAlignment="1" applyProtection="1">
      <alignment horizontal="center" vertical="center" wrapText="1"/>
    </xf>
    <xf numFmtId="164" fontId="49" fillId="0" borderId="11" xfId="0" applyNumberFormat="1" applyFont="1" applyFill="1" applyBorder="1" applyAlignment="1" applyProtection="1">
      <alignment horizontal="center" vertical="center" wrapText="1"/>
    </xf>
    <xf numFmtId="164" fontId="49" fillId="0" borderId="15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left" vertical="center" wrapText="1" indent="1"/>
    </xf>
    <xf numFmtId="49" fontId="3" fillId="0" borderId="17" xfId="51" applyNumberFormat="1" applyFont="1" applyFill="1" applyBorder="1" applyAlignment="1" applyProtection="1">
      <alignment horizontal="left" vertical="center" wrapText="1" indent="2"/>
    </xf>
    <xf numFmtId="164" fontId="30" fillId="0" borderId="11" xfId="0" applyNumberFormat="1" applyFont="1" applyFill="1" applyBorder="1" applyAlignment="1" applyProtection="1">
      <alignment vertical="center" wrapText="1"/>
      <protection locked="0"/>
    </xf>
    <xf numFmtId="164" fontId="30" fillId="0" borderId="10" xfId="0" applyNumberFormat="1" applyFont="1" applyFill="1" applyBorder="1" applyAlignment="1" applyProtection="1">
      <alignment horizontal="left" vertical="center" wrapText="1" indent="1"/>
    </xf>
    <xf numFmtId="3" fontId="27" fillId="0" borderId="11" xfId="51" applyNumberFormat="1" applyFont="1" applyFill="1" applyBorder="1" applyAlignment="1" applyProtection="1">
      <alignment horizontal="right" wrapTex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6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49" fontId="3" fillId="0" borderId="28" xfId="51" applyNumberFormat="1" applyFont="1" applyFill="1" applyBorder="1" applyAlignment="1" applyProtection="1">
      <alignment horizontal="left" vertical="center" wrapText="1" indent="2"/>
    </xf>
    <xf numFmtId="49" fontId="2" fillId="0" borderId="19" xfId="51" applyNumberFormat="1" applyFont="1" applyFill="1" applyBorder="1" applyAlignment="1" applyProtection="1">
      <alignment horizontal="center" vertical="center" wrapText="1"/>
    </xf>
    <xf numFmtId="49" fontId="39" fillId="0" borderId="33" xfId="51" applyNumberFormat="1" applyFont="1" applyFill="1" applyBorder="1" applyAlignment="1" applyProtection="1">
      <alignment horizontal="left" vertical="center" wrapText="1" indent="3"/>
    </xf>
    <xf numFmtId="0" fontId="2" fillId="0" borderId="33" xfId="5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left" wrapText="1"/>
    </xf>
    <xf numFmtId="0" fontId="25" fillId="0" borderId="17" xfId="0" applyFont="1" applyBorder="1" applyAlignment="1" applyProtection="1">
      <alignment horizontal="left" wrapText="1" indent="1"/>
    </xf>
    <xf numFmtId="3" fontId="2" fillId="0" borderId="14" xfId="0" applyNumberFormat="1" applyFont="1" applyFill="1" applyBorder="1" applyAlignment="1">
      <alignment vertical="center" wrapText="1"/>
    </xf>
    <xf numFmtId="3" fontId="2" fillId="0" borderId="37" xfId="0" applyNumberFormat="1" applyFont="1" applyFill="1" applyBorder="1" applyAlignment="1">
      <alignment vertical="center" wrapText="1"/>
    </xf>
    <xf numFmtId="3" fontId="8" fillId="0" borderId="14" xfId="0" applyNumberFormat="1" applyFont="1" applyFill="1" applyBorder="1" applyAlignment="1">
      <alignment vertical="center" wrapText="1"/>
    </xf>
    <xf numFmtId="3" fontId="29" fillId="0" borderId="34" xfId="0" applyNumberFormat="1" applyFont="1" applyFill="1" applyBorder="1" applyAlignment="1">
      <alignment vertical="center" wrapText="1"/>
    </xf>
    <xf numFmtId="3" fontId="8" fillId="0" borderId="34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2" fillId="0" borderId="34" xfId="0" applyNumberFormat="1" applyFont="1" applyFill="1" applyBorder="1" applyAlignment="1">
      <alignment vertical="center" wrapText="1"/>
    </xf>
    <xf numFmtId="3" fontId="29" fillId="0" borderId="14" xfId="51" applyNumberFormat="1" applyFont="1" applyFill="1" applyBorder="1" applyAlignment="1" applyProtection="1">
      <alignment horizontal="right" wrapText="1"/>
      <protection locked="0"/>
    </xf>
    <xf numFmtId="3" fontId="8" fillId="0" borderId="14" xfId="0" applyNumberFormat="1" applyFont="1" applyFill="1" applyBorder="1" applyAlignment="1">
      <alignment horizontal="right" wrapText="1"/>
    </xf>
    <xf numFmtId="3" fontId="2" fillId="0" borderId="14" xfId="0" applyNumberFormat="1" applyFont="1" applyFill="1" applyBorder="1" applyAlignment="1">
      <alignment horizontal="right" wrapText="1"/>
    </xf>
    <xf numFmtId="0" fontId="14" fillId="0" borderId="51" xfId="0" applyFont="1" applyFill="1" applyBorder="1" applyAlignment="1" applyProtection="1">
      <alignment horizontal="center" vertical="center" wrapText="1"/>
    </xf>
    <xf numFmtId="3" fontId="27" fillId="0" borderId="15" xfId="51" applyNumberFormat="1" applyFont="1" applyFill="1" applyBorder="1" applyAlignment="1" applyProtection="1">
      <alignment horizontal="right" wrapText="1"/>
    </xf>
    <xf numFmtId="3" fontId="8" fillId="0" borderId="37" xfId="0" applyNumberFormat="1" applyFont="1" applyFill="1" applyBorder="1" applyAlignment="1">
      <alignment horizontal="right" wrapText="1"/>
    </xf>
    <xf numFmtId="3" fontId="2" fillId="0" borderId="37" xfId="0" applyNumberFormat="1" applyFont="1" applyFill="1" applyBorder="1" applyAlignment="1">
      <alignment horizontal="right" wrapText="1"/>
    </xf>
    <xf numFmtId="3" fontId="2" fillId="0" borderId="34" xfId="0" applyNumberFormat="1" applyFont="1" applyFill="1" applyBorder="1" applyAlignment="1">
      <alignment horizontal="right" wrapText="1"/>
    </xf>
    <xf numFmtId="3" fontId="30" fillId="0" borderId="11" xfId="51" applyNumberFormat="1" applyFont="1" applyFill="1" applyBorder="1" applyAlignment="1" applyProtection="1">
      <alignment horizontal="right" wrapText="1"/>
    </xf>
    <xf numFmtId="3" fontId="30" fillId="0" borderId="15" xfId="51" applyNumberFormat="1" applyFont="1" applyFill="1" applyBorder="1" applyAlignment="1" applyProtection="1">
      <alignment horizontal="right" wrapText="1"/>
    </xf>
    <xf numFmtId="3" fontId="29" fillId="0" borderId="34" xfId="51" applyNumberFormat="1" applyFont="1" applyFill="1" applyBorder="1" applyAlignment="1" applyProtection="1">
      <alignment horizontal="right" wrapText="1"/>
      <protection locked="0"/>
    </xf>
    <xf numFmtId="3" fontId="8" fillId="0" borderId="11" xfId="0" applyNumberFormat="1" applyFont="1" applyFill="1" applyBorder="1" applyAlignment="1">
      <alignment horizontal="right" wrapText="1"/>
    </xf>
    <xf numFmtId="0" fontId="30" fillId="0" borderId="27" xfId="51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>
      <alignment horizontal="center" wrapText="1"/>
    </xf>
    <xf numFmtId="3" fontId="2" fillId="0" borderId="14" xfId="51" applyNumberFormat="1" applyFont="1" applyFill="1" applyBorder="1" applyAlignment="1" applyProtection="1">
      <alignment vertical="center" wrapText="1"/>
      <protection locked="0"/>
    </xf>
    <xf numFmtId="49" fontId="3" fillId="0" borderId="18" xfId="51" applyNumberFormat="1" applyFont="1" applyFill="1" applyBorder="1" applyAlignment="1" applyProtection="1">
      <alignment horizontal="left" vertical="center" wrapText="1" indent="2"/>
    </xf>
    <xf numFmtId="164" fontId="37" fillId="0" borderId="37" xfId="0" applyNumberFormat="1" applyFont="1" applyFill="1" applyBorder="1" applyAlignment="1" applyProtection="1">
      <alignment horizontal="right" wrapText="1"/>
    </xf>
    <xf numFmtId="3" fontId="29" fillId="0" borderId="14" xfId="0" applyNumberFormat="1" applyFont="1" applyFill="1" applyBorder="1" applyAlignment="1" applyProtection="1">
      <alignment horizontal="right" wrapText="1"/>
    </xf>
    <xf numFmtId="3" fontId="39" fillId="0" borderId="25" xfId="0" applyNumberFormat="1" applyFont="1" applyFill="1" applyBorder="1" applyAlignment="1" applyProtection="1">
      <alignment horizontal="right" wrapText="1"/>
      <protection locked="0"/>
    </xf>
    <xf numFmtId="3" fontId="9" fillId="0" borderId="25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Fill="1" applyBorder="1" applyAlignment="1" applyProtection="1">
      <alignment horizontal="right" wrapText="1"/>
    </xf>
    <xf numFmtId="3" fontId="2" fillId="0" borderId="41" xfId="0" applyNumberFormat="1" applyFont="1" applyFill="1" applyBorder="1" applyAlignment="1" applyProtection="1">
      <alignment horizontal="right" wrapText="1"/>
    </xf>
    <xf numFmtId="3" fontId="5" fillId="0" borderId="12" xfId="0" applyNumberFormat="1" applyFont="1" applyFill="1" applyBorder="1" applyAlignment="1" applyProtection="1">
      <alignment horizontal="right" wrapText="1"/>
    </xf>
    <xf numFmtId="3" fontId="9" fillId="0" borderId="14" xfId="0" applyNumberFormat="1" applyFont="1" applyFill="1" applyBorder="1" applyAlignment="1" applyProtection="1">
      <alignment wrapText="1"/>
    </xf>
    <xf numFmtId="3" fontId="0" fillId="0" borderId="14" xfId="0" applyNumberFormat="1" applyFill="1" applyBorder="1" applyAlignment="1" applyProtection="1">
      <alignment wrapText="1"/>
    </xf>
    <xf numFmtId="3" fontId="5" fillId="0" borderId="12" xfId="0" applyNumberFormat="1" applyFont="1" applyFill="1" applyBorder="1" applyAlignment="1" applyProtection="1">
      <alignment wrapText="1"/>
    </xf>
    <xf numFmtId="3" fontId="16" fillId="0" borderId="38" xfId="0" applyNumberFormat="1" applyFont="1" applyFill="1" applyBorder="1" applyAlignment="1" applyProtection="1">
      <alignment wrapText="1"/>
    </xf>
    <xf numFmtId="3" fontId="16" fillId="0" borderId="12" xfId="0" applyNumberFormat="1" applyFont="1" applyFill="1" applyBorder="1" applyAlignment="1" applyProtection="1">
      <alignment wrapText="1"/>
    </xf>
    <xf numFmtId="3" fontId="39" fillId="0" borderId="25" xfId="0" applyNumberFormat="1" applyFont="1" applyFill="1" applyBorder="1" applyAlignment="1" applyProtection="1">
      <alignment vertical="center" wrapText="1"/>
      <protection locked="0"/>
    </xf>
    <xf numFmtId="3" fontId="3" fillId="0" borderId="25" xfId="0" applyNumberFormat="1" applyFont="1" applyFill="1" applyBorder="1" applyAlignment="1" applyProtection="1">
      <alignment wrapText="1"/>
      <protection locked="0"/>
    </xf>
    <xf numFmtId="3" fontId="3" fillId="0" borderId="24" xfId="0" applyNumberFormat="1" applyFont="1" applyFill="1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alignment wrapText="1"/>
    </xf>
    <xf numFmtId="3" fontId="8" fillId="0" borderId="14" xfId="0" applyNumberFormat="1" applyFont="1" applyFill="1" applyBorder="1" applyAlignment="1" applyProtection="1">
      <alignment wrapText="1"/>
    </xf>
    <xf numFmtId="3" fontId="3" fillId="0" borderId="30" xfId="0" applyNumberFormat="1" applyFont="1" applyFill="1" applyBorder="1" applyAlignment="1" applyProtection="1">
      <alignment wrapText="1"/>
      <protection locked="0"/>
    </xf>
    <xf numFmtId="3" fontId="39" fillId="0" borderId="14" xfId="0" applyNumberFormat="1" applyFont="1" applyFill="1" applyBorder="1" applyAlignment="1" applyProtection="1">
      <alignment wrapText="1"/>
      <protection locked="0"/>
    </xf>
    <xf numFmtId="3" fontId="9" fillId="0" borderId="14" xfId="0" applyNumberFormat="1" applyFont="1" applyFill="1" applyBorder="1" applyAlignment="1" applyProtection="1">
      <alignment wrapText="1"/>
      <protection locked="0"/>
    </xf>
    <xf numFmtId="3" fontId="29" fillId="0" borderId="14" xfId="0" applyNumberFormat="1" applyFont="1" applyFill="1" applyBorder="1" applyAlignment="1" applyProtection="1">
      <alignment wrapText="1"/>
    </xf>
    <xf numFmtId="3" fontId="29" fillId="0" borderId="14" xfId="0" applyNumberFormat="1" applyFont="1" applyFill="1" applyBorder="1" applyAlignment="1" applyProtection="1">
      <alignment vertical="center" wrapText="1"/>
    </xf>
    <xf numFmtId="3" fontId="29" fillId="0" borderId="37" xfId="0" applyNumberFormat="1" applyFont="1" applyFill="1" applyBorder="1" applyAlignment="1" applyProtection="1">
      <alignment vertical="center" wrapText="1"/>
    </xf>
    <xf numFmtId="3" fontId="16" fillId="0" borderId="10" xfId="0" applyNumberFormat="1" applyFont="1" applyFill="1" applyBorder="1" applyAlignment="1" applyProtection="1">
      <alignment wrapText="1"/>
    </xf>
    <xf numFmtId="3" fontId="16" fillId="0" borderId="11" xfId="0" applyNumberFormat="1" applyFont="1" applyFill="1" applyBorder="1" applyAlignment="1" applyProtection="1">
      <alignment wrapText="1"/>
    </xf>
    <xf numFmtId="3" fontId="9" fillId="0" borderId="17" xfId="0" applyNumberFormat="1" applyFont="1" applyFill="1" applyBorder="1" applyAlignment="1" applyProtection="1">
      <alignment wrapText="1"/>
      <protection locked="0"/>
    </xf>
    <xf numFmtId="3" fontId="39" fillId="0" borderId="17" xfId="0" applyNumberFormat="1" applyFont="1" applyFill="1" applyBorder="1" applyAlignment="1" applyProtection="1">
      <alignment wrapText="1"/>
      <protection locked="0"/>
    </xf>
    <xf numFmtId="3" fontId="5" fillId="0" borderId="10" xfId="0" applyNumberFormat="1" applyFont="1" applyFill="1" applyBorder="1" applyAlignment="1" applyProtection="1">
      <alignment wrapText="1"/>
    </xf>
    <xf numFmtId="3" fontId="5" fillId="0" borderId="11" xfId="0" applyNumberFormat="1" applyFont="1" applyFill="1" applyBorder="1" applyAlignment="1" applyProtection="1">
      <alignment wrapText="1"/>
    </xf>
    <xf numFmtId="3" fontId="3" fillId="0" borderId="16" xfId="0" applyNumberFormat="1" applyFont="1" applyFill="1" applyBorder="1" applyAlignment="1" applyProtection="1">
      <alignment wrapText="1"/>
      <protection locked="0"/>
    </xf>
    <xf numFmtId="3" fontId="9" fillId="0" borderId="34" xfId="0" applyNumberFormat="1" applyFont="1" applyFill="1" applyBorder="1" applyAlignment="1" applyProtection="1">
      <alignment wrapText="1"/>
    </xf>
    <xf numFmtId="3" fontId="3" fillId="0" borderId="17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3" fontId="16" fillId="0" borderId="38" xfId="0" applyNumberFormat="1" applyFont="1" applyFill="1" applyBorder="1" applyAlignment="1" applyProtection="1">
      <alignment vertical="center" wrapText="1"/>
      <protection locked="0"/>
    </xf>
    <xf numFmtId="3" fontId="16" fillId="0" borderId="52" xfId="0" applyNumberFormat="1" applyFont="1" applyFill="1" applyBorder="1" applyAlignment="1" applyProtection="1">
      <alignment vertical="center" wrapText="1"/>
    </xf>
    <xf numFmtId="3" fontId="37" fillId="0" borderId="14" xfId="0" applyNumberFormat="1" applyFont="1" applyFill="1" applyBorder="1" applyAlignment="1">
      <alignment vertical="center" wrapText="1"/>
    </xf>
    <xf numFmtId="3" fontId="29" fillId="0" borderId="37" xfId="0" applyNumberFormat="1" applyFont="1" applyFill="1" applyBorder="1" applyAlignment="1">
      <alignment vertical="center" wrapText="1"/>
    </xf>
    <xf numFmtId="3" fontId="27" fillId="0" borderId="11" xfId="51" applyNumberFormat="1" applyFont="1" applyFill="1" applyBorder="1" applyAlignment="1" applyProtection="1">
      <alignment vertical="center" wrapText="1"/>
    </xf>
    <xf numFmtId="3" fontId="27" fillId="0" borderId="15" xfId="51" applyNumberFormat="1" applyFont="1" applyFill="1" applyBorder="1" applyAlignment="1" applyProtection="1">
      <alignment vertical="center" wrapText="1"/>
    </xf>
    <xf numFmtId="0" fontId="36" fillId="0" borderId="25" xfId="0" applyFont="1" applyBorder="1" applyAlignment="1" applyProtection="1">
      <alignment horizontal="left" vertical="center" wrapText="1" indent="1"/>
    </xf>
    <xf numFmtId="3" fontId="22" fillId="0" borderId="51" xfId="55" applyNumberFormat="1" applyFont="1" applyBorder="1" applyAlignment="1">
      <alignment horizontal="center" vertical="center" wrapText="1"/>
    </xf>
    <xf numFmtId="3" fontId="22" fillId="0" borderId="47" xfId="55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right" wrapText="1"/>
    </xf>
    <xf numFmtId="3" fontId="2" fillId="0" borderId="31" xfId="51" applyNumberFormat="1" applyFont="1" applyFill="1" applyBorder="1" applyAlignment="1" applyProtection="1">
      <alignment horizontal="right" wrapText="1"/>
      <protection locked="0"/>
    </xf>
    <xf numFmtId="164" fontId="23" fillId="0" borderId="11" xfId="0" quotePrefix="1" applyNumberFormat="1" applyFont="1" applyBorder="1" applyAlignment="1" applyProtection="1">
      <alignment vertical="center" wrapText="1"/>
    </xf>
    <xf numFmtId="3" fontId="27" fillId="0" borderId="10" xfId="51" applyNumberFormat="1" applyFont="1" applyFill="1" applyBorder="1" applyAlignment="1" applyProtection="1">
      <alignment horizontal="right" vertical="center" wrapText="1" indent="1"/>
    </xf>
    <xf numFmtId="3" fontId="27" fillId="0" borderId="11" xfId="51" applyNumberFormat="1" applyFont="1" applyFill="1" applyBorder="1" applyAlignment="1" applyProtection="1">
      <alignment horizontal="right" vertical="center" wrapText="1" indent="1"/>
    </xf>
    <xf numFmtId="3" fontId="2" fillId="0" borderId="16" xfId="5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7" xfId="5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8" xfId="5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10" xfId="51" applyNumberFormat="1" applyFont="1" applyFill="1" applyBorder="1" applyAlignment="1" applyProtection="1">
      <alignment horizontal="right" vertical="center" wrapText="1" indent="1"/>
    </xf>
    <xf numFmtId="3" fontId="30" fillId="0" borderId="11" xfId="51" applyNumberFormat="1" applyFont="1" applyFill="1" applyBorder="1" applyAlignment="1" applyProtection="1">
      <alignment horizontal="right" vertical="center" wrapText="1" indent="1"/>
    </xf>
    <xf numFmtId="3" fontId="2" fillId="0" borderId="34" xfId="51" applyNumberFormat="1" applyFont="1" applyFill="1" applyBorder="1" applyAlignment="1" applyProtection="1">
      <alignment horizontal="right" vertical="center" wrapText="1" indent="1"/>
    </xf>
    <xf numFmtId="3" fontId="37" fillId="0" borderId="17" xfId="51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7" xfId="0" applyNumberFormat="1" applyFont="1" applyFill="1" applyBorder="1" applyAlignment="1" applyProtection="1">
      <alignment vertical="center" wrapText="1"/>
      <protection locked="0"/>
    </xf>
    <xf numFmtId="3" fontId="29" fillId="0" borderId="17" xfId="5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5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6" xfId="5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11" xfId="51" applyNumberFormat="1" applyFont="1" applyFill="1" applyBorder="1" applyAlignment="1" applyProtection="1">
      <alignment vertical="center" wrapText="1"/>
    </xf>
    <xf numFmtId="3" fontId="29" fillId="0" borderId="34" xfId="51" applyNumberFormat="1" applyFont="1" applyFill="1" applyBorder="1" applyAlignment="1" applyProtection="1">
      <alignment vertical="center" wrapText="1"/>
      <protection locked="0"/>
    </xf>
    <xf numFmtId="3" fontId="27" fillId="0" borderId="10" xfId="5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1" xfId="0" applyNumberFormat="1" applyFont="1" applyFill="1" applyBorder="1" applyAlignment="1">
      <alignment vertical="center" wrapText="1"/>
    </xf>
    <xf numFmtId="3" fontId="37" fillId="0" borderId="18" xfId="51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37" xfId="0" applyNumberFormat="1" applyFont="1" applyFill="1" applyBorder="1" applyAlignment="1">
      <alignment vertical="center" wrapText="1"/>
    </xf>
    <xf numFmtId="3" fontId="27" fillId="0" borderId="10" xfId="51" applyNumberFormat="1" applyFont="1" applyFill="1" applyBorder="1" applyAlignment="1" applyProtection="1">
      <alignment vertical="center" wrapText="1"/>
    </xf>
    <xf numFmtId="3" fontId="37" fillId="0" borderId="17" xfId="51" applyNumberFormat="1" applyFont="1" applyFill="1" applyBorder="1" applyAlignment="1" applyProtection="1">
      <alignment vertical="center" wrapText="1"/>
      <protection locked="0"/>
    </xf>
    <xf numFmtId="3" fontId="29" fillId="0" borderId="16" xfId="51" applyNumberFormat="1" applyFont="1" applyFill="1" applyBorder="1" applyAlignment="1" applyProtection="1">
      <alignment vertical="center" wrapText="1"/>
      <protection locked="0"/>
    </xf>
    <xf numFmtId="3" fontId="27" fillId="0" borderId="10" xfId="51" applyNumberFormat="1" applyFont="1" applyFill="1" applyBorder="1" applyAlignment="1" applyProtection="1">
      <alignment wrapText="1"/>
    </xf>
    <xf numFmtId="3" fontId="2" fillId="0" borderId="16" xfId="51" applyNumberFormat="1" applyFont="1" applyFill="1" applyBorder="1" applyAlignment="1" applyProtection="1">
      <alignment wrapText="1"/>
      <protection locked="0"/>
    </xf>
    <xf numFmtId="3" fontId="2" fillId="0" borderId="17" xfId="51" applyNumberFormat="1" applyFont="1" applyFill="1" applyBorder="1" applyAlignment="1" applyProtection="1">
      <alignment wrapText="1"/>
      <protection locked="0"/>
    </xf>
    <xf numFmtId="3" fontId="2" fillId="0" borderId="18" xfId="51" applyNumberFormat="1" applyFont="1" applyFill="1" applyBorder="1" applyAlignment="1" applyProtection="1">
      <alignment wrapText="1"/>
      <protection locked="0"/>
    </xf>
    <xf numFmtId="3" fontId="30" fillId="0" borderId="10" xfId="51" applyNumberFormat="1" applyFont="1" applyFill="1" applyBorder="1" applyAlignment="1" applyProtection="1">
      <alignment wrapText="1"/>
    </xf>
    <xf numFmtId="3" fontId="37" fillId="0" borderId="17" xfId="51" applyNumberFormat="1" applyFont="1" applyFill="1" applyBorder="1" applyAlignment="1" applyProtection="1">
      <alignment wrapText="1"/>
      <protection locked="0"/>
    </xf>
    <xf numFmtId="3" fontId="29" fillId="0" borderId="17" xfId="51" applyNumberFormat="1" applyFont="1" applyFill="1" applyBorder="1" applyAlignment="1" applyProtection="1">
      <alignment wrapText="1"/>
      <protection locked="0"/>
    </xf>
    <xf numFmtId="3" fontId="2" fillId="0" borderId="20" xfId="51" applyNumberFormat="1" applyFont="1" applyFill="1" applyBorder="1" applyAlignment="1" applyProtection="1">
      <alignment wrapText="1"/>
      <protection locked="0"/>
    </xf>
    <xf numFmtId="3" fontId="2" fillId="0" borderId="32" xfId="51" applyNumberFormat="1" applyFont="1" applyFill="1" applyBorder="1" applyAlignment="1" applyProtection="1">
      <alignment wrapText="1"/>
      <protection locked="0"/>
    </xf>
    <xf numFmtId="3" fontId="30" fillId="0" borderId="10" xfId="51" applyNumberFormat="1" applyFont="1" applyFill="1" applyBorder="1" applyAlignment="1" applyProtection="1">
      <alignment horizontal="right" wrapText="1"/>
    </xf>
    <xf numFmtId="3" fontId="27" fillId="0" borderId="38" xfId="51" applyNumberFormat="1" applyFont="1" applyFill="1" applyBorder="1" applyAlignment="1" applyProtection="1">
      <alignment horizontal="right" vertical="center" wrapText="1" indent="1"/>
    </xf>
    <xf numFmtId="3" fontId="29" fillId="0" borderId="53" xfId="0" applyNumberFormat="1" applyFont="1" applyFill="1" applyBorder="1" applyAlignment="1">
      <alignment vertical="center" wrapText="1"/>
    </xf>
    <xf numFmtId="3" fontId="29" fillId="0" borderId="48" xfId="0" applyNumberFormat="1" applyFont="1" applyFill="1" applyBorder="1" applyAlignment="1">
      <alignment vertical="center" wrapText="1"/>
    </xf>
    <xf numFmtId="3" fontId="29" fillId="0" borderId="54" xfId="0" applyNumberFormat="1" applyFont="1" applyFill="1" applyBorder="1" applyAlignment="1">
      <alignment vertical="center" wrapText="1"/>
    </xf>
    <xf numFmtId="3" fontId="8" fillId="0" borderId="53" xfId="0" applyNumberFormat="1" applyFont="1" applyFill="1" applyBorder="1" applyAlignment="1">
      <alignment vertical="center" wrapText="1"/>
    </xf>
    <xf numFmtId="3" fontId="8" fillId="0" borderId="54" xfId="0" applyNumberFormat="1" applyFont="1" applyFill="1" applyBorder="1" applyAlignment="1">
      <alignment vertical="center" wrapText="1"/>
    </xf>
    <xf numFmtId="3" fontId="30" fillId="0" borderId="38" xfId="51" applyNumberFormat="1" applyFont="1" applyFill="1" applyBorder="1" applyAlignment="1" applyProtection="1">
      <alignment horizontal="right" vertical="center" wrapText="1" indent="1"/>
    </xf>
    <xf numFmtId="3" fontId="8" fillId="0" borderId="48" xfId="0" applyNumberFormat="1" applyFont="1" applyFill="1" applyBorder="1" applyAlignment="1">
      <alignment vertical="center" wrapText="1"/>
    </xf>
    <xf numFmtId="3" fontId="23" fillId="0" borderId="10" xfId="0" applyNumberFormat="1" applyFont="1" applyBorder="1" applyAlignment="1" applyProtection="1">
      <alignment wrapText="1"/>
    </xf>
    <xf numFmtId="3" fontId="23" fillId="0" borderId="38" xfId="0" applyNumberFormat="1" applyFont="1" applyBorder="1" applyAlignment="1" applyProtection="1">
      <alignment horizontal="right" vertical="center" wrapText="1" indent="1"/>
    </xf>
    <xf numFmtId="3" fontId="23" fillId="0" borderId="10" xfId="0" quotePrefix="1" applyNumberFormat="1" applyFont="1" applyBorder="1" applyAlignment="1" applyProtection="1">
      <alignment wrapText="1"/>
    </xf>
    <xf numFmtId="3" fontId="23" fillId="0" borderId="38" xfId="0" quotePrefix="1" applyNumberFormat="1" applyFont="1" applyBorder="1" applyAlignment="1" applyProtection="1">
      <alignment horizontal="right" vertical="center" wrapText="1" indent="1"/>
    </xf>
    <xf numFmtId="3" fontId="23" fillId="0" borderId="13" xfId="0" quotePrefix="1" applyNumberFormat="1" applyFont="1" applyBorder="1" applyAlignment="1" applyProtection="1">
      <alignment wrapText="1"/>
    </xf>
    <xf numFmtId="3" fontId="23" fillId="0" borderId="11" xfId="0" quotePrefix="1" applyNumberFormat="1" applyFont="1" applyBorder="1" applyAlignment="1" applyProtection="1">
      <alignment horizontal="right" vertical="center" wrapText="1" indent="1"/>
    </xf>
    <xf numFmtId="3" fontId="29" fillId="0" borderId="55" xfId="0" applyNumberFormat="1" applyFont="1" applyFill="1" applyBorder="1" applyAlignment="1">
      <alignment vertical="center" wrapText="1"/>
    </xf>
    <xf numFmtId="3" fontId="29" fillId="0" borderId="49" xfId="0" applyNumberFormat="1" applyFont="1" applyFill="1" applyBorder="1" applyAlignment="1">
      <alignment vertical="center" wrapText="1"/>
    </xf>
    <xf numFmtId="3" fontId="27" fillId="0" borderId="10" xfId="51" applyNumberFormat="1" applyFont="1" applyFill="1" applyBorder="1" applyAlignment="1" applyProtection="1">
      <alignment horizontal="right" wrapText="1"/>
    </xf>
    <xf numFmtId="3" fontId="29" fillId="0" borderId="42" xfId="51" applyNumberFormat="1" applyFont="1" applyFill="1" applyBorder="1" applyAlignment="1" applyProtection="1">
      <alignment wrapText="1"/>
      <protection locked="0"/>
    </xf>
    <xf numFmtId="3" fontId="37" fillId="0" borderId="42" xfId="51" applyNumberFormat="1" applyFont="1" applyFill="1" applyBorder="1" applyAlignment="1" applyProtection="1">
      <alignment wrapText="1"/>
      <protection locked="0"/>
    </xf>
    <xf numFmtId="3" fontId="2" fillId="0" borderId="34" xfId="51" applyNumberFormat="1" applyFont="1" applyFill="1" applyBorder="1" applyAlignment="1" applyProtection="1">
      <alignment vertical="center" wrapText="1"/>
      <protection locked="0"/>
    </xf>
    <xf numFmtId="164" fontId="9" fillId="0" borderId="56" xfId="0" applyNumberFormat="1" applyFont="1" applyFill="1" applyBorder="1" applyAlignment="1" applyProtection="1">
      <alignment horizontal="center" vertical="center" wrapText="1"/>
    </xf>
    <xf numFmtId="164" fontId="9" fillId="0" borderId="57" xfId="0" applyNumberFormat="1" applyFont="1" applyFill="1" applyBorder="1" applyAlignment="1" applyProtection="1">
      <alignment horizontal="center" vertical="center" wrapText="1"/>
    </xf>
    <xf numFmtId="164" fontId="9" fillId="0" borderId="58" xfId="0" applyNumberFormat="1" applyFont="1" applyFill="1" applyBorder="1" applyAlignment="1" applyProtection="1">
      <alignment horizontal="center" vertical="center" wrapText="1"/>
    </xf>
    <xf numFmtId="164" fontId="30" fillId="0" borderId="23" xfId="0" applyNumberFormat="1" applyFont="1" applyFill="1" applyBorder="1" applyAlignment="1" applyProtection="1">
      <alignment horizontal="center" vertical="center" wrapText="1"/>
    </xf>
    <xf numFmtId="164" fontId="29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59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Border="1" applyAlignment="1" applyProtection="1">
      <alignment vertical="center" wrapText="1"/>
    </xf>
    <xf numFmtId="164" fontId="30" fillId="0" borderId="11" xfId="0" applyNumberFormat="1" applyFont="1" applyFill="1" applyBorder="1" applyAlignment="1" applyProtection="1">
      <alignment wrapText="1"/>
      <protection locked="0"/>
    </xf>
    <xf numFmtId="164" fontId="30" fillId="0" borderId="11" xfId="0" applyNumberFormat="1" applyFont="1" applyFill="1" applyBorder="1" applyAlignment="1" applyProtection="1">
      <alignment horizontal="right" wrapText="1"/>
      <protection locked="0"/>
    </xf>
    <xf numFmtId="164" fontId="30" fillId="0" borderId="11" xfId="0" applyNumberFormat="1" applyFont="1" applyFill="1" applyBorder="1" applyAlignment="1" applyProtection="1">
      <alignment horizontal="right" wrapText="1"/>
    </xf>
    <xf numFmtId="3" fontId="31" fillId="28" borderId="10" xfId="55" applyNumberFormat="1" applyFont="1" applyFill="1" applyBorder="1" applyAlignment="1">
      <alignment horizontal="right" shrinkToFit="1"/>
    </xf>
    <xf numFmtId="0" fontId="48" fillId="24" borderId="12" xfId="55" applyFont="1" applyFill="1" applyBorder="1" applyAlignment="1">
      <alignment horizontal="center" vertical="center" wrapText="1"/>
    </xf>
    <xf numFmtId="3" fontId="22" fillId="0" borderId="60" xfId="55" applyNumberFormat="1" applyFont="1" applyFill="1" applyBorder="1" applyAlignment="1">
      <alignment horizontal="center" vertical="center" wrapText="1"/>
    </xf>
    <xf numFmtId="0" fontId="31" fillId="24" borderId="23" xfId="55" applyFont="1" applyFill="1" applyBorder="1" applyAlignment="1">
      <alignment horizontal="center" vertical="center" wrapText="1"/>
    </xf>
    <xf numFmtId="0" fontId="52" fillId="24" borderId="0" xfId="55" applyFont="1" applyFill="1"/>
    <xf numFmtId="49" fontId="37" fillId="0" borderId="17" xfId="51" applyNumberFormat="1" applyFont="1" applyFill="1" applyBorder="1" applyAlignment="1" applyProtection="1">
      <alignment horizontal="center" vertical="center" wrapText="1"/>
    </xf>
    <xf numFmtId="49" fontId="29" fillId="0" borderId="17" xfId="51" applyNumberFormat="1" applyFont="1" applyFill="1" applyBorder="1" applyAlignment="1" applyProtection="1">
      <alignment horizontal="center" vertical="center" wrapText="1"/>
    </xf>
    <xf numFmtId="0" fontId="37" fillId="0" borderId="25" xfId="51" applyFont="1" applyFill="1" applyBorder="1" applyAlignment="1" applyProtection="1">
      <alignment horizontal="left" vertical="center" wrapText="1" indent="1"/>
    </xf>
    <xf numFmtId="49" fontId="9" fillId="0" borderId="25" xfId="51" applyNumberFormat="1" applyFont="1" applyFill="1" applyBorder="1" applyAlignment="1" applyProtection="1">
      <alignment horizontal="left" vertical="center" wrapText="1" indent="3"/>
    </xf>
    <xf numFmtId="49" fontId="39" fillId="0" borderId="25" xfId="51" applyNumberFormat="1" applyFont="1" applyFill="1" applyBorder="1" applyAlignment="1" applyProtection="1">
      <alignment horizontal="left" vertical="center" wrapText="1" indent="2"/>
    </xf>
    <xf numFmtId="0" fontId="48" fillId="24" borderId="11" xfId="55" applyFont="1" applyFill="1" applyBorder="1" applyAlignment="1">
      <alignment horizontal="center" vertical="center" wrapText="1"/>
    </xf>
    <xf numFmtId="3" fontId="31" fillId="28" borderId="12" xfId="55" applyNumberFormat="1" applyFont="1" applyFill="1" applyBorder="1" applyAlignment="1">
      <alignment horizontal="right" shrinkToFit="1"/>
    </xf>
    <xf numFmtId="3" fontId="22" fillId="0" borderId="46" xfId="55" applyNumberFormat="1" applyFont="1" applyFill="1" applyBorder="1" applyAlignment="1">
      <alignment horizontal="center" vertical="center" wrapText="1"/>
    </xf>
    <xf numFmtId="0" fontId="48" fillId="24" borderId="15" xfId="55" applyFont="1" applyFill="1" applyBorder="1" applyAlignment="1">
      <alignment horizontal="center" vertical="center" wrapText="1"/>
    </xf>
    <xf numFmtId="3" fontId="48" fillId="0" borderId="10" xfId="55" applyNumberFormat="1" applyFont="1" applyBorder="1" applyAlignment="1">
      <alignment horizontal="center" vertical="center" wrapText="1"/>
    </xf>
    <xf numFmtId="0" fontId="48" fillId="0" borderId="11" xfId="55" applyFont="1" applyFill="1" applyBorder="1" applyAlignment="1">
      <alignment horizontal="center" vertical="center" wrapText="1"/>
    </xf>
    <xf numFmtId="0" fontId="48" fillId="24" borderId="13" xfId="55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49" fontId="9" fillId="0" borderId="61" xfId="0" applyNumberFormat="1" applyFont="1" applyFill="1" applyBorder="1" applyAlignment="1" applyProtection="1">
      <alignment horizontal="center" vertical="center" wrapText="1"/>
    </xf>
    <xf numFmtId="49" fontId="9" fillId="0" borderId="42" xfId="0" applyNumberFormat="1" applyFont="1" applyFill="1" applyBorder="1" applyAlignment="1" applyProtection="1">
      <alignment horizontal="center" vertical="center" wrapText="1"/>
    </xf>
    <xf numFmtId="49" fontId="9" fillId="0" borderId="59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49" fontId="9" fillId="0" borderId="22" xfId="0" applyNumberFormat="1" applyFont="1" applyFill="1" applyBorder="1" applyAlignment="1" applyProtection="1">
      <alignment horizontal="center" vertical="center" wrapText="1"/>
    </xf>
    <xf numFmtId="49" fontId="9" fillId="0" borderId="39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left" vertical="center" wrapText="1" indent="1"/>
    </xf>
    <xf numFmtId="0" fontId="3" fillId="0" borderId="61" xfId="51" applyFont="1" applyFill="1" applyBorder="1" applyAlignment="1" applyProtection="1">
      <alignment horizontal="left" vertical="center" wrapText="1" indent="1"/>
    </xf>
    <xf numFmtId="0" fontId="3" fillId="0" borderId="39" xfId="51" applyFont="1" applyFill="1" applyBorder="1" applyAlignment="1" applyProtection="1">
      <alignment horizontal="left" vertical="center" wrapText="1" indent="1"/>
    </xf>
    <xf numFmtId="0" fontId="3" fillId="0" borderId="42" xfId="51" applyFont="1" applyFill="1" applyBorder="1" applyAlignment="1" applyProtection="1">
      <alignment horizontal="left" vertical="center" wrapText="1" indent="8"/>
    </xf>
    <xf numFmtId="0" fontId="16" fillId="0" borderId="13" xfId="51" applyFont="1" applyFill="1" applyBorder="1" applyAlignment="1" applyProtection="1">
      <alignment horizontal="left" vertical="center" wrapText="1" indent="1"/>
    </xf>
    <xf numFmtId="0" fontId="9" fillId="0" borderId="22" xfId="51" applyFont="1" applyFill="1" applyBorder="1" applyAlignment="1" applyProtection="1">
      <alignment horizontal="left" vertical="center" wrapText="1" indent="1"/>
    </xf>
    <xf numFmtId="0" fontId="9" fillId="0" borderId="59" xfId="51" applyFont="1" applyFill="1" applyBorder="1" applyAlignment="1" applyProtection="1">
      <alignment horizontal="left" vertical="center" wrapText="1" indent="1"/>
    </xf>
    <xf numFmtId="0" fontId="9" fillId="0" borderId="42" xfId="51" applyFont="1" applyFill="1" applyBorder="1" applyAlignment="1" applyProtection="1">
      <alignment horizontal="left" vertical="center" wrapText="1" indent="1"/>
    </xf>
    <xf numFmtId="0" fontId="9" fillId="0" borderId="39" xfId="51" applyFont="1" applyFill="1" applyBorder="1" applyAlignment="1" applyProtection="1">
      <alignment horizontal="left" vertical="center" wrapText="1" indent="1"/>
    </xf>
    <xf numFmtId="0" fontId="16" fillId="0" borderId="39" xfId="51" applyFont="1" applyFill="1" applyBorder="1" applyAlignment="1" applyProtection="1">
      <alignment horizontal="left" vertical="center" wrapText="1" indent="1"/>
    </xf>
    <xf numFmtId="0" fontId="9" fillId="0" borderId="42" xfId="51" applyFont="1" applyFill="1" applyBorder="1" applyAlignment="1" applyProtection="1">
      <alignment horizontal="left" vertical="center" wrapText="1" indent="2"/>
    </xf>
    <xf numFmtId="0" fontId="34" fillId="0" borderId="13" xfId="0" applyFont="1" applyBorder="1" applyAlignment="1" applyProtection="1">
      <alignment horizontal="left" wrapText="1" indent="1"/>
    </xf>
    <xf numFmtId="0" fontId="35" fillId="0" borderId="0" xfId="0" applyFont="1" applyFill="1" applyBorder="1" applyAlignment="1" applyProtection="1">
      <alignment horizontal="center" vertical="center"/>
    </xf>
    <xf numFmtId="3" fontId="29" fillId="0" borderId="35" xfId="51" applyNumberFormat="1" applyFont="1" applyFill="1" applyBorder="1" applyAlignment="1" applyProtection="1">
      <alignment horizontal="right" wrapText="1"/>
      <protection locked="0"/>
    </xf>
    <xf numFmtId="0" fontId="0" fillId="24" borderId="0" xfId="0" applyFill="1" applyBorder="1" applyAlignment="1">
      <alignment vertical="center"/>
    </xf>
    <xf numFmtId="3" fontId="29" fillId="0" borderId="4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 applyProtection="1">
      <alignment vertical="center" wrapText="1"/>
    </xf>
    <xf numFmtId="0" fontId="51" fillId="0" borderId="34" xfId="0" applyFont="1" applyFill="1" applyBorder="1" applyAlignment="1" applyProtection="1">
      <alignment horizontal="right" wrapText="1"/>
    </xf>
    <xf numFmtId="3" fontId="51" fillId="0" borderId="14" xfId="0" applyNumberFormat="1" applyFont="1" applyFill="1" applyBorder="1" applyAlignment="1" applyProtection="1">
      <alignment horizontal="right" wrapText="1"/>
    </xf>
    <xf numFmtId="3" fontId="3" fillId="0" borderId="14" xfId="0" applyNumberFormat="1" applyFont="1" applyFill="1" applyBorder="1" applyAlignment="1" applyProtection="1">
      <alignment horizontal="right" wrapText="1"/>
    </xf>
    <xf numFmtId="0" fontId="3" fillId="0" borderId="14" xfId="0" applyFont="1" applyFill="1" applyBorder="1" applyAlignment="1" applyProtection="1">
      <alignment horizontal="right" wrapText="1"/>
    </xf>
    <xf numFmtId="3" fontId="3" fillId="0" borderId="14" xfId="0" applyNumberFormat="1" applyFont="1" applyFill="1" applyBorder="1" applyAlignment="1" applyProtection="1">
      <alignment horizontal="right" wrapText="1"/>
      <protection locked="0"/>
    </xf>
    <xf numFmtId="164" fontId="16" fillId="0" borderId="10" xfId="0" applyNumberFormat="1" applyFont="1" applyFill="1" applyBorder="1" applyAlignment="1" applyProtection="1">
      <alignment vertical="center" wrapText="1"/>
    </xf>
    <xf numFmtId="3" fontId="9" fillId="0" borderId="17" xfId="0" applyNumberFormat="1" applyFont="1" applyFill="1" applyBorder="1" applyAlignment="1" applyProtection="1">
      <alignment vertical="center" wrapText="1"/>
      <protection locked="0"/>
    </xf>
    <xf numFmtId="3" fontId="30" fillId="0" borderId="10" xfId="51" applyNumberFormat="1" applyFont="1" applyFill="1" applyBorder="1" applyAlignment="1" applyProtection="1">
      <alignment vertical="center" wrapText="1"/>
    </xf>
    <xf numFmtId="3" fontId="29" fillId="0" borderId="17" xfId="51" applyNumberFormat="1" applyFont="1" applyFill="1" applyBorder="1" applyAlignment="1" applyProtection="1">
      <alignment vertical="center" wrapText="1"/>
      <protection locked="0"/>
    </xf>
    <xf numFmtId="3" fontId="29" fillId="0" borderId="18" xfId="51" applyNumberFormat="1" applyFont="1" applyFill="1" applyBorder="1" applyAlignment="1" applyProtection="1">
      <alignment vertical="center" wrapText="1"/>
      <protection locked="0"/>
    </xf>
    <xf numFmtId="3" fontId="2" fillId="0" borderId="42" xfId="51" applyNumberFormat="1" applyFont="1" applyFill="1" applyBorder="1" applyAlignment="1" applyProtection="1">
      <alignment wrapText="1"/>
      <protection locked="0"/>
    </xf>
    <xf numFmtId="3" fontId="2" fillId="0" borderId="14" xfId="51" applyNumberFormat="1" applyFont="1" applyFill="1" applyBorder="1" applyAlignment="1" applyProtection="1">
      <alignment wrapText="1"/>
      <protection locked="0"/>
    </xf>
    <xf numFmtId="3" fontId="2" fillId="0" borderId="59" xfId="51" applyNumberFormat="1" applyFont="1" applyFill="1" applyBorder="1" applyAlignment="1" applyProtection="1">
      <alignment wrapText="1"/>
      <protection locked="0"/>
    </xf>
    <xf numFmtId="3" fontId="29" fillId="0" borderId="14" xfId="0" applyNumberFormat="1" applyFont="1" applyFill="1" applyBorder="1" applyAlignment="1">
      <alignment wrapText="1"/>
    </xf>
    <xf numFmtId="3" fontId="37" fillId="0" borderId="14" xfId="51" applyNumberFormat="1" applyFont="1" applyFill="1" applyBorder="1" applyAlignment="1" applyProtection="1">
      <alignment wrapText="1"/>
      <protection locked="0"/>
    </xf>
    <xf numFmtId="3" fontId="29" fillId="0" borderId="14" xfId="51" applyNumberFormat="1" applyFont="1" applyFill="1" applyBorder="1" applyAlignment="1" applyProtection="1">
      <alignment wrapText="1"/>
      <protection locked="0"/>
    </xf>
    <xf numFmtId="3" fontId="29" fillId="0" borderId="37" xfId="0" applyNumberFormat="1" applyFont="1" applyFill="1" applyBorder="1" applyAlignment="1">
      <alignment wrapText="1"/>
    </xf>
    <xf numFmtId="3" fontId="27" fillId="0" borderId="13" xfId="51" applyNumberFormat="1" applyFont="1" applyFill="1" applyBorder="1" applyAlignment="1" applyProtection="1">
      <alignment wrapText="1"/>
    </xf>
    <xf numFmtId="3" fontId="27" fillId="0" borderId="12" xfId="51" applyNumberFormat="1" applyFont="1" applyFill="1" applyBorder="1" applyAlignment="1" applyProtection="1">
      <alignment wrapText="1"/>
    </xf>
    <xf numFmtId="3" fontId="37" fillId="0" borderId="14" xfId="0" applyNumberFormat="1" applyFont="1" applyFill="1" applyBorder="1" applyAlignment="1">
      <alignment wrapText="1"/>
    </xf>
    <xf numFmtId="3" fontId="8" fillId="0" borderId="14" xfId="0" applyNumberFormat="1" applyFont="1" applyFill="1" applyBorder="1" applyAlignment="1">
      <alignment wrapText="1"/>
    </xf>
    <xf numFmtId="3" fontId="30" fillId="0" borderId="13" xfId="51" applyNumberFormat="1" applyFont="1" applyFill="1" applyBorder="1" applyAlignment="1" applyProtection="1">
      <alignment wrapText="1"/>
    </xf>
    <xf numFmtId="3" fontId="30" fillId="0" borderId="12" xfId="51" applyNumberFormat="1" applyFont="1" applyFill="1" applyBorder="1" applyAlignment="1" applyProtection="1">
      <alignment wrapText="1"/>
    </xf>
    <xf numFmtId="3" fontId="23" fillId="0" borderId="13" xfId="0" applyNumberFormat="1" applyFont="1" applyBorder="1" applyAlignment="1" applyProtection="1">
      <alignment wrapText="1"/>
    </xf>
    <xf numFmtId="3" fontId="23" fillId="0" borderId="12" xfId="0" applyNumberFormat="1" applyFont="1" applyBorder="1" applyAlignment="1" applyProtection="1">
      <alignment wrapText="1"/>
    </xf>
    <xf numFmtId="3" fontId="23" fillId="0" borderId="12" xfId="0" quotePrefix="1" applyNumberFormat="1" applyFont="1" applyBorder="1" applyAlignment="1" applyProtection="1">
      <alignment wrapText="1"/>
    </xf>
    <xf numFmtId="3" fontId="27" fillId="0" borderId="11" xfId="51" applyNumberFormat="1" applyFont="1" applyFill="1" applyBorder="1" applyAlignment="1" applyProtection="1">
      <alignment horizontal="right" vertical="center" wrapText="1"/>
    </xf>
    <xf numFmtId="3" fontId="2" fillId="0" borderId="16" xfId="51" applyNumberFormat="1" applyFont="1" applyFill="1" applyBorder="1" applyAlignment="1" applyProtection="1">
      <alignment horizontal="right" wrapTex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3" fontId="2" fillId="0" borderId="17" xfId="51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18" xfId="51" applyNumberFormat="1" applyFont="1" applyFill="1" applyBorder="1" applyAlignment="1" applyProtection="1">
      <alignment horizontal="right" wrapText="1"/>
      <protection locked="0"/>
    </xf>
    <xf numFmtId="3" fontId="29" fillId="0" borderId="37" xfId="0" applyNumberFormat="1" applyFont="1" applyFill="1" applyBorder="1" applyAlignment="1">
      <alignment horizontal="right" vertical="center" wrapText="1"/>
    </xf>
    <xf numFmtId="3" fontId="2" fillId="0" borderId="20" xfId="51" applyNumberFormat="1" applyFont="1" applyFill="1" applyBorder="1" applyAlignment="1" applyProtection="1">
      <alignment horizontal="right" wrapText="1"/>
      <protection locked="0"/>
    </xf>
    <xf numFmtId="3" fontId="8" fillId="0" borderId="36" xfId="0" applyNumberFormat="1" applyFont="1" applyFill="1" applyBorder="1" applyAlignment="1">
      <alignment horizontal="right" vertical="center" wrapText="1"/>
    </xf>
    <xf numFmtId="3" fontId="8" fillId="0" borderId="14" xfId="0" applyNumberFormat="1" applyFont="1" applyFill="1" applyBorder="1" applyAlignment="1">
      <alignment horizontal="right" vertical="center" wrapText="1"/>
    </xf>
    <xf numFmtId="3" fontId="2" fillId="0" borderId="14" xfId="51" applyNumberFormat="1" applyFont="1" applyFill="1" applyBorder="1" applyAlignment="1" applyProtection="1">
      <alignment horizontal="right" vertical="center" wrapText="1"/>
      <protection locked="0"/>
    </xf>
    <xf numFmtId="3" fontId="2" fillId="0" borderId="32" xfId="51" applyNumberFormat="1" applyFont="1" applyFill="1" applyBorder="1" applyAlignment="1" applyProtection="1">
      <alignment horizontal="right" wrapText="1"/>
      <protection locked="0"/>
    </xf>
    <xf numFmtId="3" fontId="2" fillId="0" borderId="41" xfId="0" applyNumberFormat="1" applyFont="1" applyFill="1" applyBorder="1" applyAlignment="1">
      <alignment horizontal="right" vertical="center" wrapText="1"/>
    </xf>
    <xf numFmtId="3" fontId="2" fillId="0" borderId="34" xfId="0" applyNumberFormat="1" applyFont="1" applyFill="1" applyBorder="1" applyAlignment="1">
      <alignment horizontal="right" vertical="center" wrapText="1"/>
    </xf>
    <xf numFmtId="3" fontId="2" fillId="0" borderId="37" xfId="0" applyNumberFormat="1" applyFont="1" applyFill="1" applyBorder="1" applyAlignment="1">
      <alignment horizontal="right" vertical="center" wrapText="1"/>
    </xf>
    <xf numFmtId="3" fontId="2" fillId="0" borderId="16" xfId="51" applyNumberFormat="1" applyFont="1" applyFill="1" applyBorder="1" applyAlignment="1" applyProtection="1">
      <alignment horizontal="right" wrapText="1"/>
    </xf>
    <xf numFmtId="3" fontId="37" fillId="0" borderId="17" xfId="51" applyNumberFormat="1" applyFont="1" applyFill="1" applyBorder="1" applyAlignment="1" applyProtection="1">
      <alignment horizontal="right" wrapText="1"/>
      <protection locked="0"/>
    </xf>
    <xf numFmtId="3" fontId="9" fillId="0" borderId="17" xfId="0" applyNumberFormat="1" applyFont="1" applyFill="1" applyBorder="1" applyAlignment="1" applyProtection="1">
      <alignment horizontal="right" wrapText="1"/>
      <protection locked="0"/>
    </xf>
    <xf numFmtId="3" fontId="29" fillId="0" borderId="14" xfId="0" applyNumberFormat="1" applyFont="1" applyFill="1" applyBorder="1" applyAlignment="1">
      <alignment horizontal="right" vertical="center" wrapText="1"/>
    </xf>
    <xf numFmtId="3" fontId="29" fillId="0" borderId="17" xfId="51" applyNumberFormat="1" applyFont="1" applyFill="1" applyBorder="1" applyAlignment="1" applyProtection="1">
      <alignment horizontal="right" wrapText="1"/>
      <protection locked="0"/>
    </xf>
    <xf numFmtId="3" fontId="29" fillId="0" borderId="18" xfId="51" applyNumberFormat="1" applyFont="1" applyFill="1" applyBorder="1" applyAlignment="1" applyProtection="1">
      <alignment horizontal="right" wrapText="1"/>
      <protection locked="0"/>
    </xf>
    <xf numFmtId="3" fontId="29" fillId="0" borderId="16" xfId="51" applyNumberFormat="1" applyFont="1" applyFill="1" applyBorder="1" applyAlignment="1" applyProtection="1">
      <alignment horizontal="right" wrapText="1"/>
      <protection locked="0"/>
    </xf>
    <xf numFmtId="3" fontId="29" fillId="0" borderId="34" xfId="51" applyNumberFormat="1" applyFont="1" applyFill="1" applyBorder="1" applyAlignment="1" applyProtection="1">
      <alignment horizontal="right" vertical="center" wrapText="1"/>
      <protection locked="0"/>
    </xf>
    <xf numFmtId="3" fontId="37" fillId="0" borderId="14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Fill="1" applyBorder="1" applyAlignment="1">
      <alignment horizontal="right" vertical="center" wrapText="1"/>
    </xf>
    <xf numFmtId="3" fontId="27" fillId="0" borderId="10" xfId="51" applyNumberFormat="1" applyFont="1" applyFill="1" applyBorder="1" applyAlignment="1" applyProtection="1">
      <alignment horizontal="right" wrapText="1"/>
      <protection locked="0"/>
    </xf>
    <xf numFmtId="3" fontId="8" fillId="0" borderId="11" xfId="0" applyNumberFormat="1" applyFont="1" applyFill="1" applyBorder="1" applyAlignment="1">
      <alignment horizontal="right" vertical="center" wrapText="1"/>
    </xf>
    <xf numFmtId="3" fontId="30" fillId="0" borderId="11" xfId="51" applyNumberFormat="1" applyFont="1" applyFill="1" applyBorder="1" applyAlignment="1" applyProtection="1">
      <alignment horizontal="right" vertical="center" wrapText="1"/>
    </xf>
    <xf numFmtId="3" fontId="27" fillId="0" borderId="38" xfId="51" applyNumberFormat="1" applyFont="1" applyFill="1" applyBorder="1" applyAlignment="1" applyProtection="1">
      <alignment vertical="center" wrapText="1"/>
    </xf>
    <xf numFmtId="3" fontId="2" fillId="0" borderId="62" xfId="51" applyNumberFormat="1" applyFont="1" applyFill="1" applyBorder="1" applyAlignment="1" applyProtection="1">
      <alignment vertical="center" wrapText="1"/>
      <protection locked="0"/>
    </xf>
    <xf numFmtId="3" fontId="2" fillId="0" borderId="63" xfId="51" applyNumberFormat="1" applyFont="1" applyFill="1" applyBorder="1" applyAlignment="1" applyProtection="1">
      <alignment horizontal="right" vertical="center" wrapText="1"/>
      <protection locked="0"/>
    </xf>
    <xf numFmtId="3" fontId="29" fillId="0" borderId="48" xfId="0" applyNumberFormat="1" applyFont="1" applyFill="1" applyBorder="1" applyAlignment="1">
      <alignment horizontal="right" vertical="center" wrapText="1"/>
    </xf>
    <xf numFmtId="3" fontId="2" fillId="0" borderId="29" xfId="51" applyNumberFormat="1" applyFont="1" applyFill="1" applyBorder="1" applyAlignment="1" applyProtection="1">
      <alignment vertical="center" wrapText="1"/>
      <protection locked="0"/>
    </xf>
    <xf numFmtId="3" fontId="29" fillId="0" borderId="49" xfId="0" applyNumberFormat="1" applyFont="1" applyFill="1" applyBorder="1" applyAlignment="1">
      <alignment horizontal="right" vertical="center" wrapText="1"/>
    </xf>
    <xf numFmtId="3" fontId="2" fillId="0" borderId="36" xfId="51" applyNumberFormat="1" applyFont="1" applyFill="1" applyBorder="1" applyAlignment="1" applyProtection="1">
      <alignment horizontal="right" wrapText="1"/>
    </xf>
    <xf numFmtId="3" fontId="2" fillId="0" borderId="64" xfId="51" applyNumberFormat="1" applyFont="1" applyFill="1" applyBorder="1" applyAlignment="1" applyProtection="1">
      <alignment horizontal="right" wrapText="1"/>
    </xf>
    <xf numFmtId="3" fontId="29" fillId="0" borderId="31" xfId="51" applyNumberFormat="1" applyFont="1" applyFill="1" applyBorder="1" applyAlignment="1" applyProtection="1">
      <alignment horizontal="right" wrapText="1"/>
      <protection locked="0"/>
    </xf>
    <xf numFmtId="0" fontId="29" fillId="0" borderId="35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29" fillId="0" borderId="65" xfId="0" applyFont="1" applyFill="1" applyBorder="1" applyAlignment="1">
      <alignment vertical="center" wrapText="1"/>
    </xf>
    <xf numFmtId="164" fontId="23" fillId="0" borderId="11" xfId="0" quotePrefix="1" applyNumberFormat="1" applyFont="1" applyBorder="1" applyAlignment="1" applyProtection="1">
      <alignment wrapText="1"/>
    </xf>
    <xf numFmtId="164" fontId="16" fillId="0" borderId="14" xfId="0" applyNumberFormat="1" applyFont="1" applyFill="1" applyBorder="1" applyAlignment="1" applyProtection="1">
      <alignment horizontal="right" wrapText="1"/>
    </xf>
    <xf numFmtId="164" fontId="3" fillId="0" borderId="14" xfId="0" applyNumberFormat="1" applyFont="1" applyFill="1" applyBorder="1" applyAlignment="1" applyProtection="1">
      <alignment horizontal="right" wrapText="1"/>
      <protection locked="0"/>
    </xf>
    <xf numFmtId="0" fontId="2" fillId="0" borderId="34" xfId="0" applyFont="1" applyFill="1" applyBorder="1" applyAlignment="1" applyProtection="1">
      <alignment horizontal="right" wrapText="1"/>
    </xf>
    <xf numFmtId="0" fontId="8" fillId="0" borderId="40" xfId="0" applyFont="1" applyFill="1" applyBorder="1" applyAlignment="1" applyProtection="1">
      <alignment horizontal="right" wrapText="1"/>
    </xf>
    <xf numFmtId="0" fontId="5" fillId="0" borderId="66" xfId="0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3" fontId="0" fillId="0" borderId="37" xfId="0" applyNumberForma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horizontal="left" vertical="center" wrapText="1" indent="1"/>
    </xf>
    <xf numFmtId="3" fontId="3" fillId="0" borderId="14" xfId="51" applyNumberFormat="1" applyFont="1" applyFill="1" applyBorder="1" applyAlignment="1" applyProtection="1">
      <alignment vertical="center" wrapText="1"/>
      <protection locked="0"/>
    </xf>
    <xf numFmtId="3" fontId="39" fillId="0" borderId="14" xfId="51" applyNumberFormat="1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>
      <alignment vertical="center" wrapText="1"/>
    </xf>
    <xf numFmtId="3" fontId="51" fillId="0" borderId="14" xfId="51" applyNumberFormat="1" applyFont="1" applyFill="1" applyBorder="1" applyAlignment="1" applyProtection="1">
      <alignment vertical="center" wrapText="1"/>
      <protection locked="0"/>
    </xf>
    <xf numFmtId="3" fontId="39" fillId="0" borderId="14" xfId="0" applyNumberFormat="1" applyFont="1" applyFill="1" applyBorder="1" applyAlignment="1">
      <alignment vertical="center" wrapText="1"/>
    </xf>
    <xf numFmtId="3" fontId="9" fillId="0" borderId="14" xfId="0" applyNumberFormat="1" applyFont="1" applyFill="1" applyBorder="1" applyAlignment="1">
      <alignment vertical="center" wrapText="1"/>
    </xf>
    <xf numFmtId="164" fontId="9" fillId="0" borderId="17" xfId="51" applyNumberFormat="1" applyFont="1" applyFill="1" applyBorder="1" applyAlignment="1" applyProtection="1">
      <alignment vertical="center" wrapText="1"/>
      <protection locked="0"/>
    </xf>
    <xf numFmtId="164" fontId="3" fillId="0" borderId="17" xfId="51" applyNumberFormat="1" applyFont="1" applyFill="1" applyBorder="1" applyAlignment="1" applyProtection="1">
      <alignment vertical="center" wrapText="1"/>
      <protection locked="0"/>
    </xf>
    <xf numFmtId="3" fontId="9" fillId="0" borderId="17" xfId="51" applyNumberFormat="1" applyFont="1" applyFill="1" applyBorder="1" applyAlignment="1" applyProtection="1">
      <alignment vertical="center" wrapText="1"/>
      <protection locked="0"/>
    </xf>
    <xf numFmtId="3" fontId="3" fillId="0" borderId="17" xfId="51" applyNumberFormat="1" applyFont="1" applyFill="1" applyBorder="1" applyAlignment="1" applyProtection="1">
      <alignment vertical="center" wrapText="1"/>
      <protection locked="0"/>
    </xf>
    <xf numFmtId="3" fontId="39" fillId="0" borderId="17" xfId="51" applyNumberFormat="1" applyFont="1" applyFill="1" applyBorder="1" applyAlignment="1" applyProtection="1">
      <alignment vertical="center" wrapText="1"/>
      <protection locked="0"/>
    </xf>
    <xf numFmtId="3" fontId="51" fillId="0" borderId="17" xfId="51" applyNumberFormat="1" applyFont="1" applyFill="1" applyBorder="1" applyAlignment="1" applyProtection="1">
      <alignment vertical="center" wrapText="1"/>
      <protection locked="0"/>
    </xf>
    <xf numFmtId="164" fontId="9" fillId="0" borderId="16" xfId="51" applyNumberFormat="1" applyFont="1" applyFill="1" applyBorder="1" applyAlignment="1" applyProtection="1">
      <alignment vertical="center" wrapText="1"/>
      <protection locked="0"/>
    </xf>
    <xf numFmtId="164" fontId="5" fillId="0" borderId="10" xfId="51" applyNumberFormat="1" applyFont="1" applyFill="1" applyBorder="1" applyAlignment="1" applyProtection="1">
      <alignment vertical="center" wrapText="1"/>
    </xf>
    <xf numFmtId="164" fontId="5" fillId="0" borderId="11" xfId="51" applyNumberFormat="1" applyFont="1" applyFill="1" applyBorder="1" applyAlignment="1" applyProtection="1">
      <alignment vertical="center" wrapText="1"/>
    </xf>
    <xf numFmtId="164" fontId="9" fillId="0" borderId="18" xfId="51" applyNumberFormat="1" applyFont="1" applyFill="1" applyBorder="1" applyAlignment="1" applyProtection="1">
      <alignment vertical="center" wrapText="1"/>
      <protection locked="0"/>
    </xf>
    <xf numFmtId="164" fontId="3" fillId="0" borderId="16" xfId="51" applyNumberFormat="1" applyFont="1" applyFill="1" applyBorder="1" applyAlignment="1" applyProtection="1">
      <alignment vertical="center" wrapText="1"/>
      <protection locked="0"/>
    </xf>
    <xf numFmtId="3" fontId="9" fillId="0" borderId="18" xfId="51" applyNumberFormat="1" applyFont="1" applyFill="1" applyBorder="1" applyAlignment="1" applyProtection="1">
      <alignment vertical="center" wrapText="1"/>
      <protection locked="0"/>
    </xf>
    <xf numFmtId="3" fontId="3" fillId="0" borderId="16" xfId="51" applyNumberFormat="1" applyFont="1" applyFill="1" applyBorder="1" applyAlignment="1" applyProtection="1">
      <alignment vertical="center" wrapText="1"/>
      <protection locked="0"/>
    </xf>
    <xf numFmtId="3" fontId="3" fillId="0" borderId="18" xfId="51" applyNumberFormat="1" applyFont="1" applyFill="1" applyBorder="1" applyAlignment="1" applyProtection="1">
      <alignment vertical="center" wrapText="1"/>
      <protection locked="0"/>
    </xf>
    <xf numFmtId="3" fontId="3" fillId="0" borderId="37" xfId="0" applyNumberFormat="1" applyFont="1" applyFill="1" applyBorder="1" applyAlignment="1">
      <alignment vertical="center" wrapText="1"/>
    </xf>
    <xf numFmtId="3" fontId="16" fillId="0" borderId="10" xfId="51" applyNumberFormat="1" applyFont="1" applyFill="1" applyBorder="1" applyAlignment="1" applyProtection="1">
      <alignment vertical="center" wrapText="1"/>
    </xf>
    <xf numFmtId="3" fontId="16" fillId="0" borderId="11" xfId="51" applyNumberFormat="1" applyFont="1" applyFill="1" applyBorder="1" applyAlignment="1" applyProtection="1">
      <alignment vertical="center" wrapText="1"/>
    </xf>
    <xf numFmtId="0" fontId="3" fillId="0" borderId="34" xfId="0" applyFont="1" applyFill="1" applyBorder="1" applyAlignment="1">
      <alignment vertical="center" wrapText="1"/>
    </xf>
    <xf numFmtId="3" fontId="5" fillId="0" borderId="10" xfId="51" applyNumberFormat="1" applyFont="1" applyFill="1" applyBorder="1" applyAlignment="1" applyProtection="1">
      <alignment vertical="center" wrapText="1"/>
    </xf>
    <xf numFmtId="3" fontId="5" fillId="0" borderId="11" xfId="51" applyNumberFormat="1" applyFont="1" applyFill="1" applyBorder="1" applyAlignment="1" applyProtection="1">
      <alignment vertical="center" wrapText="1"/>
    </xf>
    <xf numFmtId="3" fontId="9" fillId="0" borderId="16" xfId="51" applyNumberFormat="1" applyFont="1" applyFill="1" applyBorder="1" applyAlignment="1" applyProtection="1">
      <alignment vertical="center" wrapText="1"/>
      <protection locked="0"/>
    </xf>
    <xf numFmtId="164" fontId="3" fillId="0" borderId="18" xfId="51" applyNumberFormat="1" applyFont="1" applyFill="1" applyBorder="1" applyAlignment="1" applyProtection="1">
      <alignment vertical="center" wrapText="1"/>
      <protection locked="0"/>
    </xf>
    <xf numFmtId="164" fontId="16" fillId="0" borderId="10" xfId="51" applyNumberFormat="1" applyFont="1" applyFill="1" applyBorder="1" applyAlignment="1" applyProtection="1">
      <alignment vertical="center" wrapText="1"/>
    </xf>
    <xf numFmtId="164" fontId="16" fillId="0" borderId="11" xfId="51" applyNumberFormat="1" applyFont="1" applyFill="1" applyBorder="1" applyAlignment="1" applyProtection="1">
      <alignment vertical="center" wrapText="1"/>
    </xf>
    <xf numFmtId="3" fontId="9" fillId="0" borderId="34" xfId="51" applyNumberFormat="1" applyFont="1" applyFill="1" applyBorder="1" applyAlignment="1" applyProtection="1">
      <alignment vertical="center" wrapText="1"/>
      <protection locked="0"/>
    </xf>
    <xf numFmtId="164" fontId="5" fillId="0" borderId="10" xfId="51" applyNumberFormat="1" applyFont="1" applyFill="1" applyBorder="1" applyAlignment="1" applyProtection="1">
      <alignment vertical="center" wrapText="1"/>
      <protection locked="0"/>
    </xf>
    <xf numFmtId="164" fontId="5" fillId="0" borderId="11" xfId="51" applyNumberFormat="1" applyFont="1" applyFill="1" applyBorder="1" applyAlignment="1" applyProtection="1">
      <alignment vertical="center" wrapText="1"/>
      <protection locked="0"/>
    </xf>
    <xf numFmtId="0" fontId="5" fillId="0" borderId="47" xfId="0" applyFont="1" applyFill="1" applyBorder="1" applyAlignment="1">
      <alignment horizontal="center" vertical="center" wrapText="1"/>
    </xf>
    <xf numFmtId="49" fontId="37" fillId="0" borderId="16" xfId="51" applyNumberFormat="1" applyFont="1" applyFill="1" applyBorder="1" applyAlignment="1" applyProtection="1">
      <alignment horizontal="center" vertical="center" wrapText="1"/>
    </xf>
    <xf numFmtId="49" fontId="39" fillId="0" borderId="24" xfId="51" applyNumberFormat="1" applyFont="1" applyFill="1" applyBorder="1" applyAlignment="1" applyProtection="1">
      <alignment horizontal="left" vertical="center" wrapText="1" indent="2"/>
    </xf>
    <xf numFmtId="49" fontId="29" fillId="0" borderId="18" xfId="51" applyNumberFormat="1" applyFont="1" applyFill="1" applyBorder="1" applyAlignment="1" applyProtection="1">
      <alignment horizontal="center" vertical="center" wrapText="1"/>
    </xf>
    <xf numFmtId="49" fontId="9" fillId="0" borderId="26" xfId="51" applyNumberFormat="1" applyFont="1" applyFill="1" applyBorder="1" applyAlignment="1" applyProtection="1">
      <alignment horizontal="left" vertical="center" wrapText="1" indent="3"/>
    </xf>
    <xf numFmtId="0" fontId="5" fillId="0" borderId="50" xfId="0" applyFont="1" applyFill="1" applyBorder="1" applyAlignment="1" applyProtection="1">
      <alignment horizontal="center" vertical="center" wrapText="1"/>
    </xf>
    <xf numFmtId="3" fontId="27" fillId="0" borderId="64" xfId="51" applyNumberFormat="1" applyFont="1" applyFill="1" applyBorder="1" applyAlignment="1" applyProtection="1">
      <alignment horizontal="right" wrapText="1"/>
    </xf>
    <xf numFmtId="3" fontId="30" fillId="0" borderId="64" xfId="51" applyNumberFormat="1" applyFont="1" applyFill="1" applyBorder="1" applyAlignment="1" applyProtection="1">
      <alignment horizontal="right" wrapText="1"/>
    </xf>
    <xf numFmtId="3" fontId="30" fillId="0" borderId="0" xfId="51" applyNumberFormat="1" applyFont="1" applyFill="1" applyBorder="1" applyAlignment="1" applyProtection="1">
      <alignment horizontal="right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2" fillId="0" borderId="22" xfId="51" applyNumberFormat="1" applyFont="1" applyFill="1" applyBorder="1" applyAlignment="1" applyProtection="1">
      <alignment wrapText="1"/>
      <protection locked="0"/>
    </xf>
    <xf numFmtId="3" fontId="2" fillId="0" borderId="34" xfId="51" applyNumberFormat="1" applyFont="1" applyFill="1" applyBorder="1" applyAlignment="1" applyProtection="1">
      <alignment wrapText="1"/>
      <protection locked="0"/>
    </xf>
    <xf numFmtId="3" fontId="29" fillId="0" borderId="34" xfId="0" applyNumberFormat="1" applyFont="1" applyFill="1" applyBorder="1" applyAlignment="1">
      <alignment wrapText="1"/>
    </xf>
    <xf numFmtId="3" fontId="37" fillId="0" borderId="39" xfId="51" applyNumberFormat="1" applyFont="1" applyFill="1" applyBorder="1" applyAlignment="1" applyProtection="1">
      <alignment wrapText="1"/>
      <protection locked="0"/>
    </xf>
    <xf numFmtId="3" fontId="37" fillId="0" borderId="37" xfId="0" applyNumberFormat="1" applyFont="1" applyFill="1" applyBorder="1" applyAlignment="1">
      <alignment wrapText="1"/>
    </xf>
    <xf numFmtId="3" fontId="8" fillId="0" borderId="34" xfId="0" applyNumberFormat="1" applyFont="1" applyFill="1" applyBorder="1" applyAlignment="1">
      <alignment wrapText="1"/>
    </xf>
    <xf numFmtId="3" fontId="29" fillId="0" borderId="22" xfId="51" applyNumberFormat="1" applyFont="1" applyFill="1" applyBorder="1" applyAlignment="1" applyProtection="1">
      <alignment wrapText="1"/>
      <protection locked="0"/>
    </xf>
    <xf numFmtId="3" fontId="29" fillId="0" borderId="59" xfId="51" applyNumberFormat="1" applyFont="1" applyFill="1" applyBorder="1" applyAlignment="1" applyProtection="1">
      <alignment wrapText="1"/>
      <protection locked="0"/>
    </xf>
    <xf numFmtId="3" fontId="8" fillId="0" borderId="37" xfId="0" applyNumberFormat="1" applyFont="1" applyFill="1" applyBorder="1" applyAlignment="1">
      <alignment wrapText="1"/>
    </xf>
    <xf numFmtId="3" fontId="23" fillId="0" borderId="67" xfId="0" quotePrefix="1" applyNumberFormat="1" applyFont="1" applyBorder="1" applyAlignment="1" applyProtection="1">
      <alignment wrapText="1"/>
    </xf>
    <xf numFmtId="3" fontId="23" fillId="0" borderId="27" xfId="0" quotePrefix="1" applyNumberFormat="1" applyFont="1" applyBorder="1" applyAlignment="1" applyProtection="1">
      <alignment wrapText="1"/>
    </xf>
    <xf numFmtId="3" fontId="27" fillId="0" borderId="64" xfId="51" applyNumberFormat="1" applyFont="1" applyFill="1" applyBorder="1" applyAlignment="1" applyProtection="1">
      <alignment vertical="center" wrapText="1"/>
    </xf>
    <xf numFmtId="3" fontId="27" fillId="0" borderId="35" xfId="51" applyNumberFormat="1" applyFont="1" applyFill="1" applyBorder="1" applyAlignment="1" applyProtection="1">
      <alignment horizontal="right" wrapText="1"/>
    </xf>
    <xf numFmtId="3" fontId="2" fillId="0" borderId="24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 applyProtection="1">
      <alignment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68" xfId="0" applyNumberFormat="1" applyFont="1" applyFill="1" applyBorder="1" applyAlignment="1" applyProtection="1">
      <alignment vertical="center" wrapText="1"/>
      <protection locked="0"/>
    </xf>
    <xf numFmtId="49" fontId="3" fillId="0" borderId="17" xfId="51" applyNumberFormat="1" applyFont="1" applyFill="1" applyBorder="1" applyAlignment="1" applyProtection="1">
      <alignment horizontal="left" wrapText="1"/>
    </xf>
    <xf numFmtId="49" fontId="39" fillId="0" borderId="17" xfId="51" applyNumberFormat="1" applyFont="1" applyFill="1" applyBorder="1" applyAlignment="1" applyProtection="1">
      <alignment horizontal="left" wrapText="1"/>
    </xf>
    <xf numFmtId="164" fontId="30" fillId="0" borderId="13" xfId="0" applyNumberFormat="1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center" vertical="center" wrapText="1"/>
    </xf>
    <xf numFmtId="164" fontId="30" fillId="0" borderId="12" xfId="0" applyNumberFormat="1" applyFont="1" applyFill="1" applyBorder="1" applyAlignment="1" applyProtection="1">
      <alignment horizontal="center" vertical="center" wrapText="1"/>
    </xf>
    <xf numFmtId="164" fontId="30" fillId="0" borderId="15" xfId="0" applyNumberFormat="1" applyFont="1" applyFill="1" applyBorder="1" applyAlignment="1" applyProtection="1">
      <alignment horizontal="center"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left" vertical="center" wrapText="1" indent="1"/>
    </xf>
    <xf numFmtId="164" fontId="30" fillId="0" borderId="17" xfId="0" applyNumberFormat="1" applyFont="1" applyFill="1" applyBorder="1" applyAlignment="1" applyProtection="1">
      <alignment horizontal="left" vertical="center" wrapText="1" indent="1"/>
    </xf>
    <xf numFmtId="164" fontId="27" fillId="0" borderId="51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left" vertical="center" wrapText="1" indent="1"/>
    </xf>
    <xf numFmtId="164" fontId="29" fillId="0" borderId="37" xfId="0" applyNumberFormat="1" applyFont="1" applyFill="1" applyBorder="1" applyAlignment="1" applyProtection="1">
      <alignment horizontal="right" wrapText="1"/>
    </xf>
    <xf numFmtId="164" fontId="29" fillId="0" borderId="67" xfId="0" applyNumberFormat="1" applyFont="1" applyFill="1" applyBorder="1" applyAlignment="1" applyProtection="1">
      <alignment horizontal="left" vertical="center" wrapText="1" indent="1"/>
    </xf>
    <xf numFmtId="164" fontId="27" fillId="0" borderId="10" xfId="0" applyNumberFormat="1" applyFont="1" applyFill="1" applyBorder="1" applyAlignment="1" applyProtection="1">
      <alignment horizontal="left" vertical="center" wrapText="1"/>
    </xf>
    <xf numFmtId="164" fontId="30" fillId="0" borderId="19" xfId="0" applyNumberFormat="1" applyFont="1" applyFill="1" applyBorder="1" applyAlignment="1" applyProtection="1">
      <alignment horizontal="left" vertical="center" wrapText="1" indent="1"/>
    </xf>
    <xf numFmtId="164" fontId="30" fillId="0" borderId="43" xfId="0" applyNumberFormat="1" applyFont="1" applyFill="1" applyBorder="1" applyAlignment="1" applyProtection="1">
      <alignment horizontal="right" wrapText="1"/>
    </xf>
    <xf numFmtId="164" fontId="29" fillId="0" borderId="16" xfId="0" applyNumberFormat="1" applyFont="1" applyFill="1" applyBorder="1" applyAlignment="1" applyProtection="1">
      <alignment horizontal="left" vertical="center" wrapText="1" indent="1"/>
    </xf>
    <xf numFmtId="164" fontId="30" fillId="0" borderId="10" xfId="0" applyNumberFormat="1" applyFont="1" applyFill="1" applyBorder="1" applyAlignment="1" applyProtection="1">
      <alignment wrapText="1"/>
    </xf>
    <xf numFmtId="164" fontId="29" fillId="0" borderId="13" xfId="0" applyNumberFormat="1" applyFont="1" applyFill="1" applyBorder="1" applyAlignment="1" applyProtection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0" xfId="51" applyFont="1" applyFill="1" applyBorder="1" applyAlignment="1" applyProtection="1">
      <alignment horizontal="left" vertical="center" wrapText="1" indent="1"/>
    </xf>
    <xf numFmtId="0" fontId="25" fillId="0" borderId="17" xfId="0" quotePrefix="1" applyFont="1" applyBorder="1" applyAlignment="1" applyProtection="1">
      <alignment horizontal="left" vertical="center" wrapText="1" indent="2"/>
    </xf>
    <xf numFmtId="49" fontId="39" fillId="0" borderId="17" xfId="51" applyNumberFormat="1" applyFont="1" applyFill="1" applyBorder="1" applyAlignment="1" applyProtection="1">
      <alignment horizontal="left" vertical="center" wrapText="1" indent="3"/>
    </xf>
    <xf numFmtId="0" fontId="27" fillId="0" borderId="27" xfId="51" applyFont="1" applyFill="1" applyBorder="1" applyAlignment="1" applyProtection="1">
      <alignment horizontal="left" vertical="center" wrapText="1" indent="1"/>
    </xf>
    <xf numFmtId="3" fontId="2" fillId="0" borderId="31" xfId="0" applyNumberFormat="1" applyFont="1" applyFill="1" applyBorder="1" applyAlignment="1">
      <alignment vertical="center" wrapText="1"/>
    </xf>
    <xf numFmtId="164" fontId="5" fillId="0" borderId="15" xfId="51" applyNumberFormat="1" applyFont="1" applyFill="1" applyBorder="1" applyAlignment="1" applyProtection="1">
      <alignment vertical="center" wrapText="1"/>
    </xf>
    <xf numFmtId="3" fontId="29" fillId="0" borderId="31" xfId="0" applyNumberFormat="1" applyFont="1" applyFill="1" applyBorder="1" applyAlignment="1">
      <alignment vertical="center" wrapText="1"/>
    </xf>
    <xf numFmtId="3" fontId="39" fillId="0" borderId="31" xfId="51" applyNumberFormat="1" applyFont="1" applyFill="1" applyBorder="1" applyAlignment="1" applyProtection="1">
      <alignment vertical="center" wrapText="1"/>
      <protection locked="0"/>
    </xf>
    <xf numFmtId="3" fontId="9" fillId="0" borderId="31" xfId="0" applyNumberFormat="1" applyFont="1" applyFill="1" applyBorder="1" applyAlignment="1">
      <alignment vertical="center" wrapText="1"/>
    </xf>
    <xf numFmtId="164" fontId="9" fillId="0" borderId="31" xfId="51" applyNumberFormat="1" applyFont="1" applyFill="1" applyBorder="1" applyAlignment="1" applyProtection="1">
      <alignment vertical="center" wrapText="1"/>
      <protection locked="0"/>
    </xf>
    <xf numFmtId="3" fontId="51" fillId="0" borderId="31" xfId="51" applyNumberFormat="1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right" wrapText="1"/>
    </xf>
    <xf numFmtId="3" fontId="16" fillId="0" borderId="46" xfId="0" applyNumberFormat="1" applyFont="1" applyFill="1" applyBorder="1" applyAlignment="1" applyProtection="1">
      <alignment horizontal="right" wrapText="1"/>
    </xf>
    <xf numFmtId="164" fontId="16" fillId="0" borderId="47" xfId="0" applyNumberFormat="1" applyFont="1" applyFill="1" applyBorder="1" applyAlignment="1" applyProtection="1">
      <alignment horizontal="right" wrapText="1"/>
    </xf>
    <xf numFmtId="0" fontId="51" fillId="0" borderId="36" xfId="0" applyFont="1" applyFill="1" applyBorder="1" applyAlignment="1" applyProtection="1">
      <alignment horizontal="right" wrapText="1"/>
    </xf>
    <xf numFmtId="0" fontId="3" fillId="0" borderId="41" xfId="0" applyFont="1" applyFill="1" applyBorder="1" applyAlignment="1" applyProtection="1">
      <alignment horizontal="right" wrapText="1"/>
    </xf>
    <xf numFmtId="3" fontId="16" fillId="0" borderId="27" xfId="0" applyNumberFormat="1" applyFont="1" applyFill="1" applyBorder="1" applyAlignment="1" applyProtection="1">
      <alignment vertical="center" wrapText="1"/>
      <protection locked="0"/>
    </xf>
    <xf numFmtId="3" fontId="16" fillId="0" borderId="46" xfId="0" applyNumberFormat="1" applyFont="1" applyFill="1" applyBorder="1" applyAlignment="1" applyProtection="1">
      <alignment vertical="center" wrapText="1"/>
    </xf>
    <xf numFmtId="3" fontId="3" fillId="0" borderId="34" xfId="0" applyNumberFormat="1" applyFont="1" applyFill="1" applyBorder="1" applyAlignment="1">
      <alignment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51" fillId="0" borderId="14" xfId="0" applyNumberFormat="1" applyFont="1" applyFill="1" applyBorder="1" applyAlignment="1">
      <alignment vertical="center" wrapText="1"/>
    </xf>
    <xf numFmtId="3" fontId="9" fillId="0" borderId="34" xfId="0" applyNumberFormat="1" applyFont="1" applyFill="1" applyBorder="1" applyAlignment="1">
      <alignment vertical="center" wrapText="1"/>
    </xf>
    <xf numFmtId="3" fontId="9" fillId="0" borderId="35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164" fontId="16" fillId="0" borderId="15" xfId="51" applyNumberFormat="1" applyFont="1" applyFill="1" applyBorder="1" applyAlignment="1" applyProtection="1">
      <alignment vertical="center" wrapText="1"/>
    </xf>
    <xf numFmtId="0" fontId="39" fillId="0" borderId="34" xfId="0" applyFont="1" applyFill="1" applyBorder="1" applyAlignment="1">
      <alignment vertical="center" wrapText="1"/>
    </xf>
    <xf numFmtId="0" fontId="39" fillId="0" borderId="14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3" fontId="3" fillId="0" borderId="65" xfId="0" applyNumberFormat="1" applyFont="1" applyFill="1" applyBorder="1" applyAlignment="1">
      <alignment vertical="center" wrapText="1"/>
    </xf>
    <xf numFmtId="3" fontId="39" fillId="0" borderId="31" xfId="0" applyNumberFormat="1" applyFont="1" applyFill="1" applyBorder="1" applyAlignment="1">
      <alignment vertical="center" wrapText="1"/>
    </xf>
    <xf numFmtId="0" fontId="5" fillId="0" borderId="12" xfId="5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wrapText="1"/>
    </xf>
    <xf numFmtId="164" fontId="9" fillId="0" borderId="31" xfId="0" applyNumberFormat="1" applyFont="1" applyFill="1" applyBorder="1" applyAlignment="1" applyProtection="1">
      <alignment horizontal="right" wrapText="1"/>
    </xf>
    <xf numFmtId="3" fontId="9" fillId="0" borderId="31" xfId="0" applyNumberFormat="1" applyFont="1" applyFill="1" applyBorder="1" applyAlignment="1" applyProtection="1">
      <alignment wrapText="1"/>
    </xf>
    <xf numFmtId="3" fontId="9" fillId="0" borderId="64" xfId="0" applyNumberFormat="1" applyFont="1" applyFill="1" applyBorder="1" applyAlignment="1" applyProtection="1">
      <alignment horizontal="right" wrapText="1"/>
    </xf>
    <xf numFmtId="3" fontId="9" fillId="0" borderId="31" xfId="0" applyNumberFormat="1" applyFont="1" applyFill="1" applyBorder="1" applyAlignment="1" applyProtection="1">
      <alignment horizontal="right" wrapText="1"/>
    </xf>
    <xf numFmtId="3" fontId="9" fillId="0" borderId="35" xfId="0" applyNumberFormat="1" applyFont="1" applyFill="1" applyBorder="1" applyAlignment="1" applyProtection="1">
      <alignment horizontal="right" wrapText="1"/>
    </xf>
    <xf numFmtId="0" fontId="16" fillId="0" borderId="66" xfId="0" applyFont="1" applyFill="1" applyBorder="1" applyAlignment="1" applyProtection="1">
      <alignment horizontal="left" vertical="center" wrapText="1" indent="1"/>
    </xf>
    <xf numFmtId="164" fontId="16" fillId="0" borderId="51" xfId="0" applyNumberFormat="1" applyFont="1" applyFill="1" applyBorder="1" applyAlignment="1" applyProtection="1">
      <alignment vertical="center" wrapText="1"/>
    </xf>
    <xf numFmtId="164" fontId="16" fillId="0" borderId="47" xfId="0" applyNumberFormat="1" applyFont="1" applyFill="1" applyBorder="1" applyAlignment="1" applyProtection="1">
      <alignment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9" xfId="0" applyNumberFormat="1" applyFont="1" applyFill="1" applyBorder="1" applyAlignment="1" applyProtection="1">
      <alignment horizontal="center" vertical="center" wrapText="1"/>
    </xf>
    <xf numFmtId="0" fontId="9" fillId="0" borderId="61" xfId="51" applyFont="1" applyFill="1" applyBorder="1" applyAlignment="1" applyProtection="1">
      <alignment horizontal="left" vertical="center" wrapText="1" indent="1"/>
    </xf>
    <xf numFmtId="3" fontId="9" fillId="0" borderId="20" xfId="0" applyNumberFormat="1" applyFont="1" applyFill="1" applyBorder="1" applyAlignment="1" applyProtection="1">
      <alignment wrapText="1"/>
      <protection locked="0"/>
    </xf>
    <xf numFmtId="49" fontId="9" fillId="0" borderId="67" xfId="0" applyNumberFormat="1" applyFont="1" applyFill="1" applyBorder="1" applyAlignment="1" applyProtection="1">
      <alignment horizontal="center" vertical="center" wrapText="1"/>
    </xf>
    <xf numFmtId="0" fontId="9" fillId="0" borderId="67" xfId="51" applyFont="1" applyFill="1" applyBorder="1" applyAlignment="1" applyProtection="1">
      <alignment horizontal="left" vertical="center" wrapText="1" indent="2"/>
    </xf>
    <xf numFmtId="3" fontId="9" fillId="0" borderId="32" xfId="0" applyNumberFormat="1" applyFont="1" applyFill="1" applyBorder="1" applyAlignment="1" applyProtection="1">
      <alignment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</xf>
    <xf numFmtId="49" fontId="3" fillId="0" borderId="59" xfId="0" applyNumberFormat="1" applyFont="1" applyFill="1" applyBorder="1" applyAlignment="1" applyProtection="1">
      <alignment horizontal="center" vertical="center" wrapText="1"/>
    </xf>
    <xf numFmtId="0" fontId="3" fillId="0" borderId="59" xfId="51" applyFont="1" applyFill="1" applyBorder="1" applyAlignment="1" applyProtection="1">
      <alignment horizontal="left" vertical="center" wrapText="1" indent="1"/>
    </xf>
    <xf numFmtId="164" fontId="16" fillId="0" borderId="10" xfId="0" applyNumberFormat="1" applyFont="1" applyFill="1" applyBorder="1" applyAlignment="1" applyProtection="1">
      <alignment wrapText="1"/>
    </xf>
    <xf numFmtId="49" fontId="3" fillId="0" borderId="61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wrapText="1"/>
    </xf>
    <xf numFmtId="3" fontId="9" fillId="0" borderId="14" xfId="0" applyNumberFormat="1" applyFont="1" applyFill="1" applyBorder="1" applyAlignment="1" applyProtection="1">
      <alignment horizontal="right" wrapText="1"/>
    </xf>
    <xf numFmtId="0" fontId="3" fillId="0" borderId="37" xfId="0" applyFont="1" applyFill="1" applyBorder="1" applyAlignment="1" applyProtection="1">
      <alignment horizontal="right" vertical="center" wrapText="1"/>
    </xf>
    <xf numFmtId="164" fontId="39" fillId="0" borderId="31" xfId="0" applyNumberFormat="1" applyFont="1" applyFill="1" applyBorder="1" applyAlignment="1" applyProtection="1">
      <alignment wrapText="1"/>
      <protection locked="0"/>
    </xf>
    <xf numFmtId="3" fontId="5" fillId="0" borderId="70" xfId="0" applyNumberFormat="1" applyFont="1" applyFill="1" applyBorder="1" applyAlignment="1" applyProtection="1">
      <alignment horizontal="right" wrapText="1"/>
    </xf>
    <xf numFmtId="3" fontId="5" fillId="0" borderId="27" xfId="0" applyNumberFormat="1" applyFont="1" applyFill="1" applyBorder="1" applyAlignment="1" applyProtection="1">
      <alignment horizontal="right" wrapText="1"/>
    </xf>
    <xf numFmtId="0" fontId="0" fillId="0" borderId="14" xfId="0" applyFill="1" applyBorder="1" applyAlignment="1" applyProtection="1">
      <alignment wrapText="1"/>
    </xf>
    <xf numFmtId="3" fontId="2" fillId="0" borderId="64" xfId="0" applyNumberFormat="1" applyFont="1" applyFill="1" applyBorder="1" applyAlignment="1">
      <alignment horizontal="right" wrapText="1"/>
    </xf>
    <xf numFmtId="3" fontId="2" fillId="0" borderId="31" xfId="0" applyNumberFormat="1" applyFont="1" applyFill="1" applyBorder="1" applyAlignment="1">
      <alignment horizontal="right" wrapText="1"/>
    </xf>
    <xf numFmtId="3" fontId="2" fillId="0" borderId="71" xfId="0" applyNumberFormat="1" applyFont="1" applyFill="1" applyBorder="1" applyAlignment="1">
      <alignment horizontal="right" wrapText="1"/>
    </xf>
    <xf numFmtId="164" fontId="23" fillId="0" borderId="15" xfId="0" quotePrefix="1" applyNumberFormat="1" applyFont="1" applyBorder="1" applyAlignment="1" applyProtection="1">
      <alignment wrapText="1"/>
    </xf>
    <xf numFmtId="164" fontId="9" fillId="0" borderId="51" xfId="0" applyNumberFormat="1" applyFont="1" applyFill="1" applyBorder="1" applyAlignment="1" applyProtection="1">
      <alignment horizontal="left" wrapText="1"/>
    </xf>
    <xf numFmtId="164" fontId="39" fillId="0" borderId="47" xfId="0" applyNumberFormat="1" applyFont="1" applyFill="1" applyBorder="1" applyAlignment="1" applyProtection="1">
      <alignment wrapText="1"/>
    </xf>
    <xf numFmtId="164" fontId="22" fillId="0" borderId="11" xfId="0" applyNumberFormat="1" applyFont="1" applyBorder="1" applyAlignment="1" applyProtection="1">
      <alignment wrapText="1"/>
    </xf>
    <xf numFmtId="164" fontId="22" fillId="0" borderId="15" xfId="0" applyNumberFormat="1" applyFont="1" applyBorder="1" applyAlignment="1" applyProtection="1">
      <alignment wrapText="1"/>
    </xf>
    <xf numFmtId="3" fontId="26" fillId="0" borderId="14" xfId="0" applyNumberFormat="1" applyFont="1" applyBorder="1" applyAlignment="1" applyProtection="1">
      <alignment wrapText="1"/>
    </xf>
    <xf numFmtId="3" fontId="26" fillId="0" borderId="31" xfId="0" applyNumberFormat="1" applyFont="1" applyBorder="1" applyAlignment="1" applyProtection="1">
      <alignment wrapText="1"/>
    </xf>
    <xf numFmtId="164" fontId="26" fillId="0" borderId="14" xfId="0" applyNumberFormat="1" applyFont="1" applyBorder="1" applyAlignment="1" applyProtection="1">
      <alignment wrapText="1"/>
    </xf>
    <xf numFmtId="164" fontId="26" fillId="0" borderId="31" xfId="0" applyNumberFormat="1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41" xfId="0" applyFont="1" applyBorder="1" applyAlignment="1" applyProtection="1">
      <alignment wrapText="1"/>
    </xf>
    <xf numFmtId="3" fontId="26" fillId="0" borderId="41" xfId="0" applyNumberFormat="1" applyFont="1" applyBorder="1" applyAlignment="1" applyProtection="1">
      <alignment wrapText="1"/>
    </xf>
    <xf numFmtId="164" fontId="9" fillId="0" borderId="31" xfId="0" applyNumberFormat="1" applyFont="1" applyFill="1" applyBorder="1" applyAlignment="1" applyProtection="1">
      <alignment wrapText="1"/>
    </xf>
    <xf numFmtId="164" fontId="26" fillId="0" borderId="36" xfId="0" applyNumberFormat="1" applyFont="1" applyBorder="1" applyAlignment="1" applyProtection="1">
      <alignment wrapText="1"/>
    </xf>
    <xf numFmtId="164" fontId="26" fillId="0" borderId="64" xfId="0" applyNumberFormat="1" applyFont="1" applyBorder="1" applyAlignment="1" applyProtection="1">
      <alignment wrapText="1"/>
    </xf>
    <xf numFmtId="3" fontId="26" fillId="0" borderId="71" xfId="0" applyNumberFormat="1" applyFont="1" applyBorder="1" applyAlignment="1" applyProtection="1">
      <alignment wrapText="1"/>
    </xf>
    <xf numFmtId="164" fontId="9" fillId="0" borderId="34" xfId="0" applyNumberFormat="1" applyFont="1" applyFill="1" applyBorder="1" applyAlignment="1" applyProtection="1">
      <alignment horizontal="right" wrapText="1"/>
      <protection locked="0"/>
    </xf>
    <xf numFmtId="164" fontId="9" fillId="0" borderId="14" xfId="0" applyNumberFormat="1" applyFont="1" applyFill="1" applyBorder="1" applyAlignment="1" applyProtection="1">
      <alignment horizontal="right" wrapText="1"/>
      <protection locked="0"/>
    </xf>
    <xf numFmtId="164" fontId="16" fillId="0" borderId="14" xfId="0" applyNumberFormat="1" applyFont="1" applyFill="1" applyBorder="1" applyAlignment="1" applyProtection="1">
      <alignment wrapText="1"/>
    </xf>
    <xf numFmtId="164" fontId="16" fillId="0" borderId="14" xfId="0" applyNumberFormat="1" applyFont="1" applyFill="1" applyBorder="1" applyAlignment="1" applyProtection="1">
      <alignment wrapText="1"/>
      <protection locked="0"/>
    </xf>
    <xf numFmtId="164" fontId="16" fillId="0" borderId="14" xfId="0" applyNumberFormat="1" applyFont="1" applyFill="1" applyBorder="1" applyAlignment="1" applyProtection="1">
      <alignment horizontal="center" wrapText="1"/>
    </xf>
    <xf numFmtId="164" fontId="2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wrapText="1"/>
      <protection locked="0"/>
    </xf>
    <xf numFmtId="164" fontId="9" fillId="0" borderId="64" xfId="0" applyNumberFormat="1" applyFont="1" applyFill="1" applyBorder="1" applyAlignment="1" applyProtection="1">
      <alignment wrapText="1"/>
    </xf>
    <xf numFmtId="164" fontId="5" fillId="0" borderId="32" xfId="0" applyNumberFormat="1" applyFont="1" applyFill="1" applyBorder="1" applyAlignment="1" applyProtection="1">
      <alignment vertical="center" wrapText="1"/>
    </xf>
    <xf numFmtId="164" fontId="5" fillId="0" borderId="41" xfId="0" applyNumberFormat="1" applyFont="1" applyFill="1" applyBorder="1" applyAlignment="1" applyProtection="1">
      <alignment vertical="center" wrapText="1"/>
    </xf>
    <xf numFmtId="164" fontId="0" fillId="0" borderId="41" xfId="0" applyNumberFormat="1" applyFill="1" applyBorder="1" applyAlignment="1" applyProtection="1">
      <alignment vertical="center" wrapText="1"/>
    </xf>
    <xf numFmtId="164" fontId="0" fillId="0" borderId="71" xfId="0" applyNumberForma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5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 applyProtection="1">
      <alignment wrapText="1"/>
      <protection locked="0"/>
    </xf>
    <xf numFmtId="164" fontId="5" fillId="0" borderId="15" xfId="0" applyNumberFormat="1" applyFont="1" applyFill="1" applyBorder="1" applyAlignment="1" applyProtection="1">
      <alignment wrapText="1"/>
      <protection locked="0"/>
    </xf>
    <xf numFmtId="164" fontId="16" fillId="0" borderId="23" xfId="0" applyNumberFormat="1" applyFont="1" applyFill="1" applyBorder="1" applyAlignment="1" applyProtection="1">
      <alignment horizontal="center" wrapText="1"/>
    </xf>
    <xf numFmtId="164" fontId="9" fillId="0" borderId="46" xfId="0" applyNumberFormat="1" applyFont="1" applyFill="1" applyBorder="1" applyAlignment="1" applyProtection="1">
      <alignment wrapText="1"/>
      <protection locked="0"/>
    </xf>
    <xf numFmtId="164" fontId="9" fillId="0" borderId="36" xfId="0" applyNumberFormat="1" applyFont="1" applyFill="1" applyBorder="1" applyAlignment="1" applyProtection="1">
      <alignment wrapText="1"/>
    </xf>
    <xf numFmtId="164" fontId="39" fillId="0" borderId="25" xfId="0" applyNumberFormat="1" applyFont="1" applyFill="1" applyBorder="1" applyAlignment="1" applyProtection="1">
      <alignment horizontal="right" wrapText="1"/>
    </xf>
    <xf numFmtId="164" fontId="39" fillId="0" borderId="14" xfId="0" applyNumberFormat="1" applyFont="1" applyFill="1" applyBorder="1" applyAlignment="1" applyProtection="1">
      <alignment horizontal="right" wrapText="1"/>
    </xf>
    <xf numFmtId="164" fontId="9" fillId="0" borderId="14" xfId="0" applyNumberFormat="1" applyFont="1" applyFill="1" applyBorder="1" applyAlignment="1" applyProtection="1">
      <alignment horizontal="right" wrapText="1"/>
    </xf>
    <xf numFmtId="164" fontId="9" fillId="0" borderId="17" xfId="0" applyNumberFormat="1" applyFont="1" applyFill="1" applyBorder="1" applyAlignment="1" applyProtection="1">
      <alignment horizontal="left" wrapText="1" indent="1"/>
    </xf>
    <xf numFmtId="164" fontId="9" fillId="0" borderId="30" xfId="0" applyNumberFormat="1" applyFont="1" applyFill="1" applyBorder="1" applyAlignment="1" applyProtection="1">
      <alignment wrapText="1"/>
    </xf>
    <xf numFmtId="164" fontId="9" fillId="0" borderId="44" xfId="0" applyNumberFormat="1" applyFont="1" applyFill="1" applyBorder="1" applyAlignment="1" applyProtection="1">
      <alignment wrapText="1"/>
    </xf>
    <xf numFmtId="164" fontId="29" fillId="0" borderId="32" xfId="0" applyNumberFormat="1" applyFont="1" applyFill="1" applyBorder="1" applyAlignment="1" applyProtection="1">
      <alignment horizontal="left" vertical="center" wrapText="1" indent="1"/>
    </xf>
    <xf numFmtId="164" fontId="29" fillId="0" borderId="41" xfId="0" applyNumberFormat="1" applyFont="1" applyFill="1" applyBorder="1" applyAlignment="1" applyProtection="1">
      <alignment horizontal="right" wrapText="1"/>
      <protection locked="0"/>
    </xf>
    <xf numFmtId="164" fontId="27" fillId="0" borderId="15" xfId="51" applyNumberFormat="1" applyFont="1" applyFill="1" applyBorder="1" applyAlignment="1" applyProtection="1">
      <alignment vertical="center" wrapText="1"/>
    </xf>
    <xf numFmtId="3" fontId="29" fillId="0" borderId="35" xfId="51" applyNumberFormat="1" applyFont="1" applyFill="1" applyBorder="1" applyAlignment="1" applyProtection="1">
      <alignment vertical="center" wrapText="1"/>
      <protection locked="0"/>
    </xf>
    <xf numFmtId="3" fontId="2" fillId="0" borderId="41" xfId="0" applyNumberFormat="1" applyFont="1" applyFill="1" applyBorder="1" applyAlignment="1">
      <alignment vertical="center" wrapText="1"/>
    </xf>
    <xf numFmtId="3" fontId="27" fillId="0" borderId="15" xfId="51" applyNumberFormat="1" applyFont="1" applyFill="1" applyBorder="1" applyAlignment="1" applyProtection="1">
      <alignment wrapText="1"/>
    </xf>
    <xf numFmtId="3" fontId="29" fillId="0" borderId="32" xfId="51" applyNumberFormat="1" applyFont="1" applyFill="1" applyBorder="1" applyAlignment="1" applyProtection="1">
      <alignment wrapText="1"/>
      <protection locked="0"/>
    </xf>
    <xf numFmtId="3" fontId="29" fillId="0" borderId="41" xfId="0" applyNumberFormat="1" applyFont="1" applyFill="1" applyBorder="1" applyAlignment="1">
      <alignment wrapText="1"/>
    </xf>
    <xf numFmtId="3" fontId="23" fillId="0" borderId="15" xfId="0" quotePrefix="1" applyNumberFormat="1" applyFont="1" applyBorder="1" applyAlignment="1" applyProtection="1">
      <alignment wrapText="1"/>
    </xf>
    <xf numFmtId="164" fontId="27" fillId="0" borderId="15" xfId="51" applyNumberFormat="1" applyFont="1" applyFill="1" applyBorder="1" applyAlignment="1" applyProtection="1">
      <alignment horizontal="right" vertical="center" wrapText="1" indent="1"/>
    </xf>
    <xf numFmtId="3" fontId="2" fillId="0" borderId="31" xfId="51" applyNumberFormat="1" applyFont="1" applyFill="1" applyBorder="1" applyAlignment="1" applyProtection="1">
      <alignment horizontal="right" vertical="center" wrapText="1"/>
      <protection locked="0"/>
    </xf>
    <xf numFmtId="3" fontId="2" fillId="0" borderId="36" xfId="0" applyNumberFormat="1" applyFont="1" applyFill="1" applyBorder="1" applyAlignment="1">
      <alignment horizontal="right" vertical="center" wrapText="1"/>
    </xf>
    <xf numFmtId="3" fontId="2" fillId="0" borderId="71" xfId="0" applyNumberFormat="1" applyFont="1" applyFill="1" applyBorder="1" applyAlignment="1">
      <alignment horizontal="right" vertical="center" wrapText="1"/>
    </xf>
    <xf numFmtId="3" fontId="29" fillId="0" borderId="32" xfId="51" applyNumberFormat="1" applyFont="1" applyFill="1" applyBorder="1" applyAlignment="1" applyProtection="1">
      <alignment horizontal="right" wrapText="1"/>
      <protection locked="0"/>
    </xf>
    <xf numFmtId="3" fontId="29" fillId="0" borderId="41" xfId="0" applyNumberFormat="1" applyFont="1" applyFill="1" applyBorder="1" applyAlignment="1">
      <alignment horizontal="right" vertical="center" wrapText="1"/>
    </xf>
    <xf numFmtId="49" fontId="3" fillId="0" borderId="33" xfId="51" applyNumberFormat="1" applyFont="1" applyFill="1" applyBorder="1" applyAlignment="1" applyProtection="1">
      <alignment horizontal="left" vertical="center" wrapText="1" indent="2"/>
    </xf>
    <xf numFmtId="3" fontId="27" fillId="0" borderId="15" xfId="51" applyNumberFormat="1" applyFont="1" applyFill="1" applyBorder="1" applyAlignment="1" applyProtection="1">
      <alignment horizontal="right" vertical="center" wrapText="1"/>
    </xf>
    <xf numFmtId="3" fontId="29" fillId="0" borderId="35" xfId="51" applyNumberFormat="1" applyFont="1" applyFill="1" applyBorder="1" applyAlignment="1" applyProtection="1">
      <alignment horizontal="right" vertical="center" wrapText="1"/>
      <protection locked="0"/>
    </xf>
    <xf numFmtId="3" fontId="30" fillId="0" borderId="15" xfId="51" applyNumberFormat="1" applyFont="1" applyFill="1" applyBorder="1" applyAlignment="1" applyProtection="1">
      <alignment horizontal="right" vertical="center" wrapText="1"/>
    </xf>
    <xf numFmtId="3" fontId="30" fillId="0" borderId="15" xfId="51" applyNumberFormat="1" applyFont="1" applyFill="1" applyBorder="1" applyAlignment="1" applyProtection="1">
      <alignment horizontal="right" vertical="center" wrapText="1" indent="1"/>
    </xf>
    <xf numFmtId="3" fontId="2" fillId="0" borderId="31" xfId="51" applyNumberFormat="1" applyFont="1" applyFill="1" applyBorder="1" applyAlignment="1" applyProtection="1">
      <alignment wrapText="1"/>
      <protection locked="0"/>
    </xf>
    <xf numFmtId="0" fontId="2" fillId="0" borderId="33" xfId="51" applyFont="1" applyFill="1" applyBorder="1" applyAlignment="1" applyProtection="1">
      <alignment horizontal="left" vertical="center" wrapText="1" indent="5"/>
    </xf>
    <xf numFmtId="3" fontId="29" fillId="0" borderId="35" xfId="0" applyNumberFormat="1" applyFont="1" applyFill="1" applyBorder="1" applyAlignment="1">
      <alignment wrapText="1"/>
    </xf>
    <xf numFmtId="3" fontId="29" fillId="0" borderId="31" xfId="0" applyNumberFormat="1" applyFont="1" applyFill="1" applyBorder="1" applyAlignment="1">
      <alignment wrapText="1"/>
    </xf>
    <xf numFmtId="3" fontId="29" fillId="0" borderId="64" xfId="0" applyNumberFormat="1" applyFont="1" applyFill="1" applyBorder="1" applyAlignment="1">
      <alignment vertical="center" wrapText="1"/>
    </xf>
    <xf numFmtId="3" fontId="2" fillId="0" borderId="20" xfId="5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6" xfId="0" applyNumberFormat="1" applyFont="1" applyFill="1" applyBorder="1" applyAlignment="1">
      <alignment vertical="center" wrapText="1"/>
    </xf>
    <xf numFmtId="3" fontId="2" fillId="0" borderId="31" xfId="51" applyNumberFormat="1" applyFont="1" applyFill="1" applyBorder="1" applyAlignment="1" applyProtection="1">
      <alignment vertical="center" wrapText="1"/>
      <protection locked="0"/>
    </xf>
    <xf numFmtId="3" fontId="29" fillId="0" borderId="32" xfId="5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51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32" xfId="51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41" xfId="0" applyNumberFormat="1" applyFont="1" applyFill="1" applyBorder="1" applyAlignment="1">
      <alignment vertical="center" wrapText="1"/>
    </xf>
    <xf numFmtId="3" fontId="29" fillId="0" borderId="31" xfId="51" applyNumberFormat="1" applyFont="1" applyFill="1" applyBorder="1" applyAlignment="1" applyProtection="1">
      <alignment wrapText="1"/>
      <protection locked="0"/>
    </xf>
    <xf numFmtId="3" fontId="30" fillId="0" borderId="15" xfId="51" applyNumberFormat="1" applyFont="1" applyFill="1" applyBorder="1" applyAlignment="1" applyProtection="1">
      <alignment vertical="center" wrapText="1"/>
    </xf>
    <xf numFmtId="3" fontId="30" fillId="0" borderId="15" xfId="51" applyNumberFormat="1" applyFont="1" applyFill="1" applyBorder="1" applyAlignment="1" applyProtection="1">
      <alignment wrapText="1"/>
    </xf>
    <xf numFmtId="3" fontId="2" fillId="0" borderId="36" xfId="51" applyNumberFormat="1" applyFont="1" applyFill="1" applyBorder="1" applyAlignment="1" applyProtection="1">
      <alignment wrapText="1"/>
      <protection locked="0"/>
    </xf>
    <xf numFmtId="3" fontId="2" fillId="0" borderId="64" xfId="51" applyNumberFormat="1" applyFont="1" applyFill="1" applyBorder="1" applyAlignment="1" applyProtection="1">
      <alignment wrapText="1"/>
      <protection locked="0"/>
    </xf>
    <xf numFmtId="3" fontId="23" fillId="0" borderId="15" xfId="0" applyNumberFormat="1" applyFont="1" applyBorder="1" applyAlignment="1" applyProtection="1">
      <alignment wrapText="1"/>
    </xf>
    <xf numFmtId="3" fontId="23" fillId="0" borderId="72" xfId="0" quotePrefix="1" applyNumberFormat="1" applyFont="1" applyBorder="1" applyAlignment="1" applyProtection="1">
      <alignment wrapText="1"/>
    </xf>
    <xf numFmtId="3" fontId="37" fillId="0" borderId="14" xfId="0" applyNumberFormat="1" applyFont="1" applyFill="1" applyBorder="1" applyAlignment="1" applyProtection="1">
      <alignment vertical="center" wrapText="1"/>
    </xf>
    <xf numFmtId="3" fontId="39" fillId="0" borderId="14" xfId="0" applyNumberFormat="1" applyFont="1" applyFill="1" applyBorder="1" applyAlignment="1" applyProtection="1">
      <alignment horizontal="right" wrapText="1"/>
    </xf>
    <xf numFmtId="0" fontId="22" fillId="0" borderId="10" xfId="0" applyFont="1" applyBorder="1" applyAlignment="1" applyProtection="1">
      <alignment horizontal="center" wrapText="1"/>
    </xf>
    <xf numFmtId="3" fontId="5" fillId="0" borderId="15" xfId="0" applyNumberFormat="1" applyFont="1" applyFill="1" applyBorder="1" applyAlignment="1" applyProtection="1">
      <alignment wrapText="1"/>
    </xf>
    <xf numFmtId="49" fontId="37" fillId="0" borderId="20" xfId="51" applyNumberFormat="1" applyFont="1" applyFill="1" applyBorder="1" applyAlignment="1" applyProtection="1">
      <alignment horizontal="center" vertical="center" wrapText="1"/>
    </xf>
    <xf numFmtId="0" fontId="37" fillId="0" borderId="28" xfId="51" applyFont="1" applyFill="1" applyBorder="1" applyAlignment="1" applyProtection="1">
      <alignment horizontal="left" vertical="center" wrapText="1" indent="1"/>
    </xf>
    <xf numFmtId="3" fontId="3" fillId="0" borderId="32" xfId="51" applyNumberFormat="1" applyFont="1" applyFill="1" applyBorder="1" applyAlignment="1" applyProtection="1">
      <alignment vertical="center" wrapText="1"/>
      <protection locked="0"/>
    </xf>
    <xf numFmtId="3" fontId="3" fillId="0" borderId="41" xfId="0" applyNumberFormat="1" applyFont="1" applyFill="1" applyBorder="1" applyAlignment="1">
      <alignment vertical="center" wrapText="1"/>
    </xf>
    <xf numFmtId="3" fontId="9" fillId="0" borderId="20" xfId="51" applyNumberFormat="1" applyFont="1" applyFill="1" applyBorder="1" applyAlignment="1" applyProtection="1">
      <alignment vertical="center" wrapText="1"/>
      <protection locked="0"/>
    </xf>
    <xf numFmtId="3" fontId="9" fillId="0" borderId="41" xfId="0" applyNumberFormat="1" applyFont="1" applyFill="1" applyBorder="1" applyAlignment="1">
      <alignment vertical="center" wrapText="1"/>
    </xf>
    <xf numFmtId="3" fontId="9" fillId="0" borderId="71" xfId="0" applyNumberFormat="1" applyFont="1" applyFill="1" applyBorder="1" applyAlignment="1">
      <alignment vertical="center" wrapText="1"/>
    </xf>
    <xf numFmtId="164" fontId="23" fillId="0" borderId="15" xfId="0" quotePrefix="1" applyNumberFormat="1" applyFont="1" applyBorder="1" applyAlignment="1" applyProtection="1">
      <alignment vertical="center" wrapText="1"/>
    </xf>
    <xf numFmtId="164" fontId="9" fillId="0" borderId="14" xfId="0" applyNumberFormat="1" applyFont="1" applyFill="1" applyBorder="1" applyAlignment="1" applyProtection="1">
      <alignment vertical="center" wrapText="1"/>
    </xf>
    <xf numFmtId="164" fontId="9" fillId="0" borderId="40" xfId="0" applyNumberFormat="1" applyFont="1" applyFill="1" applyBorder="1" applyAlignment="1" applyProtection="1">
      <alignment horizontal="right" wrapText="1"/>
      <protection locked="0"/>
    </xf>
    <xf numFmtId="164" fontId="9" fillId="0" borderId="64" xfId="0" applyNumberFormat="1" applyFont="1" applyFill="1" applyBorder="1" applyAlignment="1" applyProtection="1">
      <alignment horizontal="right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/>
      <protection locked="0"/>
    </xf>
    <xf numFmtId="164" fontId="39" fillId="0" borderId="34" xfId="0" applyNumberFormat="1" applyFont="1" applyFill="1" applyBorder="1" applyAlignment="1" applyProtection="1">
      <alignment horizontal="right" wrapText="1"/>
    </xf>
    <xf numFmtId="164" fontId="39" fillId="0" borderId="14" xfId="0" applyNumberFormat="1" applyFont="1" applyFill="1" applyBorder="1" applyAlignment="1" applyProtection="1">
      <alignment vertical="center" wrapText="1"/>
    </xf>
    <xf numFmtId="164" fontId="9" fillId="0" borderId="31" xfId="0" applyNumberFormat="1" applyFont="1" applyFill="1" applyBorder="1" applyAlignment="1" applyProtection="1">
      <alignment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49" fontId="2" fillId="0" borderId="61" xfId="51" applyNumberFormat="1" applyFont="1" applyFill="1" applyBorder="1" applyAlignment="1" applyProtection="1">
      <alignment horizontal="center" vertical="center" wrapText="1"/>
    </xf>
    <xf numFmtId="164" fontId="9" fillId="0" borderId="66" xfId="0" applyNumberFormat="1" applyFont="1" applyFill="1" applyBorder="1" applyAlignment="1" applyProtection="1">
      <alignment horizontal="center" wrapText="1"/>
    </xf>
    <xf numFmtId="164" fontId="9" fillId="0" borderId="42" xfId="0" applyNumberFormat="1" applyFont="1" applyFill="1" applyBorder="1" applyAlignment="1" applyProtection="1">
      <alignment horizontal="center" wrapText="1"/>
    </xf>
    <xf numFmtId="164" fontId="9" fillId="0" borderId="39" xfId="0" applyNumberFormat="1" applyFont="1" applyFill="1" applyBorder="1" applyAlignment="1" applyProtection="1">
      <alignment horizontal="center" wrapText="1"/>
    </xf>
    <xf numFmtId="164" fontId="9" fillId="0" borderId="59" xfId="0" applyNumberFormat="1" applyFont="1" applyFill="1" applyBorder="1" applyAlignment="1" applyProtection="1">
      <alignment horizontal="center" wrapText="1"/>
    </xf>
    <xf numFmtId="164" fontId="9" fillId="0" borderId="32" xfId="0" applyNumberFormat="1" applyFont="1" applyFill="1" applyBorder="1" applyAlignment="1" applyProtection="1">
      <alignment horizontal="left" wrapText="1" indent="1"/>
    </xf>
    <xf numFmtId="164" fontId="9" fillId="0" borderId="41" xfId="0" applyNumberFormat="1" applyFont="1" applyFill="1" applyBorder="1" applyAlignment="1" applyProtection="1">
      <alignment wrapText="1"/>
      <protection locked="0"/>
    </xf>
    <xf numFmtId="3" fontId="29" fillId="0" borderId="42" xfId="51" applyNumberFormat="1" applyFont="1" applyFill="1" applyBorder="1" applyAlignment="1" applyProtection="1">
      <alignment horizontal="right" wrapText="1"/>
      <protection locked="0"/>
    </xf>
    <xf numFmtId="3" fontId="29" fillId="0" borderId="64" xfId="51" applyNumberFormat="1" applyFont="1" applyFill="1" applyBorder="1" applyAlignment="1" applyProtection="1">
      <alignment horizontal="right" wrapText="1"/>
    </xf>
    <xf numFmtId="3" fontId="2" fillId="0" borderId="25" xfId="51" applyNumberFormat="1" applyFont="1" applyFill="1" applyBorder="1" applyAlignment="1" applyProtection="1">
      <alignment wrapText="1"/>
      <protection locked="0"/>
    </xf>
    <xf numFmtId="3" fontId="29" fillId="0" borderId="31" xfId="0" applyNumberFormat="1" applyFont="1" applyFill="1" applyBorder="1" applyAlignment="1">
      <alignment horizontal="right" wrapText="1"/>
    </xf>
    <xf numFmtId="0" fontId="26" fillId="0" borderId="14" xfId="52" applyFont="1" applyFill="1" applyBorder="1" applyAlignment="1">
      <alignment vertical="center"/>
    </xf>
    <xf numFmtId="3" fontId="39" fillId="0" borderId="31" xfId="0" applyNumberFormat="1" applyFont="1" applyFill="1" applyBorder="1" applyAlignment="1" applyProtection="1">
      <alignment horizontal="right" wrapText="1"/>
      <protection locked="0"/>
    </xf>
    <xf numFmtId="0" fontId="5" fillId="0" borderId="46" xfId="0" applyFont="1" applyFill="1" applyBorder="1" applyAlignment="1" applyProtection="1">
      <alignment horizontal="center" vertical="center" wrapText="1"/>
    </xf>
    <xf numFmtId="3" fontId="3" fillId="0" borderId="31" xfId="0" applyNumberFormat="1" applyFont="1" applyFill="1" applyBorder="1" applyAlignment="1" applyProtection="1">
      <alignment horizontal="right" wrapText="1"/>
      <protection locked="0"/>
    </xf>
    <xf numFmtId="3" fontId="9" fillId="0" borderId="24" xfId="0" applyNumberFormat="1" applyFont="1" applyFill="1" applyBorder="1" applyAlignment="1" applyProtection="1">
      <alignment wrapText="1"/>
      <protection locked="0"/>
    </xf>
    <xf numFmtId="3" fontId="3" fillId="0" borderId="31" xfId="0" applyNumberFormat="1" applyFont="1" applyFill="1" applyBorder="1" applyAlignment="1" applyProtection="1">
      <alignment wrapText="1"/>
      <protection locked="0"/>
    </xf>
    <xf numFmtId="3" fontId="9" fillId="0" borderId="41" xfId="0" applyNumberFormat="1" applyFont="1" applyFill="1" applyBorder="1" applyAlignment="1" applyProtection="1">
      <alignment wrapText="1"/>
    </xf>
    <xf numFmtId="164" fontId="5" fillId="0" borderId="27" xfId="0" applyNumberFormat="1" applyFont="1" applyFill="1" applyBorder="1" applyAlignment="1" applyProtection="1">
      <alignment wrapText="1"/>
    </xf>
    <xf numFmtId="0" fontId="22" fillId="0" borderId="15" xfId="55" applyFont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vertical="center" wrapText="1"/>
      <protection locked="0"/>
    </xf>
    <xf numFmtId="0" fontId="8" fillId="0" borderId="36" xfId="0" applyFont="1" applyFill="1" applyBorder="1" applyAlignment="1" applyProtection="1">
      <alignment vertical="center" wrapText="1"/>
    </xf>
    <xf numFmtId="3" fontId="9" fillId="0" borderId="32" xfId="0" applyNumberFormat="1" applyFont="1" applyFill="1" applyBorder="1" applyAlignment="1" applyProtection="1">
      <alignment vertical="center" wrapText="1"/>
      <protection locked="0"/>
    </xf>
    <xf numFmtId="3" fontId="29" fillId="0" borderId="41" xfId="0" applyNumberFormat="1" applyFont="1" applyFill="1" applyBorder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49" fontId="39" fillId="0" borderId="42" xfId="51" applyNumberFormat="1" applyFont="1" applyFill="1" applyBorder="1" applyAlignment="1" applyProtection="1">
      <alignment horizontal="left" vertical="center" wrapText="1" indent="2"/>
    </xf>
    <xf numFmtId="164" fontId="16" fillId="0" borderId="60" xfId="0" applyNumberFormat="1" applyFont="1" applyFill="1" applyBorder="1" applyAlignment="1" applyProtection="1">
      <alignment vertical="center" wrapText="1"/>
    </xf>
    <xf numFmtId="3" fontId="37" fillId="0" borderId="14" xfId="0" applyNumberFormat="1" applyFont="1" applyFill="1" applyBorder="1" applyAlignment="1" applyProtection="1">
      <alignment horizontal="right" wrapText="1"/>
    </xf>
    <xf numFmtId="3" fontId="9" fillId="0" borderId="31" xfId="0" applyNumberFormat="1" applyFont="1" applyFill="1" applyBorder="1" applyAlignment="1" applyProtection="1">
      <alignment vertical="center" wrapText="1"/>
      <protection locked="0"/>
    </xf>
    <xf numFmtId="0" fontId="37" fillId="0" borderId="14" xfId="0" applyFont="1" applyFill="1" applyBorder="1" applyAlignment="1" applyProtection="1">
      <alignment horizontal="right" wrapText="1"/>
    </xf>
    <xf numFmtId="3" fontId="37" fillId="0" borderId="41" xfId="0" applyNumberFormat="1" applyFont="1" applyFill="1" applyBorder="1" applyAlignment="1" applyProtection="1">
      <alignment horizontal="right" wrapText="1"/>
    </xf>
    <xf numFmtId="0" fontId="39" fillId="0" borderId="42" xfId="51" applyFont="1" applyFill="1" applyBorder="1" applyAlignment="1" applyProtection="1">
      <alignment horizontal="left" vertical="center" wrapText="1" indent="1"/>
    </xf>
    <xf numFmtId="0" fontId="37" fillId="0" borderId="14" xfId="0" applyFont="1" applyFill="1" applyBorder="1" applyAlignment="1" applyProtection="1">
      <alignment vertical="center" wrapText="1"/>
    </xf>
    <xf numFmtId="0" fontId="39" fillId="0" borderId="42" xfId="51" applyFont="1" applyFill="1" applyBorder="1" applyAlignment="1" applyProtection="1">
      <alignment horizontal="left" vertical="center" wrapText="1" indent="8"/>
    </xf>
    <xf numFmtId="164" fontId="3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74" xfId="0" applyNumberFormat="1" applyFont="1" applyFill="1" applyBorder="1" applyAlignment="1" applyProtection="1">
      <alignment vertical="center" wrapText="1"/>
    </xf>
    <xf numFmtId="3" fontId="39" fillId="0" borderId="42" xfId="51" applyNumberFormat="1" applyFont="1" applyFill="1" applyBorder="1" applyAlignment="1" applyProtection="1">
      <alignment vertical="center" wrapText="1"/>
      <protection locked="0"/>
    </xf>
    <xf numFmtId="3" fontId="9" fillId="0" borderId="32" xfId="51" applyNumberFormat="1" applyFont="1" applyFill="1" applyBorder="1" applyAlignment="1" applyProtection="1">
      <alignment vertical="center" wrapText="1"/>
      <protection locked="0"/>
    </xf>
    <xf numFmtId="164" fontId="9" fillId="0" borderId="14" xfId="51" applyNumberFormat="1" applyFont="1" applyFill="1" applyBorder="1" applyAlignment="1" applyProtection="1">
      <alignment vertical="center" wrapText="1"/>
      <protection locked="0"/>
    </xf>
    <xf numFmtId="0" fontId="39" fillId="0" borderId="26" xfId="51" applyFont="1" applyFill="1" applyBorder="1" applyAlignment="1" applyProtection="1">
      <alignment horizontal="left" vertical="center" wrapText="1" indent="8"/>
    </xf>
    <xf numFmtId="3" fontId="39" fillId="0" borderId="18" xfId="51" applyNumberFormat="1" applyFont="1" applyFill="1" applyBorder="1" applyAlignment="1" applyProtection="1">
      <alignment vertical="center" wrapText="1"/>
      <protection locked="0"/>
    </xf>
    <xf numFmtId="3" fontId="39" fillId="0" borderId="37" xfId="0" applyNumberFormat="1" applyFont="1" applyFill="1" applyBorder="1" applyAlignment="1">
      <alignment vertical="center" wrapText="1"/>
    </xf>
    <xf numFmtId="3" fontId="3" fillId="0" borderId="61" xfId="51" applyNumberFormat="1" applyFont="1" applyFill="1" applyBorder="1" applyAlignment="1" applyProtection="1">
      <alignment vertical="center" wrapText="1"/>
    </xf>
    <xf numFmtId="3" fontId="3" fillId="0" borderId="36" xfId="51" applyNumberFormat="1" applyFont="1" applyFill="1" applyBorder="1" applyAlignment="1" applyProtection="1">
      <alignment vertical="center" wrapText="1"/>
    </xf>
    <xf numFmtId="49" fontId="26" fillId="24" borderId="22" xfId="55" applyNumberFormat="1" applyFont="1" applyFill="1" applyBorder="1" applyAlignment="1">
      <alignment horizontal="center" vertical="center" wrapText="1"/>
    </xf>
    <xf numFmtId="49" fontId="26" fillId="24" borderId="42" xfId="55" applyNumberFormat="1" applyFont="1" applyFill="1" applyBorder="1" applyAlignment="1">
      <alignment horizontal="center" vertical="center" wrapText="1"/>
    </xf>
    <xf numFmtId="49" fontId="26" fillId="24" borderId="39" xfId="55" applyNumberFormat="1" applyFont="1" applyFill="1" applyBorder="1" applyAlignment="1">
      <alignment horizontal="center" vertical="center" wrapText="1"/>
    </xf>
    <xf numFmtId="0" fontId="31" fillId="0" borderId="23" xfId="55" applyFont="1" applyBorder="1" applyAlignment="1">
      <alignment horizontal="center" vertical="center" wrapText="1"/>
    </xf>
    <xf numFmtId="0" fontId="31" fillId="24" borderId="38" xfId="55" applyFont="1" applyFill="1" applyBorder="1" applyAlignment="1">
      <alignment horizontal="center" wrapText="1"/>
    </xf>
    <xf numFmtId="3" fontId="31" fillId="25" borderId="10" xfId="55" applyNumberFormat="1" applyFont="1" applyFill="1" applyBorder="1" applyAlignment="1">
      <alignment shrinkToFit="1"/>
    </xf>
    <xf numFmtId="3" fontId="31" fillId="25" borderId="11" xfId="55" applyNumberFormat="1" applyFont="1" applyFill="1" applyBorder="1" applyAlignment="1">
      <alignment shrinkToFit="1"/>
    </xf>
    <xf numFmtId="3" fontId="31" fillId="25" borderId="15" xfId="55" applyNumberFormat="1" applyFont="1" applyFill="1" applyBorder="1" applyAlignment="1">
      <alignment shrinkToFit="1"/>
    </xf>
    <xf numFmtId="3" fontId="31" fillId="0" borderId="11" xfId="55" applyNumberFormat="1" applyFont="1" applyBorder="1" applyAlignment="1">
      <alignment horizontal="center" vertical="center" wrapText="1"/>
    </xf>
    <xf numFmtId="3" fontId="31" fillId="0" borderId="52" xfId="55" applyNumberFormat="1" applyFont="1" applyBorder="1" applyAlignment="1">
      <alignment horizontal="center" vertical="center" wrapText="1"/>
    </xf>
    <xf numFmtId="164" fontId="39" fillId="0" borderId="17" xfId="0" applyNumberFormat="1" applyFont="1" applyFill="1" applyBorder="1" applyAlignment="1" applyProtection="1">
      <alignment wrapText="1"/>
      <protection locked="0"/>
    </xf>
    <xf numFmtId="3" fontId="3" fillId="0" borderId="61" xfId="51" applyNumberFormat="1" applyFont="1" applyFill="1" applyBorder="1" applyAlignment="1" applyProtection="1">
      <alignment horizontal="right" wrapText="1"/>
      <protection locked="0"/>
    </xf>
    <xf numFmtId="3" fontId="3" fillId="0" borderId="36" xfId="51" applyNumberFormat="1" applyFont="1" applyFill="1" applyBorder="1" applyAlignment="1" applyProtection="1">
      <alignment horizontal="right" wrapText="1"/>
      <protection locked="0"/>
    </xf>
    <xf numFmtId="3" fontId="3" fillId="0" borderId="35" xfId="0" applyNumberFormat="1" applyFont="1" applyFill="1" applyBorder="1" applyAlignment="1">
      <alignment wrapText="1"/>
    </xf>
    <xf numFmtId="3" fontId="51" fillId="0" borderId="17" xfId="51" applyNumberFormat="1" applyFont="1" applyFill="1" applyBorder="1" applyAlignment="1" applyProtection="1">
      <alignment horizontal="right" wrapText="1"/>
      <protection locked="0"/>
    </xf>
    <xf numFmtId="3" fontId="51" fillId="0" borderId="48" xfId="0" applyNumberFormat="1" applyFont="1" applyFill="1" applyBorder="1" applyAlignment="1">
      <alignment horizontal="right" vertical="center" wrapText="1"/>
    </xf>
    <xf numFmtId="3" fontId="3" fillId="0" borderId="42" xfId="51" applyNumberFormat="1" applyFont="1" applyFill="1" applyBorder="1" applyAlignment="1" applyProtection="1">
      <alignment horizontal="right" wrapText="1"/>
      <protection locked="0"/>
    </xf>
    <xf numFmtId="3" fontId="3" fillId="0" borderId="31" xfId="0" applyNumberFormat="1" applyFont="1" applyFill="1" applyBorder="1" applyAlignment="1">
      <alignment wrapText="1"/>
    </xf>
    <xf numFmtId="3" fontId="51" fillId="0" borderId="32" xfId="51" applyNumberFormat="1" applyFont="1" applyFill="1" applyBorder="1" applyAlignment="1" applyProtection="1">
      <alignment horizontal="right" wrapText="1"/>
      <protection locked="0"/>
    </xf>
    <xf numFmtId="3" fontId="51" fillId="0" borderId="49" xfId="0" applyNumberFormat="1" applyFont="1" applyFill="1" applyBorder="1" applyAlignment="1">
      <alignment horizontal="right" vertical="center" wrapText="1"/>
    </xf>
    <xf numFmtId="164" fontId="27" fillId="0" borderId="13" xfId="51" applyNumberFormat="1" applyFont="1" applyFill="1" applyBorder="1" applyAlignment="1" applyProtection="1">
      <alignment horizontal="right" vertical="center" wrapText="1" indent="1"/>
    </xf>
    <xf numFmtId="3" fontId="30" fillId="0" borderId="51" xfId="51" applyNumberFormat="1" applyFont="1" applyFill="1" applyBorder="1" applyAlignment="1" applyProtection="1">
      <alignment wrapText="1"/>
    </xf>
    <xf numFmtId="3" fontId="30" fillId="0" borderId="47" xfId="51" applyNumberFormat="1" applyFont="1" applyFill="1" applyBorder="1" applyAlignment="1" applyProtection="1">
      <alignment wrapText="1"/>
    </xf>
    <xf numFmtId="3" fontId="30" fillId="0" borderId="60" xfId="51" applyNumberFormat="1" applyFont="1" applyFill="1" applyBorder="1" applyAlignment="1" applyProtection="1">
      <alignment wrapText="1"/>
    </xf>
    <xf numFmtId="3" fontId="2" fillId="0" borderId="20" xfId="51" applyNumberFormat="1" applyFont="1" applyFill="1" applyBorder="1" applyAlignment="1" applyProtection="1">
      <alignment horizontal="right" vertical="center" wrapText="1" indent="1"/>
    </xf>
    <xf numFmtId="3" fontId="2" fillId="0" borderId="36" xfId="51" applyNumberFormat="1" applyFont="1" applyFill="1" applyBorder="1" applyAlignment="1" applyProtection="1">
      <alignment vertical="center" wrapText="1"/>
    </xf>
    <xf numFmtId="3" fontId="2" fillId="0" borderId="64" xfId="51" applyNumberFormat="1" applyFont="1" applyFill="1" applyBorder="1" applyAlignment="1" applyProtection="1">
      <alignment vertical="center" wrapText="1"/>
    </xf>
    <xf numFmtId="3" fontId="2" fillId="0" borderId="32" xfId="5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51" applyNumberFormat="1" applyFont="1" applyFill="1" applyBorder="1" applyAlignment="1" applyProtection="1">
      <alignment vertical="center" wrapText="1"/>
      <protection locked="0"/>
    </xf>
    <xf numFmtId="0" fontId="30" fillId="0" borderId="11" xfId="0" applyFont="1" applyFill="1" applyBorder="1" applyAlignment="1" applyProtection="1">
      <alignment horizontal="right" wrapText="1"/>
    </xf>
    <xf numFmtId="3" fontId="8" fillId="0" borderId="64" xfId="0" applyNumberFormat="1" applyFont="1" applyFill="1" applyBorder="1" applyAlignment="1">
      <alignment horizontal="right" wrapText="1"/>
    </xf>
    <xf numFmtId="3" fontId="8" fillId="0" borderId="31" xfId="0" applyNumberFormat="1" applyFont="1" applyFill="1" applyBorder="1" applyAlignment="1">
      <alignment horizontal="right" wrapText="1"/>
    </xf>
    <xf numFmtId="3" fontId="29" fillId="0" borderId="71" xfId="0" applyNumberFormat="1" applyFont="1" applyFill="1" applyBorder="1" applyAlignment="1">
      <alignment horizontal="right" wrapText="1"/>
    </xf>
    <xf numFmtId="3" fontId="2" fillId="0" borderId="20" xfId="51" applyNumberFormat="1" applyFont="1" applyFill="1" applyBorder="1" applyAlignment="1" applyProtection="1">
      <alignment horizontal="right" wrapText="1"/>
    </xf>
    <xf numFmtId="3" fontId="37" fillId="0" borderId="31" xfId="0" applyNumberFormat="1" applyFont="1" applyFill="1" applyBorder="1" applyAlignment="1">
      <alignment horizontal="right" wrapText="1"/>
    </xf>
    <xf numFmtId="3" fontId="2" fillId="0" borderId="35" xfId="0" applyNumberFormat="1" applyFont="1" applyFill="1" applyBorder="1" applyAlignment="1">
      <alignment horizontal="right" wrapText="1"/>
    </xf>
    <xf numFmtId="3" fontId="37" fillId="0" borderId="31" xfId="51" applyNumberFormat="1" applyFont="1" applyFill="1" applyBorder="1" applyAlignment="1" applyProtection="1">
      <alignment horizontal="right" wrapText="1"/>
      <protection locked="0"/>
    </xf>
    <xf numFmtId="3" fontId="29" fillId="0" borderId="17" xfId="0" applyNumberFormat="1" applyFont="1" applyFill="1" applyBorder="1" applyAlignment="1" applyProtection="1">
      <alignment horizontal="right" wrapText="1"/>
      <protection locked="0"/>
    </xf>
    <xf numFmtId="3" fontId="2" fillId="0" borderId="65" xfId="0" applyNumberFormat="1" applyFont="1" applyFill="1" applyBorder="1" applyAlignment="1">
      <alignment horizontal="right" wrapText="1"/>
    </xf>
    <xf numFmtId="3" fontId="8" fillId="0" borderId="65" xfId="0" applyNumberFormat="1" applyFont="1" applyFill="1" applyBorder="1" applyAlignment="1">
      <alignment horizontal="right" wrapText="1"/>
    </xf>
    <xf numFmtId="3" fontId="8" fillId="0" borderId="15" xfId="0" applyNumberFormat="1" applyFont="1" applyFill="1" applyBorder="1" applyAlignment="1">
      <alignment horizontal="right" wrapText="1"/>
    </xf>
    <xf numFmtId="164" fontId="27" fillId="0" borderId="10" xfId="51" applyNumberFormat="1" applyFont="1" applyFill="1" applyBorder="1" applyAlignment="1" applyProtection="1">
      <alignment vertical="center" wrapText="1"/>
    </xf>
    <xf numFmtId="164" fontId="2" fillId="0" borderId="16" xfId="51" applyNumberFormat="1" applyFont="1" applyFill="1" applyBorder="1" applyAlignment="1" applyProtection="1">
      <alignment vertical="center" wrapText="1"/>
      <protection locked="0"/>
    </xf>
    <xf numFmtId="164" fontId="2" fillId="0" borderId="17" xfId="51" applyNumberFormat="1" applyFont="1" applyFill="1" applyBorder="1" applyAlignment="1" applyProtection="1">
      <alignment vertical="center" wrapText="1"/>
      <protection locked="0"/>
    </xf>
    <xf numFmtId="3" fontId="2" fillId="0" borderId="17" xfId="51" applyNumberFormat="1" applyFont="1" applyFill="1" applyBorder="1" applyAlignment="1" applyProtection="1">
      <alignment vertical="center" wrapText="1"/>
      <protection locked="0"/>
    </xf>
    <xf numFmtId="3" fontId="29" fillId="0" borderId="17" xfId="0" applyNumberFormat="1" applyFont="1" applyFill="1" applyBorder="1" applyAlignment="1">
      <alignment vertical="center" wrapText="1"/>
    </xf>
    <xf numFmtId="3" fontId="2" fillId="0" borderId="16" xfId="51" applyNumberFormat="1" applyFont="1" applyFill="1" applyBorder="1" applyAlignment="1" applyProtection="1">
      <alignment vertical="center" wrapText="1"/>
      <protection locked="0"/>
    </xf>
    <xf numFmtId="3" fontId="2" fillId="0" borderId="35" xfId="51" applyNumberFormat="1" applyFont="1" applyFill="1" applyBorder="1" applyAlignment="1" applyProtection="1">
      <alignment vertical="center" wrapText="1"/>
      <protection locked="0"/>
    </xf>
    <xf numFmtId="164" fontId="2" fillId="0" borderId="17" xfId="5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8" xfId="5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0" xfId="51" applyNumberFormat="1" applyFont="1" applyFill="1" applyBorder="1" applyAlignment="1" applyProtection="1">
      <alignment horizontal="right" vertical="center" wrapText="1" indent="1"/>
    </xf>
    <xf numFmtId="164" fontId="2" fillId="0" borderId="16" xfId="5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0" applyNumberFormat="1" applyFont="1" applyBorder="1" applyAlignment="1" applyProtection="1">
      <alignment horizontal="right" vertical="center" wrapText="1" indent="1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3" fillId="0" borderId="10" xfId="0" quotePrefix="1" applyNumberFormat="1" applyFont="1" applyBorder="1" applyAlignment="1" applyProtection="1">
      <alignment vertical="center" wrapText="1"/>
    </xf>
    <xf numFmtId="3" fontId="29" fillId="0" borderId="64" xfId="0" applyNumberFormat="1" applyFont="1" applyFill="1" applyBorder="1" applyAlignment="1">
      <alignment horizontal="right" wrapText="1"/>
    </xf>
    <xf numFmtId="3" fontId="37" fillId="0" borderId="6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 applyProtection="1">
      <alignment horizontal="center" vertical="center" wrapText="1"/>
    </xf>
    <xf numFmtId="3" fontId="29" fillId="0" borderId="65" xfId="0" applyNumberFormat="1" applyFont="1" applyFill="1" applyBorder="1" applyAlignment="1">
      <alignment wrapText="1"/>
    </xf>
    <xf numFmtId="3" fontId="37" fillId="0" borderId="31" xfId="51" applyNumberFormat="1" applyFont="1" applyFill="1" applyBorder="1" applyAlignment="1" applyProtection="1">
      <alignment wrapText="1"/>
      <protection locked="0"/>
    </xf>
    <xf numFmtId="3" fontId="29" fillId="0" borderId="71" xfId="0" applyNumberFormat="1" applyFont="1" applyFill="1" applyBorder="1" applyAlignment="1">
      <alignment wrapText="1"/>
    </xf>
    <xf numFmtId="3" fontId="37" fillId="0" borderId="31" xfId="0" applyNumberFormat="1" applyFont="1" applyFill="1" applyBorder="1" applyAlignment="1">
      <alignment wrapText="1"/>
    </xf>
    <xf numFmtId="3" fontId="37" fillId="0" borderId="65" xfId="0" applyNumberFormat="1" applyFont="1" applyFill="1" applyBorder="1" applyAlignment="1">
      <alignment wrapText="1"/>
    </xf>
    <xf numFmtId="3" fontId="8" fillId="0" borderId="35" xfId="0" applyNumberFormat="1" applyFont="1" applyFill="1" applyBorder="1" applyAlignment="1">
      <alignment wrapText="1"/>
    </xf>
    <xf numFmtId="3" fontId="8" fillId="0" borderId="31" xfId="0" applyNumberFormat="1" applyFont="1" applyFill="1" applyBorder="1" applyAlignment="1">
      <alignment wrapText="1"/>
    </xf>
    <xf numFmtId="3" fontId="8" fillId="0" borderId="65" xfId="0" applyNumberFormat="1" applyFont="1" applyFill="1" applyBorder="1" applyAlignment="1">
      <alignment wrapText="1"/>
    </xf>
    <xf numFmtId="3" fontId="2" fillId="0" borderId="44" xfId="0" applyNumberFormat="1" applyFont="1" applyFill="1" applyBorder="1" applyAlignment="1">
      <alignment horizontal="right" wrapText="1"/>
    </xf>
    <xf numFmtId="3" fontId="2" fillId="0" borderId="15" xfId="0" applyNumberFormat="1" applyFont="1" applyFill="1" applyBorder="1" applyAlignment="1">
      <alignment horizontal="right" wrapText="1"/>
    </xf>
    <xf numFmtId="3" fontId="51" fillId="0" borderId="31" xfId="0" applyNumberFormat="1" applyFont="1" applyFill="1" applyBorder="1" applyAlignment="1">
      <alignment wrapText="1"/>
    </xf>
    <xf numFmtId="3" fontId="51" fillId="0" borderId="71" xfId="0" applyNumberFormat="1" applyFont="1" applyFill="1" applyBorder="1" applyAlignment="1">
      <alignment wrapText="1"/>
    </xf>
    <xf numFmtId="164" fontId="16" fillId="0" borderId="27" xfId="0" applyNumberFormat="1" applyFont="1" applyFill="1" applyBorder="1" applyAlignment="1" applyProtection="1">
      <alignment wrapText="1"/>
    </xf>
    <xf numFmtId="164" fontId="39" fillId="0" borderId="25" xfId="0" applyNumberFormat="1" applyFont="1" applyFill="1" applyBorder="1" applyAlignment="1" applyProtection="1">
      <alignment wrapText="1"/>
    </xf>
    <xf numFmtId="164" fontId="9" fillId="0" borderId="33" xfId="0" applyNumberFormat="1" applyFont="1" applyFill="1" applyBorder="1" applyAlignment="1" applyProtection="1">
      <alignment wrapText="1"/>
      <protection locked="0"/>
    </xf>
    <xf numFmtId="164" fontId="9" fillId="0" borderId="31" xfId="0" applyNumberFormat="1" applyFont="1" applyFill="1" applyBorder="1" applyAlignment="1" applyProtection="1">
      <alignment horizontal="right" wrapText="1"/>
      <protection locked="0"/>
    </xf>
    <xf numFmtId="164" fontId="9" fillId="0" borderId="21" xfId="0" applyNumberFormat="1" applyFont="1" applyFill="1" applyBorder="1" applyAlignment="1" applyProtection="1">
      <alignment horizontal="left" wrapText="1"/>
    </xf>
    <xf numFmtId="164" fontId="9" fillId="0" borderId="21" xfId="0" applyNumberFormat="1" applyFont="1" applyFill="1" applyBorder="1" applyAlignment="1" applyProtection="1">
      <alignment horizontal="left" wrapText="1"/>
      <protection locked="0"/>
    </xf>
    <xf numFmtId="164" fontId="29" fillId="0" borderId="71" xfId="0" applyNumberFormat="1" applyFont="1" applyFill="1" applyBorder="1" applyAlignment="1" applyProtection="1">
      <alignment horizontal="right" wrapText="1"/>
      <protection locked="0"/>
    </xf>
    <xf numFmtId="3" fontId="22" fillId="0" borderId="15" xfId="55" applyNumberFormat="1" applyFont="1" applyFill="1" applyBorder="1" applyAlignment="1">
      <alignment horizontal="center" vertical="center" wrapText="1"/>
    </xf>
    <xf numFmtId="0" fontId="48" fillId="24" borderId="38" xfId="55" applyFont="1" applyFill="1" applyBorder="1" applyAlignment="1">
      <alignment horizontal="center" vertical="center" wrapText="1"/>
    </xf>
    <xf numFmtId="0" fontId="48" fillId="24" borderId="23" xfId="55" applyFont="1" applyFill="1" applyBorder="1" applyAlignment="1">
      <alignment horizontal="center" vertical="center" wrapText="1"/>
    </xf>
    <xf numFmtId="0" fontId="31" fillId="28" borderId="38" xfId="55" applyFont="1" applyFill="1" applyBorder="1"/>
    <xf numFmtId="0" fontId="31" fillId="28" borderId="23" xfId="55" applyFont="1" applyFill="1" applyBorder="1" applyAlignment="1">
      <alignment horizontal="center"/>
    </xf>
    <xf numFmtId="0" fontId="48" fillId="24" borderId="51" xfId="55" applyFont="1" applyFill="1" applyBorder="1" applyAlignment="1">
      <alignment horizontal="center" vertical="center" wrapText="1"/>
    </xf>
    <xf numFmtId="0" fontId="48" fillId="0" borderId="47" xfId="55" applyFont="1" applyBorder="1" applyAlignment="1">
      <alignment horizontal="center" vertical="center"/>
    </xf>
    <xf numFmtId="0" fontId="48" fillId="0" borderId="60" xfId="55" applyFont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3" fontId="31" fillId="28" borderId="13" xfId="55" applyNumberFormat="1" applyFont="1" applyFill="1" applyBorder="1" applyAlignment="1">
      <alignment horizontal="right" shrinkToFit="1"/>
    </xf>
    <xf numFmtId="3" fontId="31" fillId="0" borderId="15" xfId="55" applyNumberFormat="1" applyFont="1" applyFill="1" applyBorder="1" applyAlignment="1">
      <alignment horizontal="center" vertical="center" wrapText="1"/>
    </xf>
    <xf numFmtId="3" fontId="26" fillId="0" borderId="35" xfId="55" applyNumberFormat="1" applyFont="1" applyFill="1" applyBorder="1" applyAlignment="1">
      <alignment horizontal="right" wrapText="1"/>
    </xf>
    <xf numFmtId="3" fontId="26" fillId="0" borderId="31" xfId="55" applyNumberFormat="1" applyFont="1" applyFill="1" applyBorder="1" applyAlignment="1">
      <alignment horizontal="right" wrapText="1"/>
    </xf>
    <xf numFmtId="3" fontId="26" fillId="0" borderId="31" xfId="55" applyNumberFormat="1" applyFont="1" applyFill="1" applyBorder="1" applyAlignment="1">
      <alignment horizontal="right" shrinkToFit="1"/>
    </xf>
    <xf numFmtId="164" fontId="16" fillId="0" borderId="10" xfId="51" applyNumberFormat="1" applyFont="1" applyFill="1" applyBorder="1" applyAlignment="1" applyProtection="1">
      <alignment wrapText="1"/>
    </xf>
    <xf numFmtId="164" fontId="16" fillId="0" borderId="11" xfId="51" applyNumberFormat="1" applyFont="1" applyFill="1" applyBorder="1" applyAlignment="1" applyProtection="1">
      <alignment wrapText="1"/>
    </xf>
    <xf numFmtId="164" fontId="16" fillId="0" borderId="15" xfId="51" applyNumberFormat="1" applyFont="1" applyFill="1" applyBorder="1" applyAlignment="1" applyProtection="1">
      <alignment wrapText="1"/>
    </xf>
    <xf numFmtId="164" fontId="5" fillId="0" borderId="13" xfId="51" applyNumberFormat="1" applyFont="1" applyFill="1" applyBorder="1" applyAlignment="1" applyProtection="1">
      <alignment wrapText="1"/>
    </xf>
    <xf numFmtId="164" fontId="5" fillId="0" borderId="10" xfId="51" applyNumberFormat="1" applyFont="1" applyFill="1" applyBorder="1" applyAlignment="1" applyProtection="1">
      <alignment wrapText="1"/>
    </xf>
    <xf numFmtId="164" fontId="5" fillId="0" borderId="11" xfId="51" applyNumberFormat="1" applyFont="1" applyFill="1" applyBorder="1" applyAlignment="1" applyProtection="1">
      <alignment wrapText="1"/>
    </xf>
    <xf numFmtId="164" fontId="5" fillId="0" borderId="15" xfId="51" applyNumberFormat="1" applyFont="1" applyFill="1" applyBorder="1" applyAlignment="1" applyProtection="1">
      <alignment wrapText="1"/>
    </xf>
    <xf numFmtId="164" fontId="3" fillId="0" borderId="16" xfId="51" applyNumberFormat="1" applyFont="1" applyFill="1" applyBorder="1" applyAlignment="1" applyProtection="1">
      <alignment wrapText="1"/>
      <protection locked="0"/>
    </xf>
    <xf numFmtId="3" fontId="9" fillId="0" borderId="34" xfId="0" applyNumberFormat="1" applyFont="1" applyFill="1" applyBorder="1" applyAlignment="1">
      <alignment wrapText="1"/>
    </xf>
    <xf numFmtId="3" fontId="9" fillId="0" borderId="35" xfId="0" applyNumberFormat="1" applyFont="1" applyFill="1" applyBorder="1" applyAlignment="1">
      <alignment wrapText="1"/>
    </xf>
    <xf numFmtId="164" fontId="3" fillId="0" borderId="17" xfId="51" applyNumberFormat="1" applyFont="1" applyFill="1" applyBorder="1" applyAlignment="1" applyProtection="1">
      <alignment wrapText="1"/>
      <protection locked="0"/>
    </xf>
    <xf numFmtId="3" fontId="9" fillId="0" borderId="14" xfId="0" applyNumberFormat="1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3" fontId="3" fillId="0" borderId="17" xfId="51" applyNumberFormat="1" applyFont="1" applyFill="1" applyBorder="1" applyAlignment="1" applyProtection="1">
      <alignment wrapText="1"/>
      <protection locked="0"/>
    </xf>
    <xf numFmtId="3" fontId="3" fillId="0" borderId="14" xfId="51" applyNumberFormat="1" applyFont="1" applyFill="1" applyBorder="1" applyAlignment="1" applyProtection="1">
      <alignment wrapText="1"/>
      <protection locked="0"/>
    </xf>
    <xf numFmtId="3" fontId="3" fillId="0" borderId="18" xfId="51" applyNumberFormat="1" applyFont="1" applyFill="1" applyBorder="1" applyAlignment="1" applyProtection="1">
      <alignment wrapText="1"/>
      <protection locked="0"/>
    </xf>
    <xf numFmtId="3" fontId="9" fillId="0" borderId="37" xfId="0" applyNumberFormat="1" applyFont="1" applyFill="1" applyBorder="1" applyAlignment="1">
      <alignment wrapText="1"/>
    </xf>
    <xf numFmtId="164" fontId="39" fillId="0" borderId="20" xfId="51" applyNumberFormat="1" applyFont="1" applyFill="1" applyBorder="1" applyAlignment="1" applyProtection="1">
      <alignment wrapText="1"/>
      <protection locked="0"/>
    </xf>
    <xf numFmtId="164" fontId="39" fillId="0" borderId="36" xfId="51" applyNumberFormat="1" applyFont="1" applyFill="1" applyBorder="1" applyAlignment="1" applyProtection="1">
      <alignment wrapText="1"/>
      <protection locked="0"/>
    </xf>
    <xf numFmtId="164" fontId="9" fillId="0" borderId="17" xfId="51" applyNumberFormat="1" applyFont="1" applyFill="1" applyBorder="1" applyAlignment="1" applyProtection="1">
      <alignment wrapText="1"/>
      <protection locked="0"/>
    </xf>
    <xf numFmtId="3" fontId="39" fillId="0" borderId="17" xfId="51" applyNumberFormat="1" applyFont="1" applyFill="1" applyBorder="1" applyAlignment="1" applyProtection="1">
      <alignment wrapText="1"/>
      <protection locked="0"/>
    </xf>
    <xf numFmtId="3" fontId="39" fillId="0" borderId="14" xfId="0" applyNumberFormat="1" applyFont="1" applyFill="1" applyBorder="1" applyAlignment="1">
      <alignment wrapText="1"/>
    </xf>
    <xf numFmtId="3" fontId="39" fillId="0" borderId="31" xfId="0" applyNumberFormat="1" applyFont="1" applyFill="1" applyBorder="1" applyAlignment="1">
      <alignment wrapText="1"/>
    </xf>
    <xf numFmtId="3" fontId="51" fillId="0" borderId="17" xfId="51" applyNumberFormat="1" applyFont="1" applyFill="1" applyBorder="1" applyAlignment="1" applyProtection="1">
      <alignment wrapText="1"/>
      <protection locked="0"/>
    </xf>
    <xf numFmtId="3" fontId="51" fillId="0" borderId="14" xfId="51" applyNumberFormat="1" applyFont="1" applyFill="1" applyBorder="1" applyAlignment="1" applyProtection="1">
      <alignment wrapText="1"/>
      <protection locked="0"/>
    </xf>
    <xf numFmtId="3" fontId="51" fillId="0" borderId="31" xfId="51" applyNumberFormat="1" applyFont="1" applyFill="1" applyBorder="1" applyAlignment="1" applyProtection="1">
      <alignment wrapText="1"/>
      <protection locked="0"/>
    </xf>
    <xf numFmtId="3" fontId="3" fillId="0" borderId="14" xfId="0" applyNumberFormat="1" applyFont="1" applyFill="1" applyBorder="1" applyAlignment="1">
      <alignment wrapText="1"/>
    </xf>
    <xf numFmtId="3" fontId="3" fillId="0" borderId="32" xfId="51" applyNumberFormat="1" applyFont="1" applyFill="1" applyBorder="1" applyAlignment="1" applyProtection="1">
      <alignment wrapText="1"/>
      <protection locked="0"/>
    </xf>
    <xf numFmtId="3" fontId="3" fillId="0" borderId="41" xfId="0" applyNumberFormat="1" applyFont="1" applyFill="1" applyBorder="1" applyAlignment="1">
      <alignment wrapText="1"/>
    </xf>
    <xf numFmtId="3" fontId="5" fillId="0" borderId="10" xfId="51" applyNumberFormat="1" applyFont="1" applyFill="1" applyBorder="1" applyAlignment="1" applyProtection="1">
      <alignment wrapText="1"/>
    </xf>
    <xf numFmtId="3" fontId="5" fillId="0" borderId="11" xfId="51" applyNumberFormat="1" applyFont="1" applyFill="1" applyBorder="1" applyAlignment="1" applyProtection="1">
      <alignment wrapText="1"/>
    </xf>
    <xf numFmtId="3" fontId="39" fillId="0" borderId="16" xfId="51" applyNumberFormat="1" applyFont="1" applyFill="1" applyBorder="1" applyAlignment="1" applyProtection="1">
      <alignment wrapText="1"/>
      <protection locked="0"/>
    </xf>
    <xf numFmtId="3" fontId="39" fillId="0" borderId="34" xfId="51" applyNumberFormat="1" applyFont="1" applyFill="1" applyBorder="1" applyAlignment="1" applyProtection="1">
      <alignment wrapText="1"/>
      <protection locked="0"/>
    </xf>
    <xf numFmtId="3" fontId="39" fillId="0" borderId="35" xfId="51" applyNumberFormat="1" applyFont="1" applyFill="1" applyBorder="1" applyAlignment="1" applyProtection="1">
      <alignment wrapText="1"/>
      <protection locked="0"/>
    </xf>
    <xf numFmtId="3" fontId="9" fillId="0" borderId="17" xfId="51" applyNumberFormat="1" applyFont="1" applyFill="1" applyBorder="1" applyAlignment="1" applyProtection="1">
      <alignment wrapText="1"/>
      <protection locked="0"/>
    </xf>
    <xf numFmtId="3" fontId="39" fillId="0" borderId="14" xfId="51" applyNumberFormat="1" applyFont="1" applyFill="1" applyBorder="1" applyAlignment="1" applyProtection="1">
      <alignment wrapText="1"/>
      <protection locked="0"/>
    </xf>
    <xf numFmtId="3" fontId="39" fillId="0" borderId="31" xfId="51" applyNumberFormat="1" applyFont="1" applyFill="1" applyBorder="1" applyAlignment="1" applyProtection="1">
      <alignment wrapText="1"/>
      <protection locked="0"/>
    </xf>
    <xf numFmtId="3" fontId="9" fillId="0" borderId="18" xfId="51" applyNumberFormat="1" applyFont="1" applyFill="1" applyBorder="1" applyAlignment="1" applyProtection="1">
      <alignment wrapText="1"/>
      <protection locked="0"/>
    </xf>
    <xf numFmtId="0" fontId="51" fillId="0" borderId="14" xfId="0" applyFont="1" applyFill="1" applyBorder="1" applyAlignment="1">
      <alignment wrapText="1"/>
    </xf>
    <xf numFmtId="164" fontId="3" fillId="0" borderId="18" xfId="51" applyNumberFormat="1" applyFont="1" applyFill="1" applyBorder="1" applyAlignment="1" applyProtection="1">
      <alignment wrapText="1"/>
      <protection locked="0"/>
    </xf>
    <xf numFmtId="0" fontId="9" fillId="0" borderId="37" xfId="0" applyFont="1" applyFill="1" applyBorder="1" applyAlignment="1">
      <alignment wrapText="1"/>
    </xf>
    <xf numFmtId="164" fontId="3" fillId="0" borderId="20" xfId="51" applyNumberFormat="1" applyFont="1" applyFill="1" applyBorder="1" applyAlignment="1" applyProtection="1">
      <alignment wrapText="1"/>
      <protection locked="0"/>
    </xf>
    <xf numFmtId="0" fontId="9" fillId="0" borderId="36" xfId="0" applyFont="1" applyFill="1" applyBorder="1" applyAlignment="1">
      <alignment wrapText="1"/>
    </xf>
    <xf numFmtId="3" fontId="9" fillId="0" borderId="31" xfId="0" applyNumberFormat="1" applyFont="1" applyFill="1" applyBorder="1" applyAlignment="1">
      <alignment wrapText="1"/>
    </xf>
    <xf numFmtId="164" fontId="3" fillId="0" borderId="32" xfId="51" applyNumberFormat="1" applyFont="1" applyFill="1" applyBorder="1" applyAlignment="1" applyProtection="1">
      <alignment wrapText="1"/>
      <protection locked="0"/>
    </xf>
    <xf numFmtId="0" fontId="51" fillId="0" borderId="41" xfId="0" applyFont="1" applyFill="1" applyBorder="1" applyAlignment="1">
      <alignment wrapText="1"/>
    </xf>
    <xf numFmtId="164" fontId="22" fillId="0" borderId="10" xfId="0" applyNumberFormat="1" applyFont="1" applyBorder="1" applyAlignment="1" applyProtection="1">
      <alignment wrapText="1"/>
    </xf>
    <xf numFmtId="0" fontId="51" fillId="0" borderId="34" xfId="0" applyFont="1" applyFill="1" applyBorder="1" applyAlignment="1">
      <alignment wrapText="1"/>
    </xf>
    <xf numFmtId="164" fontId="22" fillId="0" borderId="10" xfId="0" quotePrefix="1" applyNumberFormat="1" applyFont="1" applyBorder="1" applyAlignment="1" applyProtection="1">
      <alignment wrapText="1"/>
    </xf>
    <xf numFmtId="164" fontId="22" fillId="0" borderId="11" xfId="0" quotePrefix="1" applyNumberFormat="1" applyFont="1" applyBorder="1" applyAlignment="1" applyProtection="1">
      <alignment wrapText="1"/>
    </xf>
    <xf numFmtId="3" fontId="9" fillId="0" borderId="65" xfId="0" applyNumberFormat="1" applyFont="1" applyFill="1" applyBorder="1" applyAlignment="1">
      <alignment vertical="center" wrapText="1"/>
    </xf>
    <xf numFmtId="0" fontId="39" fillId="0" borderId="35" xfId="0" applyFont="1" applyFill="1" applyBorder="1" applyAlignment="1">
      <alignment vertical="center" wrapText="1"/>
    </xf>
    <xf numFmtId="0" fontId="39" fillId="0" borderId="31" xfId="0" applyFont="1" applyFill="1" applyBorder="1" applyAlignment="1">
      <alignment vertical="center" wrapText="1"/>
    </xf>
    <xf numFmtId="3" fontId="3" fillId="0" borderId="31" xfId="0" applyNumberFormat="1" applyFont="1" applyFill="1" applyBorder="1" applyAlignment="1">
      <alignment vertical="center" wrapText="1"/>
    </xf>
    <xf numFmtId="3" fontId="39" fillId="0" borderId="65" xfId="0" applyNumberFormat="1" applyFont="1" applyFill="1" applyBorder="1" applyAlignment="1">
      <alignment vertical="center" wrapText="1"/>
    </xf>
    <xf numFmtId="3" fontId="51" fillId="0" borderId="31" xfId="0" applyNumberFormat="1" applyFont="1" applyFill="1" applyBorder="1" applyAlignment="1">
      <alignment vertical="center" wrapText="1"/>
    </xf>
    <xf numFmtId="3" fontId="3" fillId="0" borderId="31" xfId="51" applyNumberFormat="1" applyFont="1" applyFill="1" applyBorder="1" applyAlignment="1" applyProtection="1">
      <alignment vertical="center" wrapText="1"/>
      <protection locked="0"/>
    </xf>
    <xf numFmtId="3" fontId="16" fillId="0" borderId="15" xfId="51" applyNumberFormat="1" applyFont="1" applyFill="1" applyBorder="1" applyAlignment="1" applyProtection="1">
      <alignment vertical="center" wrapText="1"/>
    </xf>
    <xf numFmtId="3" fontId="3" fillId="0" borderId="64" xfId="51" applyNumberFormat="1" applyFont="1" applyFill="1" applyBorder="1" applyAlignment="1" applyProtection="1">
      <alignment vertical="center" wrapText="1"/>
    </xf>
    <xf numFmtId="3" fontId="3" fillId="0" borderId="71" xfId="0" applyNumberFormat="1" applyFont="1" applyFill="1" applyBorder="1" applyAlignment="1">
      <alignment vertical="center" wrapText="1"/>
    </xf>
    <xf numFmtId="3" fontId="5" fillId="0" borderId="15" xfId="51" applyNumberFormat="1" applyFont="1" applyFill="1" applyBorder="1" applyAlignment="1" applyProtection="1">
      <alignment vertical="center" wrapText="1"/>
    </xf>
    <xf numFmtId="0" fontId="3" fillId="0" borderId="35" xfId="0" applyFont="1" applyFill="1" applyBorder="1" applyAlignment="1">
      <alignment vertical="center" wrapText="1"/>
    </xf>
    <xf numFmtId="164" fontId="5" fillId="0" borderId="15" xfId="51" applyNumberFormat="1" applyFont="1" applyFill="1" applyBorder="1" applyAlignment="1" applyProtection="1">
      <alignment vertical="center" wrapText="1"/>
      <protection locked="0"/>
    </xf>
    <xf numFmtId="0" fontId="9" fillId="0" borderId="31" xfId="0" applyFont="1" applyFill="1" applyBorder="1" applyAlignment="1">
      <alignment wrapText="1"/>
    </xf>
    <xf numFmtId="3" fontId="3" fillId="0" borderId="31" xfId="51" applyNumberFormat="1" applyFont="1" applyFill="1" applyBorder="1" applyAlignment="1" applyProtection="1">
      <alignment wrapText="1"/>
      <protection locked="0"/>
    </xf>
    <xf numFmtId="3" fontId="9" fillId="0" borderId="65" xfId="0" applyNumberFormat="1" applyFont="1" applyFill="1" applyBorder="1" applyAlignment="1">
      <alignment wrapText="1"/>
    </xf>
    <xf numFmtId="3" fontId="3" fillId="0" borderId="71" xfId="0" applyNumberFormat="1" applyFont="1" applyFill="1" applyBorder="1" applyAlignment="1">
      <alignment wrapText="1"/>
    </xf>
    <xf numFmtId="3" fontId="5" fillId="0" borderId="15" xfId="51" applyNumberFormat="1" applyFont="1" applyFill="1" applyBorder="1" applyAlignment="1" applyProtection="1">
      <alignment wrapText="1"/>
    </xf>
    <xf numFmtId="3" fontId="5" fillId="0" borderId="35" xfId="51" applyNumberFormat="1" applyFont="1" applyFill="1" applyBorder="1" applyAlignment="1" applyProtection="1">
      <alignment wrapText="1"/>
    </xf>
    <xf numFmtId="0" fontId="51" fillId="0" borderId="31" xfId="0" applyFont="1" applyFill="1" applyBorder="1" applyAlignment="1">
      <alignment wrapText="1"/>
    </xf>
    <xf numFmtId="0" fontId="9" fillId="0" borderId="65" xfId="0" applyFont="1" applyFill="1" applyBorder="1" applyAlignment="1">
      <alignment wrapText="1"/>
    </xf>
    <xf numFmtId="0" fontId="9" fillId="0" borderId="64" xfId="0" applyFont="1" applyFill="1" applyBorder="1" applyAlignment="1">
      <alignment wrapText="1"/>
    </xf>
    <xf numFmtId="0" fontId="51" fillId="0" borderId="71" xfId="0" applyFont="1" applyFill="1" applyBorder="1" applyAlignment="1">
      <alignment wrapText="1"/>
    </xf>
    <xf numFmtId="0" fontId="51" fillId="0" borderId="35" xfId="0" applyFont="1" applyFill="1" applyBorder="1" applyAlignment="1">
      <alignment wrapText="1"/>
    </xf>
    <xf numFmtId="164" fontId="22" fillId="0" borderId="15" xfId="0" quotePrefix="1" applyNumberFormat="1" applyFont="1" applyBorder="1" applyAlignment="1" applyProtection="1">
      <alignment wrapText="1"/>
    </xf>
    <xf numFmtId="0" fontId="26" fillId="0" borderId="75" xfId="55" applyFont="1" applyBorder="1" applyAlignment="1">
      <alignment horizontal="center" vertical="center" wrapText="1"/>
    </xf>
    <xf numFmtId="3" fontId="26" fillId="0" borderId="16" xfId="55" applyNumberFormat="1" applyFont="1" applyFill="1" applyBorder="1" applyAlignment="1">
      <alignment horizontal="right" shrinkToFit="1"/>
    </xf>
    <xf numFmtId="3" fontId="26" fillId="0" borderId="34" xfId="55" applyNumberFormat="1" applyFont="1" applyFill="1" applyBorder="1" applyAlignment="1">
      <alignment horizontal="right" shrinkToFit="1"/>
    </xf>
    <xf numFmtId="3" fontId="26" fillId="0" borderId="35" xfId="55" applyNumberFormat="1" applyFont="1" applyFill="1" applyBorder="1" applyAlignment="1">
      <alignment horizontal="right" shrinkToFit="1"/>
    </xf>
    <xf numFmtId="3" fontId="26" fillId="0" borderId="53" xfId="55" applyNumberFormat="1" applyFont="1" applyFill="1" applyBorder="1" applyAlignment="1">
      <alignment horizontal="right" shrinkToFit="1"/>
    </xf>
    <xf numFmtId="3" fontId="26" fillId="0" borderId="24" xfId="55" applyNumberFormat="1" applyFont="1" applyFill="1" applyBorder="1" applyAlignment="1">
      <alignment horizontal="right" shrinkToFit="1"/>
    </xf>
    <xf numFmtId="3" fontId="22" fillId="25" borderId="20" xfId="55" applyNumberFormat="1" applyFont="1" applyFill="1" applyBorder="1" applyAlignment="1">
      <alignment horizontal="right" shrinkToFit="1"/>
    </xf>
    <xf numFmtId="3" fontId="22" fillId="25" borderId="36" xfId="55" applyNumberFormat="1" applyFont="1" applyFill="1" applyBorder="1" applyAlignment="1">
      <alignment horizontal="right" shrinkToFit="1"/>
    </xf>
    <xf numFmtId="3" fontId="22" fillId="25" borderId="64" xfId="55" applyNumberFormat="1" applyFont="1" applyFill="1" applyBorder="1" applyAlignment="1">
      <alignment horizontal="right" shrinkToFit="1"/>
    </xf>
    <xf numFmtId="0" fontId="26" fillId="0" borderId="57" xfId="55" applyFont="1" applyBorder="1" applyAlignment="1">
      <alignment horizontal="center" vertical="center" wrapText="1"/>
    </xf>
    <xf numFmtId="3" fontId="26" fillId="0" borderId="17" xfId="55" applyNumberFormat="1" applyFont="1" applyFill="1" applyBorder="1" applyAlignment="1">
      <alignment horizontal="right" shrinkToFit="1"/>
    </xf>
    <xf numFmtId="3" fontId="26" fillId="0" borderId="14" xfId="55" applyNumberFormat="1" applyFont="1" applyFill="1" applyBorder="1" applyAlignment="1">
      <alignment horizontal="right" shrinkToFit="1"/>
    </xf>
    <xf numFmtId="3" fontId="26" fillId="0" borderId="48" xfId="55" applyNumberFormat="1" applyFont="1" applyFill="1" applyBorder="1" applyAlignment="1">
      <alignment horizontal="right" shrinkToFit="1"/>
    </xf>
    <xf numFmtId="3" fontId="26" fillId="0" borderId="25" xfId="55" applyNumberFormat="1" applyFont="1" applyFill="1" applyBorder="1" applyAlignment="1">
      <alignment horizontal="right" shrinkToFit="1"/>
    </xf>
    <xf numFmtId="3" fontId="22" fillId="25" borderId="17" xfId="55" applyNumberFormat="1" applyFont="1" applyFill="1" applyBorder="1" applyAlignment="1">
      <alignment horizontal="right" shrinkToFit="1"/>
    </xf>
    <xf numFmtId="3" fontId="22" fillId="25" borderId="14" xfId="55" applyNumberFormat="1" applyFont="1" applyFill="1" applyBorder="1" applyAlignment="1">
      <alignment horizontal="right" shrinkToFit="1"/>
    </xf>
    <xf numFmtId="3" fontId="22" fillId="25" borderId="31" xfId="55" applyNumberFormat="1" applyFont="1" applyFill="1" applyBorder="1" applyAlignment="1">
      <alignment horizontal="right" shrinkToFit="1"/>
    </xf>
    <xf numFmtId="3" fontId="22" fillId="0" borderId="14" xfId="55" applyNumberFormat="1" applyFont="1" applyFill="1" applyBorder="1" applyAlignment="1">
      <alignment horizontal="right" shrinkToFit="1"/>
    </xf>
    <xf numFmtId="3" fontId="22" fillId="0" borderId="25" xfId="55" applyNumberFormat="1" applyFont="1" applyFill="1" applyBorder="1" applyAlignment="1">
      <alignment horizontal="right" shrinkToFit="1"/>
    </xf>
    <xf numFmtId="3" fontId="22" fillId="0" borderId="17" xfId="55" applyNumberFormat="1" applyFont="1" applyFill="1" applyBorder="1" applyAlignment="1">
      <alignment horizontal="right" shrinkToFit="1"/>
    </xf>
    <xf numFmtId="3" fontId="26" fillId="0" borderId="18" xfId="55" applyNumberFormat="1" applyFont="1" applyFill="1" applyBorder="1" applyAlignment="1">
      <alignment horizontal="right" shrinkToFit="1"/>
    </xf>
    <xf numFmtId="3" fontId="26" fillId="0" borderId="37" xfId="55" applyNumberFormat="1" applyFont="1" applyFill="1" applyBorder="1" applyAlignment="1">
      <alignment horizontal="right" shrinkToFit="1"/>
    </xf>
    <xf numFmtId="3" fontId="22" fillId="0" borderId="18" xfId="55" applyNumberFormat="1" applyFont="1" applyFill="1" applyBorder="1" applyAlignment="1">
      <alignment horizontal="right" shrinkToFit="1"/>
    </xf>
    <xf numFmtId="3" fontId="22" fillId="0" borderId="37" xfId="55" applyNumberFormat="1" applyFont="1" applyFill="1" applyBorder="1" applyAlignment="1">
      <alignment horizontal="right" shrinkToFit="1"/>
    </xf>
    <xf numFmtId="3" fontId="22" fillId="0" borderId="26" xfId="55" applyNumberFormat="1" applyFont="1" applyFill="1" applyBorder="1" applyAlignment="1">
      <alignment horizontal="right" shrinkToFit="1"/>
    </xf>
    <xf numFmtId="3" fontId="26" fillId="0" borderId="65" xfId="55" applyNumberFormat="1" applyFont="1" applyFill="1" applyBorder="1" applyAlignment="1">
      <alignment horizontal="right" shrinkToFit="1"/>
    </xf>
    <xf numFmtId="3" fontId="22" fillId="25" borderId="71" xfId="55" applyNumberFormat="1" applyFont="1" applyFill="1" applyBorder="1" applyAlignment="1">
      <alignment horizontal="right" shrinkToFit="1"/>
    </xf>
    <xf numFmtId="0" fontId="22" fillId="29" borderId="23" xfId="55" applyFont="1" applyFill="1" applyBorder="1" applyAlignment="1">
      <alignment horizontal="center" vertical="center" wrapText="1"/>
    </xf>
    <xf numFmtId="0" fontId="16" fillId="29" borderId="38" xfId="0" applyFont="1" applyFill="1" applyBorder="1" applyAlignment="1">
      <alignment wrapText="1"/>
    </xf>
    <xf numFmtId="3" fontId="22" fillId="29" borderId="10" xfId="55" applyNumberFormat="1" applyFont="1" applyFill="1" applyBorder="1" applyAlignment="1">
      <alignment horizontal="right" shrinkToFit="1"/>
    </xf>
    <xf numFmtId="3" fontId="22" fillId="29" borderId="19" xfId="55" applyNumberFormat="1" applyFont="1" applyFill="1" applyBorder="1" applyAlignment="1">
      <alignment horizontal="right" shrinkToFit="1"/>
    </xf>
    <xf numFmtId="3" fontId="22" fillId="29" borderId="76" xfId="55" applyNumberFormat="1" applyFont="1" applyFill="1" applyBorder="1" applyAlignment="1">
      <alignment horizontal="right" shrinkToFit="1"/>
    </xf>
    <xf numFmtId="3" fontId="22" fillId="0" borderId="16" xfId="55" applyNumberFormat="1" applyFont="1" applyFill="1" applyBorder="1" applyAlignment="1">
      <alignment horizontal="right" shrinkToFit="1"/>
    </xf>
    <xf numFmtId="3" fontId="22" fillId="0" borderId="34" xfId="55" applyNumberFormat="1" applyFont="1" applyFill="1" applyBorder="1" applyAlignment="1">
      <alignment horizontal="right" shrinkToFit="1"/>
    </xf>
    <xf numFmtId="3" fontId="22" fillId="0" borderId="24" xfId="55" applyNumberFormat="1" applyFont="1" applyFill="1" applyBorder="1" applyAlignment="1">
      <alignment horizontal="right" shrinkToFit="1"/>
    </xf>
    <xf numFmtId="3" fontId="22" fillId="25" borderId="28" xfId="55" applyNumberFormat="1" applyFont="1" applyFill="1" applyBorder="1" applyAlignment="1">
      <alignment horizontal="right" shrinkToFit="1"/>
    </xf>
    <xf numFmtId="3" fontId="22" fillId="25" borderId="25" xfId="55" applyNumberFormat="1" applyFont="1" applyFill="1" applyBorder="1" applyAlignment="1">
      <alignment horizontal="right" shrinkToFit="1"/>
    </xf>
    <xf numFmtId="0" fontId="26" fillId="0" borderId="77" xfId="55" applyFont="1" applyBorder="1" applyAlignment="1">
      <alignment horizontal="center" vertical="center" wrapText="1"/>
    </xf>
    <xf numFmtId="3" fontId="26" fillId="0" borderId="26" xfId="55" applyNumberFormat="1" applyFont="1" applyFill="1" applyBorder="1" applyAlignment="1">
      <alignment horizontal="right" shrinkToFit="1"/>
    </xf>
    <xf numFmtId="3" fontId="22" fillId="25" borderId="33" xfId="55" applyNumberFormat="1" applyFont="1" applyFill="1" applyBorder="1" applyAlignment="1">
      <alignment horizontal="right" shrinkToFit="1"/>
    </xf>
    <xf numFmtId="0" fontId="22" fillId="29" borderId="23" xfId="55" applyFont="1" applyFill="1" applyBorder="1" applyAlignment="1">
      <alignment horizontal="center" wrapText="1"/>
    </xf>
    <xf numFmtId="3" fontId="16" fillId="29" borderId="10" xfId="0" applyNumberFormat="1" applyFont="1" applyFill="1" applyBorder="1" applyAlignment="1">
      <alignment horizontal="right" wrapText="1"/>
    </xf>
    <xf numFmtId="3" fontId="16" fillId="29" borderId="11" xfId="0" applyNumberFormat="1" applyFont="1" applyFill="1" applyBorder="1" applyAlignment="1">
      <alignment horizontal="right" wrapText="1"/>
    </xf>
    <xf numFmtId="3" fontId="16" fillId="29" borderId="15" xfId="0" applyNumberFormat="1" applyFont="1" applyFill="1" applyBorder="1" applyAlignment="1">
      <alignment horizontal="right" wrapText="1"/>
    </xf>
    <xf numFmtId="3" fontId="16" fillId="29" borderId="12" xfId="0" applyNumberFormat="1" applyFont="1" applyFill="1" applyBorder="1" applyAlignment="1">
      <alignment horizontal="right" wrapText="1"/>
    </xf>
    <xf numFmtId="3" fontId="16" fillId="29" borderId="13" xfId="0" applyNumberFormat="1" applyFont="1" applyFill="1" applyBorder="1" applyAlignment="1">
      <alignment horizontal="right" wrapText="1"/>
    </xf>
    <xf numFmtId="0" fontId="55" fillId="24" borderId="13" xfId="55" applyFont="1" applyFill="1" applyBorder="1" applyAlignment="1">
      <alignment horizontal="center" vertical="center" wrapText="1"/>
    </xf>
    <xf numFmtId="0" fontId="55" fillId="24" borderId="23" xfId="55" applyFont="1" applyFill="1" applyBorder="1" applyAlignment="1">
      <alignment horizontal="center" vertical="center" wrapText="1"/>
    </xf>
    <xf numFmtId="3" fontId="55" fillId="0" borderId="52" xfId="55" applyNumberFormat="1" applyFont="1" applyBorder="1" applyAlignment="1">
      <alignment horizontal="center" vertical="center" wrapText="1"/>
    </xf>
    <xf numFmtId="3" fontId="55" fillId="0" borderId="11" xfId="55" applyNumberFormat="1" applyFont="1" applyBorder="1" applyAlignment="1">
      <alignment horizontal="center" vertical="center" wrapText="1"/>
    </xf>
    <xf numFmtId="3" fontId="55" fillId="0" borderId="15" xfId="55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5" fillId="0" borderId="10" xfId="51" applyFont="1" applyFill="1" applyBorder="1" applyAlignment="1" applyProtection="1">
      <alignment horizontal="center" vertical="center" wrapText="1"/>
    </xf>
    <xf numFmtId="49" fontId="3" fillId="0" borderId="16" xfId="51" applyNumberFormat="1" applyFont="1" applyFill="1" applyBorder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left" wrapText="1" indent="1"/>
    </xf>
    <xf numFmtId="49" fontId="3" fillId="0" borderId="17" xfId="51" applyNumberFormat="1" applyFont="1" applyFill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left" wrapText="1" indent="1"/>
    </xf>
    <xf numFmtId="49" fontId="3" fillId="0" borderId="18" xfId="51" applyNumberFormat="1" applyFont="1" applyFill="1" applyBorder="1" applyAlignment="1" applyProtection="1">
      <alignment horizontal="center" vertical="center" wrapText="1"/>
    </xf>
    <xf numFmtId="0" fontId="26" fillId="0" borderId="26" xfId="0" applyFont="1" applyBorder="1" applyAlignment="1" applyProtection="1">
      <alignment horizontal="left" wrapText="1" indent="1"/>
    </xf>
    <xf numFmtId="0" fontId="22" fillId="0" borderId="12" xfId="0" applyFont="1" applyBorder="1" applyAlignment="1" applyProtection="1">
      <alignment horizontal="left" vertical="center" wrapText="1" indent="1"/>
    </xf>
    <xf numFmtId="49" fontId="3" fillId="0" borderId="20" xfId="51" applyNumberFormat="1" applyFont="1" applyFill="1" applyBorder="1" applyAlignment="1" applyProtection="1">
      <alignment horizontal="center" vertical="center" wrapText="1"/>
    </xf>
    <xf numFmtId="0" fontId="26" fillId="0" borderId="28" xfId="0" applyFont="1" applyBorder="1" applyAlignment="1" applyProtection="1">
      <alignment horizontal="left" wrapText="1" indent="1"/>
    </xf>
    <xf numFmtId="49" fontId="3" fillId="0" borderId="32" xfId="51" applyNumberFormat="1" applyFont="1" applyFill="1" applyBorder="1" applyAlignment="1" applyProtection="1">
      <alignment horizontal="center" vertical="center" wrapText="1"/>
    </xf>
    <xf numFmtId="0" fontId="26" fillId="0" borderId="33" xfId="0" applyFont="1" applyBorder="1" applyAlignment="1" applyProtection="1">
      <alignment horizontal="left" wrapText="1" indent="1"/>
    </xf>
    <xf numFmtId="3" fontId="3" fillId="0" borderId="36" xfId="0" applyNumberFormat="1" applyFont="1" applyFill="1" applyBorder="1" applyAlignment="1">
      <alignment vertical="center" wrapText="1"/>
    </xf>
    <xf numFmtId="3" fontId="3" fillId="0" borderId="64" xfId="0" applyNumberFormat="1" applyFont="1" applyFill="1" applyBorder="1" applyAlignment="1">
      <alignment vertical="center" wrapText="1"/>
    </xf>
    <xf numFmtId="0" fontId="54" fillId="0" borderId="25" xfId="0" applyFont="1" applyBorder="1" applyAlignment="1" applyProtection="1">
      <alignment horizontal="left" vertical="center" wrapText="1" indent="1"/>
    </xf>
    <xf numFmtId="0" fontId="3" fillId="0" borderId="14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26" fillId="0" borderId="26" xfId="0" applyFont="1" applyBorder="1" applyAlignment="1" applyProtection="1">
      <alignment wrapText="1"/>
    </xf>
    <xf numFmtId="0" fontId="54" fillId="0" borderId="25" xfId="0" applyFont="1" applyBorder="1" applyAlignment="1" applyProtection="1">
      <alignment horizontal="left" wrapText="1" indent="1"/>
    </xf>
    <xf numFmtId="0" fontId="26" fillId="0" borderId="16" xfId="0" applyFont="1" applyBorder="1" applyAlignment="1" applyProtection="1">
      <alignment horizontal="center" wrapText="1"/>
    </xf>
    <xf numFmtId="0" fontId="26" fillId="0" borderId="17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0" fontId="51" fillId="0" borderId="37" xfId="0" applyFont="1" applyFill="1" applyBorder="1" applyAlignment="1">
      <alignment vertical="center" wrapText="1"/>
    </xf>
    <xf numFmtId="0" fontId="51" fillId="0" borderId="65" xfId="0" applyFont="1" applyFill="1" applyBorder="1" applyAlignment="1">
      <alignment vertical="center" wrapText="1"/>
    </xf>
    <xf numFmtId="0" fontId="22" fillId="0" borderId="12" xfId="0" applyFont="1" applyBorder="1" applyAlignment="1" applyProtection="1">
      <alignment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51" fillId="0" borderId="64" xfId="0" applyFont="1" applyFill="1" applyBorder="1" applyAlignment="1" applyProtection="1">
      <alignment horizontal="right" wrapText="1"/>
    </xf>
    <xf numFmtId="3" fontId="39" fillId="0" borderId="31" xfId="0" applyNumberFormat="1" applyFont="1" applyFill="1" applyBorder="1" applyAlignment="1" applyProtection="1">
      <alignment horizontal="right" wrapText="1"/>
    </xf>
    <xf numFmtId="3" fontId="3" fillId="0" borderId="31" xfId="0" applyNumberFormat="1" applyFont="1" applyFill="1" applyBorder="1" applyAlignment="1" applyProtection="1">
      <alignment horizontal="right" wrapText="1"/>
    </xf>
    <xf numFmtId="0" fontId="3" fillId="0" borderId="31" xfId="0" applyFont="1" applyFill="1" applyBorder="1" applyAlignment="1" applyProtection="1">
      <alignment horizontal="right" wrapText="1"/>
    </xf>
    <xf numFmtId="0" fontId="3" fillId="0" borderId="71" xfId="0" applyFont="1" applyFill="1" applyBorder="1" applyAlignment="1" applyProtection="1">
      <alignment horizontal="right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2" fillId="0" borderId="64" xfId="0" applyFont="1" applyFill="1" applyBorder="1" applyAlignment="1" applyProtection="1">
      <alignment horizontal="right" wrapText="1"/>
    </xf>
    <xf numFmtId="0" fontId="2" fillId="0" borderId="31" xfId="0" applyFont="1" applyFill="1" applyBorder="1" applyAlignment="1" applyProtection="1">
      <alignment horizontal="right" wrapText="1"/>
    </xf>
    <xf numFmtId="0" fontId="37" fillId="0" borderId="31" xfId="0" applyFont="1" applyFill="1" applyBorder="1" applyAlignment="1" applyProtection="1">
      <alignment horizontal="right" wrapText="1"/>
    </xf>
    <xf numFmtId="3" fontId="37" fillId="0" borderId="71" xfId="0" applyNumberFormat="1" applyFont="1" applyFill="1" applyBorder="1" applyAlignment="1" applyProtection="1">
      <alignment horizontal="right" wrapText="1"/>
    </xf>
    <xf numFmtId="164" fontId="39" fillId="0" borderId="35" xfId="0" applyNumberFormat="1" applyFont="1" applyFill="1" applyBorder="1" applyAlignment="1" applyProtection="1">
      <alignment horizontal="right" wrapText="1"/>
      <protection locked="0"/>
    </xf>
    <xf numFmtId="0" fontId="2" fillId="0" borderId="71" xfId="0" applyFont="1" applyFill="1" applyBorder="1" applyAlignment="1" applyProtection="1">
      <alignment horizontal="right" wrapText="1"/>
    </xf>
    <xf numFmtId="0" fontId="8" fillId="0" borderId="15" xfId="0" applyFont="1" applyFill="1" applyBorder="1" applyAlignment="1" applyProtection="1">
      <alignment horizontal="right" wrapText="1"/>
    </xf>
    <xf numFmtId="3" fontId="29" fillId="0" borderId="35" xfId="0" applyNumberFormat="1" applyFont="1" applyFill="1" applyBorder="1" applyAlignment="1" applyProtection="1">
      <alignment horizontal="right" wrapText="1"/>
    </xf>
    <xf numFmtId="3" fontId="2" fillId="0" borderId="31" xfId="0" applyNumberFormat="1" applyFont="1" applyFill="1" applyBorder="1" applyAlignment="1" applyProtection="1">
      <alignment horizontal="right" wrapText="1"/>
    </xf>
    <xf numFmtId="3" fontId="2" fillId="0" borderId="71" xfId="0" applyNumberFormat="1" applyFont="1" applyFill="1" applyBorder="1" applyAlignment="1" applyProtection="1">
      <alignment horizontal="right" wrapText="1"/>
    </xf>
    <xf numFmtId="3" fontId="0" fillId="0" borderId="65" xfId="0" applyNumberFormat="1" applyFill="1" applyBorder="1" applyAlignment="1" applyProtection="1">
      <alignment horizontal="right" wrapText="1"/>
    </xf>
    <xf numFmtId="0" fontId="0" fillId="0" borderId="31" xfId="0" applyFill="1" applyBorder="1" applyAlignment="1" applyProtection="1">
      <alignment horizontal="right" wrapText="1"/>
    </xf>
    <xf numFmtId="0" fontId="16" fillId="0" borderId="67" xfId="0" applyFont="1" applyFill="1" applyBorder="1" applyAlignment="1" applyProtection="1">
      <alignment horizontal="center" vertical="center" wrapText="1"/>
    </xf>
    <xf numFmtId="0" fontId="16" fillId="0" borderId="66" xfId="0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3" fontId="16" fillId="0" borderId="78" xfId="0" applyNumberFormat="1" applyFont="1" applyFill="1" applyBorder="1" applyAlignment="1" applyProtection="1">
      <alignment horizontal="right" wrapText="1"/>
    </xf>
    <xf numFmtId="3" fontId="9" fillId="0" borderId="29" xfId="0" applyNumberFormat="1" applyFont="1" applyFill="1" applyBorder="1" applyAlignment="1" applyProtection="1">
      <alignment horizontal="right" wrapText="1"/>
      <protection locked="0"/>
    </xf>
    <xf numFmtId="3" fontId="39" fillId="0" borderId="29" xfId="0" applyNumberFormat="1" applyFont="1" applyFill="1" applyBorder="1" applyAlignment="1" applyProtection="1">
      <alignment horizontal="right" wrapText="1"/>
      <protection locked="0"/>
    </xf>
    <xf numFmtId="3" fontId="9" fillId="0" borderId="0" xfId="0" applyNumberFormat="1" applyFont="1" applyFill="1" applyBorder="1" applyAlignment="1" applyProtection="1">
      <alignment horizontal="right" wrapText="1"/>
      <protection locked="0"/>
    </xf>
    <xf numFmtId="3" fontId="9" fillId="0" borderId="68" xfId="0" applyNumberFormat="1" applyFont="1" applyFill="1" applyBorder="1" applyAlignment="1" applyProtection="1">
      <alignment horizontal="right" wrapText="1"/>
      <protection locked="0"/>
    </xf>
    <xf numFmtId="3" fontId="16" fillId="0" borderId="70" xfId="0" applyNumberFormat="1" applyFont="1" applyFill="1" applyBorder="1" applyAlignment="1" applyProtection="1">
      <alignment vertical="center" wrapText="1"/>
      <protection locked="0"/>
    </xf>
    <xf numFmtId="3" fontId="16" fillId="0" borderId="78" xfId="0" applyNumberFormat="1" applyFont="1" applyFill="1" applyBorder="1" applyAlignment="1" applyProtection="1">
      <alignment vertical="center" wrapText="1"/>
    </xf>
    <xf numFmtId="3" fontId="9" fillId="0" borderId="63" xfId="0" applyNumberFormat="1" applyFont="1" applyFill="1" applyBorder="1" applyAlignment="1" applyProtection="1">
      <alignment vertical="center" wrapText="1"/>
      <protection locked="0"/>
    </xf>
    <xf numFmtId="3" fontId="9" fillId="0" borderId="68" xfId="0" applyNumberFormat="1" applyFont="1" applyFill="1" applyBorder="1" applyAlignment="1" applyProtection="1">
      <alignment vertical="center" wrapText="1"/>
      <protection locked="0"/>
    </xf>
    <xf numFmtId="3" fontId="9" fillId="0" borderId="0" xfId="0" applyNumberFormat="1" applyFont="1" applyFill="1" applyBorder="1" applyAlignment="1" applyProtection="1">
      <alignment vertical="center" wrapText="1"/>
      <protection locked="0"/>
    </xf>
    <xf numFmtId="0" fontId="16" fillId="0" borderId="50" xfId="0" applyFont="1" applyFill="1" applyBorder="1" applyAlignment="1" applyProtection="1">
      <alignment horizontal="left" vertical="center" wrapText="1" indent="1"/>
    </xf>
    <xf numFmtId="0" fontId="3" fillId="0" borderId="56" xfId="51" applyFont="1" applyFill="1" applyBorder="1" applyAlignment="1" applyProtection="1">
      <alignment horizontal="left" vertical="center" wrapText="1" indent="1"/>
    </xf>
    <xf numFmtId="0" fontId="3" fillId="0" borderId="57" xfId="51" applyFont="1" applyFill="1" applyBorder="1" applyAlignment="1" applyProtection="1">
      <alignment horizontal="left" vertical="center" wrapText="1" indent="1"/>
    </xf>
    <xf numFmtId="49" fontId="39" fillId="0" borderId="57" xfId="51" applyNumberFormat="1" applyFont="1" applyFill="1" applyBorder="1" applyAlignment="1" applyProtection="1">
      <alignment horizontal="left" vertical="center" wrapText="1" indent="2"/>
    </xf>
    <xf numFmtId="0" fontId="3" fillId="0" borderId="77" xfId="51" applyFont="1" applyFill="1" applyBorder="1" applyAlignment="1" applyProtection="1">
      <alignment horizontal="left" vertical="center" wrapText="1" indent="1"/>
    </xf>
    <xf numFmtId="0" fontId="3" fillId="0" borderId="76" xfId="51" applyFont="1" applyFill="1" applyBorder="1" applyAlignment="1" applyProtection="1">
      <alignment horizontal="left" vertical="center" wrapText="1" indent="1"/>
    </xf>
    <xf numFmtId="0" fontId="39" fillId="0" borderId="57" xfId="51" applyFont="1" applyFill="1" applyBorder="1" applyAlignment="1" applyProtection="1">
      <alignment horizontal="left" vertical="center" wrapText="1" indent="8"/>
    </xf>
    <xf numFmtId="0" fontId="16" fillId="0" borderId="76" xfId="51" applyFont="1" applyFill="1" applyBorder="1" applyAlignment="1" applyProtection="1">
      <alignment horizontal="left" vertical="center" wrapText="1" indent="1"/>
    </xf>
    <xf numFmtId="0" fontId="16" fillId="0" borderId="50" xfId="51" applyFont="1" applyFill="1" applyBorder="1" applyAlignment="1" applyProtection="1">
      <alignment horizontal="left" vertical="center" wrapText="1" indent="1"/>
    </xf>
    <xf numFmtId="0" fontId="9" fillId="0" borderId="56" xfId="51" applyFont="1" applyFill="1" applyBorder="1" applyAlignment="1" applyProtection="1">
      <alignment horizontal="left" vertical="center" wrapText="1" indent="1"/>
    </xf>
    <xf numFmtId="0" fontId="9" fillId="0" borderId="79" xfId="51" applyFont="1" applyFill="1" applyBorder="1" applyAlignment="1" applyProtection="1">
      <alignment horizontal="left" vertical="center" wrapText="1" indent="1"/>
    </xf>
    <xf numFmtId="0" fontId="3" fillId="0" borderId="57" xfId="51" applyFont="1" applyFill="1" applyBorder="1" applyAlignment="1" applyProtection="1">
      <alignment horizontal="left" vertical="center" wrapText="1" indent="8"/>
    </xf>
    <xf numFmtId="0" fontId="9" fillId="0" borderId="57" xfId="51" applyFont="1" applyFill="1" applyBorder="1" applyAlignment="1" applyProtection="1">
      <alignment horizontal="left" vertical="center" wrapText="1" indent="1"/>
    </xf>
    <xf numFmtId="0" fontId="9" fillId="0" borderId="76" xfId="51" applyFont="1" applyFill="1" applyBorder="1" applyAlignment="1" applyProtection="1">
      <alignment horizontal="left" vertical="center" wrapText="1" indent="1"/>
    </xf>
    <xf numFmtId="0" fontId="16" fillId="0" borderId="23" xfId="51" applyFont="1" applyFill="1" applyBorder="1" applyAlignment="1" applyProtection="1">
      <alignment horizontal="left" vertical="center" wrapText="1" indent="1"/>
    </xf>
    <xf numFmtId="0" fontId="34" fillId="0" borderId="23" xfId="0" applyFont="1" applyBorder="1" applyAlignment="1" applyProtection="1">
      <alignment horizontal="left" wrapText="1"/>
    </xf>
    <xf numFmtId="49" fontId="3" fillId="0" borderId="69" xfId="0" applyNumberFormat="1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5" fillId="0" borderId="23" xfId="51" applyFont="1" applyFill="1" applyBorder="1" applyAlignment="1" applyProtection="1">
      <alignment horizontal="left" vertical="center" wrapText="1" indent="1"/>
    </xf>
    <xf numFmtId="0" fontId="3" fillId="0" borderId="75" xfId="51" applyFont="1" applyFill="1" applyBorder="1" applyAlignment="1" applyProtection="1">
      <alignment horizontal="left" vertical="center" wrapText="1" indent="1"/>
    </xf>
    <xf numFmtId="0" fontId="3" fillId="0" borderId="79" xfId="51" applyFont="1" applyFill="1" applyBorder="1" applyAlignment="1" applyProtection="1">
      <alignment horizontal="lef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0" fontId="22" fillId="0" borderId="60" xfId="55" applyFont="1" applyBorder="1" applyAlignment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72" xfId="0" applyFont="1" applyFill="1" applyBorder="1" applyAlignment="1" applyProtection="1">
      <alignment horizontal="center" vertical="center" wrapText="1"/>
    </xf>
    <xf numFmtId="3" fontId="37" fillId="0" borderId="31" xfId="0" applyNumberFormat="1" applyFont="1" applyFill="1" applyBorder="1" applyAlignment="1" applyProtection="1">
      <alignment horizontal="right" wrapText="1"/>
    </xf>
    <xf numFmtId="3" fontId="29" fillId="0" borderId="31" xfId="0" applyNumberFormat="1" applyFont="1" applyFill="1" applyBorder="1" applyAlignment="1" applyProtection="1">
      <alignment horizontal="right" wrapText="1"/>
    </xf>
    <xf numFmtId="3" fontId="9" fillId="0" borderId="63" xfId="0" applyNumberFormat="1" applyFont="1" applyFill="1" applyBorder="1" applyAlignment="1" applyProtection="1">
      <alignment horizontal="right" wrapText="1"/>
      <protection locked="0"/>
    </xf>
    <xf numFmtId="3" fontId="39" fillId="0" borderId="36" xfId="0" applyNumberFormat="1" applyFont="1" applyFill="1" applyBorder="1" applyAlignment="1" applyProtection="1">
      <alignment horizontal="right" wrapText="1"/>
    </xf>
    <xf numFmtId="0" fontId="39" fillId="0" borderId="64" xfId="0" applyFont="1" applyFill="1" applyBorder="1" applyAlignment="1" applyProtection="1">
      <alignment horizontal="right" wrapText="1"/>
    </xf>
    <xf numFmtId="0" fontId="9" fillId="0" borderId="31" xfId="0" applyFont="1" applyFill="1" applyBorder="1" applyAlignment="1" applyProtection="1">
      <alignment horizontal="right" wrapText="1"/>
    </xf>
    <xf numFmtId="3" fontId="9" fillId="0" borderId="41" xfId="0" applyNumberFormat="1" applyFont="1" applyFill="1" applyBorder="1" applyAlignment="1" applyProtection="1">
      <alignment horizontal="right" wrapText="1"/>
    </xf>
    <xf numFmtId="0" fontId="9" fillId="0" borderId="71" xfId="0" applyFont="1" applyFill="1" applyBorder="1" applyAlignment="1" applyProtection="1">
      <alignment horizontal="right" wrapText="1"/>
    </xf>
    <xf numFmtId="3" fontId="9" fillId="0" borderId="36" xfId="0" applyNumberFormat="1" applyFont="1" applyFill="1" applyBorder="1" applyAlignment="1" applyProtection="1">
      <alignment vertical="center" wrapText="1"/>
    </xf>
    <xf numFmtId="0" fontId="9" fillId="0" borderId="64" xfId="0" applyFont="1" applyFill="1" applyBorder="1" applyAlignment="1" applyProtection="1">
      <alignment horizontal="right" wrapText="1"/>
    </xf>
    <xf numFmtId="3" fontId="9" fillId="0" borderId="14" xfId="0" applyNumberFormat="1" applyFont="1" applyFill="1" applyBorder="1" applyAlignment="1" applyProtection="1">
      <alignment vertical="center" wrapText="1"/>
    </xf>
    <xf numFmtId="3" fontId="39" fillId="0" borderId="14" xfId="0" applyNumberFormat="1" applyFont="1" applyFill="1" applyBorder="1" applyAlignment="1" applyProtection="1">
      <alignment vertical="center" wrapText="1"/>
    </xf>
    <xf numFmtId="0" fontId="39" fillId="0" borderId="31" xfId="0" applyFont="1" applyFill="1" applyBorder="1" applyAlignment="1" applyProtection="1">
      <alignment horizontal="right" wrapText="1"/>
    </xf>
    <xf numFmtId="3" fontId="39" fillId="0" borderId="41" xfId="0" applyNumberFormat="1" applyFont="1" applyFill="1" applyBorder="1" applyAlignment="1" applyProtection="1">
      <alignment vertical="center" wrapText="1"/>
    </xf>
    <xf numFmtId="3" fontId="39" fillId="0" borderId="71" xfId="0" applyNumberFormat="1" applyFont="1" applyFill="1" applyBorder="1" applyAlignment="1" applyProtection="1">
      <alignment horizontal="right" wrapText="1"/>
    </xf>
    <xf numFmtId="3" fontId="9" fillId="0" borderId="41" xfId="0" applyNumberFormat="1" applyFont="1" applyFill="1" applyBorder="1" applyAlignment="1" applyProtection="1">
      <alignment vertical="center" wrapText="1"/>
    </xf>
    <xf numFmtId="3" fontId="39" fillId="0" borderId="43" xfId="0" applyNumberFormat="1" applyFont="1" applyFill="1" applyBorder="1" applyAlignment="1" applyProtection="1">
      <alignment vertical="center" wrapText="1"/>
    </xf>
    <xf numFmtId="0" fontId="39" fillId="0" borderId="72" xfId="0" applyFont="1" applyFill="1" applyBorder="1" applyAlignment="1" applyProtection="1">
      <alignment horizontal="right" wrapText="1"/>
    </xf>
    <xf numFmtId="3" fontId="39" fillId="0" borderId="11" xfId="0" applyNumberFormat="1" applyFont="1" applyFill="1" applyBorder="1" applyAlignment="1" applyProtection="1">
      <alignment vertical="center" wrapText="1"/>
    </xf>
    <xf numFmtId="0" fontId="39" fillId="0" borderId="15" xfId="0" applyFont="1" applyFill="1" applyBorder="1" applyAlignment="1" applyProtection="1">
      <alignment horizontal="right" wrapText="1"/>
    </xf>
    <xf numFmtId="3" fontId="16" fillId="0" borderId="15" xfId="0" applyNumberFormat="1" applyFont="1" applyFill="1" applyBorder="1" applyAlignment="1" applyProtection="1">
      <alignment wrapText="1"/>
    </xf>
    <xf numFmtId="0" fontId="3" fillId="0" borderId="69" xfId="51" applyFont="1" applyFill="1" applyBorder="1" applyAlignment="1" applyProtection="1">
      <alignment horizontal="left" vertical="center" wrapText="1" indent="1"/>
    </xf>
    <xf numFmtId="0" fontId="5" fillId="0" borderId="13" xfId="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right" wrapText="1"/>
    </xf>
    <xf numFmtId="0" fontId="5" fillId="0" borderId="66" xfId="5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right" wrapText="1"/>
    </xf>
    <xf numFmtId="164" fontId="3" fillId="0" borderId="20" xfId="0" applyNumberFormat="1" applyFont="1" applyFill="1" applyBorder="1" applyAlignment="1" applyProtection="1">
      <alignment horizontal="right" wrapText="1"/>
      <protection locked="0"/>
    </xf>
    <xf numFmtId="164" fontId="3" fillId="0" borderId="36" xfId="0" applyNumberFormat="1" applyFont="1" applyFill="1" applyBorder="1" applyAlignment="1" applyProtection="1">
      <alignment horizontal="right" wrapText="1"/>
      <protection locked="0"/>
    </xf>
    <xf numFmtId="164" fontId="3" fillId="0" borderId="17" xfId="0" applyNumberFormat="1" applyFont="1" applyFill="1" applyBorder="1" applyAlignment="1" applyProtection="1">
      <alignment horizontal="right" wrapText="1"/>
      <protection locked="0"/>
    </xf>
    <xf numFmtId="164" fontId="3" fillId="0" borderId="18" xfId="0" applyNumberFormat="1" applyFont="1" applyFill="1" applyBorder="1" applyAlignment="1" applyProtection="1">
      <alignment horizontal="right" wrapText="1"/>
      <protection locked="0"/>
    </xf>
    <xf numFmtId="164" fontId="3" fillId="0" borderId="37" xfId="0" applyNumberFormat="1" applyFont="1" applyFill="1" applyBorder="1" applyAlignment="1" applyProtection="1">
      <alignment horizontal="right" wrapText="1"/>
      <protection locked="0"/>
    </xf>
    <xf numFmtId="164" fontId="5" fillId="0" borderId="19" xfId="0" applyNumberFormat="1" applyFont="1" applyFill="1" applyBorder="1" applyAlignment="1" applyProtection="1">
      <alignment horizontal="right" wrapText="1"/>
    </xf>
    <xf numFmtId="164" fontId="5" fillId="0" borderId="43" xfId="0" applyNumberFormat="1" applyFont="1" applyFill="1" applyBorder="1" applyAlignment="1" applyProtection="1">
      <alignment horizontal="right" wrapText="1"/>
    </xf>
    <xf numFmtId="164" fontId="5" fillId="0" borderId="72" xfId="0" applyNumberFormat="1" applyFont="1" applyFill="1" applyBorder="1" applyAlignment="1" applyProtection="1">
      <alignment horizontal="right" wrapText="1"/>
    </xf>
    <xf numFmtId="0" fontId="0" fillId="0" borderId="71" xfId="0" applyFill="1" applyBorder="1" applyAlignment="1" applyProtection="1">
      <alignment vertical="center" wrapText="1"/>
    </xf>
    <xf numFmtId="0" fontId="2" fillId="0" borderId="35" xfId="0" applyFont="1" applyFill="1" applyBorder="1" applyAlignment="1" applyProtection="1">
      <alignment horizontal="right" wrapText="1"/>
    </xf>
    <xf numFmtId="0" fontId="2" fillId="0" borderId="65" xfId="0" applyFont="1" applyFill="1" applyBorder="1" applyAlignment="1" applyProtection="1">
      <alignment horizontal="right" wrapText="1"/>
    </xf>
    <xf numFmtId="3" fontId="39" fillId="0" borderId="31" xfId="0" applyNumberFormat="1" applyFont="1" applyFill="1" applyBorder="1" applyAlignment="1" applyProtection="1">
      <alignment wrapText="1"/>
      <protection locked="0"/>
    </xf>
    <xf numFmtId="3" fontId="9" fillId="0" borderId="35" xfId="0" applyNumberFormat="1" applyFont="1" applyFill="1" applyBorder="1" applyAlignment="1" applyProtection="1">
      <alignment wrapText="1"/>
    </xf>
    <xf numFmtId="3" fontId="0" fillId="0" borderId="31" xfId="0" applyNumberFormat="1" applyFill="1" applyBorder="1" applyAlignment="1" applyProtection="1">
      <alignment wrapText="1"/>
    </xf>
    <xf numFmtId="3" fontId="0" fillId="0" borderId="65" xfId="0" applyNumberFormat="1" applyFill="1" applyBorder="1" applyAlignment="1" applyProtection="1">
      <alignment wrapText="1"/>
    </xf>
    <xf numFmtId="0" fontId="0" fillId="0" borderId="31" xfId="0" applyFill="1" applyBorder="1" applyAlignment="1" applyProtection="1">
      <alignment vertical="center" wrapText="1"/>
    </xf>
    <xf numFmtId="0" fontId="0" fillId="0" borderId="65" xfId="0" applyFill="1" applyBorder="1" applyAlignment="1" applyProtection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51" fillId="0" borderId="35" xfId="0" applyFont="1" applyFill="1" applyBorder="1" applyAlignment="1" applyProtection="1">
      <alignment horizontal="right" wrapText="1"/>
    </xf>
    <xf numFmtId="0" fontId="3" fillId="0" borderId="65" xfId="0" applyFont="1" applyFill="1" applyBorder="1" applyAlignment="1" applyProtection="1">
      <alignment horizontal="right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3" fontId="16" fillId="0" borderId="72" xfId="0" applyNumberFormat="1" applyFont="1" applyFill="1" applyBorder="1" applyAlignment="1" applyProtection="1">
      <alignment horizontal="right" wrapText="1"/>
    </xf>
    <xf numFmtId="164" fontId="5" fillId="0" borderId="72" xfId="0" applyNumberFormat="1" applyFont="1" applyFill="1" applyBorder="1" applyAlignment="1" applyProtection="1">
      <alignment wrapText="1"/>
    </xf>
    <xf numFmtId="3" fontId="3" fillId="0" borderId="35" xfId="0" applyNumberFormat="1" applyFont="1" applyFill="1" applyBorder="1" applyAlignment="1" applyProtection="1">
      <alignment wrapText="1"/>
    </xf>
    <xf numFmtId="3" fontId="3" fillId="0" borderId="31" xfId="0" applyNumberFormat="1" applyFont="1" applyFill="1" applyBorder="1" applyAlignment="1" applyProtection="1">
      <alignment wrapText="1"/>
    </xf>
    <xf numFmtId="3" fontId="3" fillId="0" borderId="65" xfId="0" applyNumberFormat="1" applyFont="1" applyFill="1" applyBorder="1" applyAlignment="1" applyProtection="1">
      <alignment wrapText="1"/>
    </xf>
    <xf numFmtId="0" fontId="3" fillId="0" borderId="65" xfId="0" applyFont="1" applyFill="1" applyBorder="1" applyAlignment="1" applyProtection="1">
      <alignment vertical="center" wrapText="1"/>
    </xf>
    <xf numFmtId="164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7" xfId="0" applyNumberFormat="1" applyFont="1" applyFill="1" applyBorder="1" applyAlignment="1" applyProtection="1">
      <alignment vertical="center" wrapText="1"/>
      <protection locked="0"/>
    </xf>
    <xf numFmtId="3" fontId="39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20" xfId="0" applyNumberFormat="1" applyFont="1" applyFill="1" applyBorder="1" applyAlignment="1" applyProtection="1">
      <alignment wrapText="1"/>
      <protection locked="0"/>
    </xf>
    <xf numFmtId="164" fontId="9" fillId="0" borderId="17" xfId="0" applyNumberFormat="1" applyFont="1" applyFill="1" applyBorder="1" applyAlignment="1" applyProtection="1">
      <alignment wrapText="1"/>
      <protection locked="0"/>
    </xf>
    <xf numFmtId="164" fontId="5" fillId="0" borderId="10" xfId="0" applyNumberFormat="1" applyFont="1" applyFill="1" applyBorder="1" applyAlignment="1" applyProtection="1">
      <alignment vertical="center" wrapText="1"/>
    </xf>
    <xf numFmtId="164" fontId="5" fillId="0" borderId="67" xfId="0" applyNumberFormat="1" applyFont="1" applyFill="1" applyBorder="1" applyAlignment="1" applyProtection="1">
      <alignment wrapText="1"/>
    </xf>
    <xf numFmtId="164" fontId="3" fillId="0" borderId="22" xfId="0" applyNumberFormat="1" applyFont="1" applyFill="1" applyBorder="1" applyAlignment="1" applyProtection="1">
      <alignment horizontal="right" wrapText="1"/>
      <protection locked="0"/>
    </xf>
    <xf numFmtId="164" fontId="3" fillId="0" borderId="42" xfId="0" applyNumberFormat="1" applyFont="1" applyFill="1" applyBorder="1" applyAlignment="1" applyProtection="1">
      <alignment horizontal="right" wrapText="1"/>
      <protection locked="0"/>
    </xf>
    <xf numFmtId="164" fontId="3" fillId="0" borderId="59" xfId="0" applyNumberFormat="1" applyFont="1" applyFill="1" applyBorder="1" applyAlignment="1" applyProtection="1">
      <alignment horizontal="right" wrapText="1"/>
      <protection locked="0"/>
    </xf>
    <xf numFmtId="164" fontId="5" fillId="0" borderId="13" xfId="0" applyNumberFormat="1" applyFont="1" applyFill="1" applyBorder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49" fontId="39" fillId="0" borderId="42" xfId="0" applyNumberFormat="1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left" vertical="center" wrapText="1" indent="1"/>
    </xf>
    <xf numFmtId="0" fontId="39" fillId="0" borderId="57" xfId="51" applyFont="1" applyFill="1" applyBorder="1" applyAlignment="1" applyProtection="1">
      <alignment horizontal="left" vertical="center" wrapText="1" indent="1"/>
    </xf>
    <xf numFmtId="0" fontId="39" fillId="0" borderId="76" xfId="51" applyFont="1" applyFill="1" applyBorder="1" applyAlignment="1" applyProtection="1">
      <alignment horizontal="left" vertical="center" wrapText="1" indent="8"/>
    </xf>
    <xf numFmtId="0" fontId="9" fillId="0" borderId="75" xfId="51" applyFont="1" applyFill="1" applyBorder="1" applyAlignment="1" applyProtection="1">
      <alignment horizontal="left" vertical="center" wrapText="1" indent="1"/>
    </xf>
    <xf numFmtId="0" fontId="9" fillId="0" borderId="58" xfId="51" applyFont="1" applyFill="1" applyBorder="1" applyAlignment="1" applyProtection="1">
      <alignment horizontal="left" vertical="center" wrapText="1" indent="1"/>
    </xf>
    <xf numFmtId="0" fontId="34" fillId="0" borderId="23" xfId="0" applyFont="1" applyBorder="1" applyAlignment="1" applyProtection="1">
      <alignment horizontal="left" wrapText="1" indent="1"/>
    </xf>
    <xf numFmtId="0" fontId="35" fillId="0" borderId="50" xfId="0" applyFont="1" applyFill="1" applyBorder="1" applyAlignment="1" applyProtection="1">
      <alignment horizontal="center" vertical="center" wrapText="1"/>
    </xf>
    <xf numFmtId="3" fontId="5" fillId="0" borderId="27" xfId="0" applyNumberFormat="1" applyFont="1" applyFill="1" applyBorder="1" applyAlignment="1" applyProtection="1">
      <alignment wrapText="1"/>
    </xf>
    <xf numFmtId="3" fontId="5" fillId="0" borderId="67" xfId="0" applyNumberFormat="1" applyFont="1" applyFill="1" applyBorder="1" applyAlignment="1" applyProtection="1">
      <alignment wrapText="1"/>
    </xf>
    <xf numFmtId="3" fontId="3" fillId="0" borderId="22" xfId="0" applyNumberFormat="1" applyFont="1" applyFill="1" applyBorder="1" applyAlignment="1" applyProtection="1">
      <alignment wrapText="1"/>
      <protection locked="0"/>
    </xf>
    <xf numFmtId="3" fontId="3" fillId="0" borderId="42" xfId="0" applyNumberFormat="1" applyFont="1" applyFill="1" applyBorder="1" applyAlignment="1" applyProtection="1">
      <alignment wrapText="1"/>
      <protection locked="0"/>
    </xf>
    <xf numFmtId="3" fontId="3" fillId="0" borderId="59" xfId="0" applyNumberFormat="1" applyFont="1" applyFill="1" applyBorder="1" applyAlignment="1" applyProtection="1">
      <alignment wrapText="1"/>
      <protection locked="0"/>
    </xf>
    <xf numFmtId="3" fontId="5" fillId="0" borderId="13" xfId="0" applyNumberFormat="1" applyFont="1" applyFill="1" applyBorder="1" applyAlignment="1" applyProtection="1">
      <alignment wrapText="1"/>
    </xf>
    <xf numFmtId="3" fontId="3" fillId="0" borderId="39" xfId="0" applyNumberFormat="1" applyFont="1" applyFill="1" applyBorder="1" applyAlignment="1" applyProtection="1">
      <alignment wrapText="1"/>
      <protection locked="0"/>
    </xf>
    <xf numFmtId="3" fontId="51" fillId="0" borderId="31" xfId="0" applyNumberFormat="1" applyFont="1" applyFill="1" applyBorder="1" applyAlignment="1" applyProtection="1">
      <alignment horizontal="right" wrapText="1"/>
    </xf>
    <xf numFmtId="164" fontId="39" fillId="0" borderId="31" xfId="0" applyNumberFormat="1" applyFont="1" applyFill="1" applyBorder="1" applyAlignment="1" applyProtection="1">
      <alignment horizontal="right" wrapText="1"/>
      <protection locked="0"/>
    </xf>
    <xf numFmtId="0" fontId="2" fillId="0" borderId="15" xfId="0" applyFont="1" applyFill="1" applyBorder="1" applyAlignment="1" applyProtection="1">
      <alignment horizontal="right" wrapText="1"/>
    </xf>
    <xf numFmtId="3" fontId="5" fillId="0" borderId="72" xfId="0" applyNumberFormat="1" applyFont="1" applyFill="1" applyBorder="1" applyAlignment="1" applyProtection="1">
      <alignment wrapText="1"/>
    </xf>
    <xf numFmtId="0" fontId="9" fillId="0" borderId="35" xfId="0" applyFont="1" applyFill="1" applyBorder="1" applyAlignment="1" applyProtection="1">
      <alignment vertical="center" wrapText="1"/>
    </xf>
    <xf numFmtId="0" fontId="3" fillId="0" borderId="67" xfId="51" applyFont="1" applyFill="1" applyBorder="1" applyAlignment="1" applyProtection="1">
      <alignment horizontal="left" vertical="center" wrapText="1" indent="1"/>
    </xf>
    <xf numFmtId="0" fontId="39" fillId="0" borderId="39" xfId="5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wrapText="1"/>
    </xf>
    <xf numFmtId="164" fontId="3" fillId="0" borderId="61" xfId="0" applyNumberFormat="1" applyFont="1" applyFill="1" applyBorder="1" applyAlignment="1" applyProtection="1">
      <alignment wrapText="1"/>
      <protection locked="0"/>
    </xf>
    <xf numFmtId="3" fontId="39" fillId="0" borderId="42" xfId="0" applyNumberFormat="1" applyFont="1" applyFill="1" applyBorder="1" applyAlignment="1" applyProtection="1">
      <alignment wrapText="1"/>
      <protection locked="0"/>
    </xf>
    <xf numFmtId="3" fontId="9" fillId="0" borderId="42" xfId="0" applyNumberFormat="1" applyFont="1" applyFill="1" applyBorder="1" applyAlignment="1" applyProtection="1">
      <alignment wrapText="1"/>
      <protection locked="0"/>
    </xf>
    <xf numFmtId="164" fontId="3" fillId="0" borderId="69" xfId="0" applyNumberFormat="1" applyFont="1" applyFill="1" applyBorder="1" applyAlignment="1" applyProtection="1">
      <alignment wrapText="1"/>
      <protection locked="0"/>
    </xf>
    <xf numFmtId="164" fontId="3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3" xfId="0" applyNumberFormat="1" applyFont="1" applyFill="1" applyBorder="1" applyAlignment="1" applyProtection="1">
      <alignment wrapTex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 applyProtection="1">
      <alignment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72" xfId="0" applyFont="1" applyFill="1" applyBorder="1" applyAlignment="1" applyProtection="1">
      <alignment horizontal="center" vertical="center" wrapText="1"/>
    </xf>
    <xf numFmtId="0" fontId="51" fillId="0" borderId="36" xfId="0" applyFont="1" applyFill="1" applyBorder="1" applyAlignment="1" applyProtection="1">
      <alignment wrapText="1"/>
    </xf>
    <xf numFmtId="3" fontId="51" fillId="0" borderId="14" xfId="0" applyNumberFormat="1" applyFont="1" applyFill="1" applyBorder="1" applyAlignment="1" applyProtection="1">
      <alignment wrapText="1"/>
    </xf>
    <xf numFmtId="3" fontId="3" fillId="0" borderId="14" xfId="0" applyNumberFormat="1" applyFont="1" applyFill="1" applyBorder="1" applyAlignment="1" applyProtection="1">
      <alignment wrapText="1"/>
    </xf>
    <xf numFmtId="0" fontId="3" fillId="0" borderId="41" xfId="0" applyFont="1" applyFill="1" applyBorder="1" applyAlignment="1" applyProtection="1">
      <alignment wrapText="1"/>
    </xf>
    <xf numFmtId="0" fontId="3" fillId="0" borderId="34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right" wrapText="1"/>
    </xf>
    <xf numFmtId="0" fontId="3" fillId="0" borderId="14" xfId="0" applyFont="1" applyFill="1" applyBorder="1" applyAlignment="1" applyProtection="1">
      <alignment vertical="center" wrapText="1"/>
    </xf>
    <xf numFmtId="0" fontId="39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right" wrapText="1"/>
    </xf>
    <xf numFmtId="0" fontId="3" fillId="0" borderId="36" xfId="0" applyFont="1" applyFill="1" applyBorder="1" applyAlignment="1" applyProtection="1">
      <alignment vertical="center" wrapText="1"/>
    </xf>
    <xf numFmtId="0" fontId="3" fillId="0" borderId="64" xfId="0" applyFont="1" applyFill="1" applyBorder="1" applyAlignment="1" applyProtection="1">
      <alignment horizontal="right" wrapText="1"/>
    </xf>
    <xf numFmtId="0" fontId="3" fillId="0" borderId="37" xfId="0" applyFont="1" applyFill="1" applyBorder="1" applyAlignment="1" applyProtection="1">
      <alignment vertical="center" wrapText="1"/>
    </xf>
    <xf numFmtId="0" fontId="51" fillId="0" borderId="11" xfId="0" applyFont="1" applyFill="1" applyBorder="1" applyAlignment="1" applyProtection="1">
      <alignment vertical="center" wrapText="1"/>
    </xf>
    <xf numFmtId="0" fontId="51" fillId="0" borderId="15" xfId="0" applyFont="1" applyFill="1" applyBorder="1" applyAlignment="1" applyProtection="1">
      <alignment horizontal="right" wrapText="1"/>
    </xf>
    <xf numFmtId="3" fontId="51" fillId="0" borderId="14" xfId="0" applyNumberFormat="1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3" fontId="9" fillId="0" borderId="65" xfId="0" applyNumberFormat="1" applyFont="1" applyFill="1" applyBorder="1" applyAlignment="1" applyProtection="1">
      <alignment wrapText="1"/>
    </xf>
    <xf numFmtId="0" fontId="9" fillId="0" borderId="31" xfId="0" applyFont="1" applyFill="1" applyBorder="1" applyAlignment="1" applyProtection="1">
      <alignment vertical="center" wrapText="1"/>
    </xf>
    <xf numFmtId="0" fontId="9" fillId="0" borderId="65" xfId="0" applyFont="1" applyFill="1" applyBorder="1" applyAlignment="1" applyProtection="1">
      <alignment vertical="center" wrapText="1"/>
    </xf>
    <xf numFmtId="0" fontId="9" fillId="0" borderId="70" xfId="51" applyFont="1" applyFill="1" applyBorder="1" applyAlignment="1" applyProtection="1">
      <alignment horizontal="left" vertical="center" wrapText="1" indent="1"/>
    </xf>
    <xf numFmtId="0" fontId="34" fillId="0" borderId="70" xfId="0" applyFont="1" applyBorder="1" applyAlignment="1" applyProtection="1">
      <alignment horizontal="left" wrapText="1" indent="1"/>
    </xf>
    <xf numFmtId="164" fontId="16" fillId="0" borderId="13" xfId="0" applyNumberFormat="1" applyFont="1" applyFill="1" applyBorder="1" applyAlignment="1" applyProtection="1">
      <alignment horizontal="right" wrapText="1"/>
    </xf>
    <xf numFmtId="164" fontId="3" fillId="0" borderId="61" xfId="0" applyNumberFormat="1" applyFont="1" applyFill="1" applyBorder="1" applyAlignment="1" applyProtection="1">
      <alignment horizontal="right" wrapText="1"/>
      <protection locked="0"/>
    </xf>
    <xf numFmtId="3" fontId="3" fillId="0" borderId="42" xfId="0" applyNumberFormat="1" applyFont="1" applyFill="1" applyBorder="1" applyAlignment="1" applyProtection="1">
      <alignment horizontal="right" wrapText="1"/>
      <protection locked="0"/>
    </xf>
    <xf numFmtId="3" fontId="51" fillId="0" borderId="42" xfId="0" applyNumberFormat="1" applyFont="1" applyFill="1" applyBorder="1" applyAlignment="1" applyProtection="1">
      <alignment horizontal="right" wrapText="1"/>
      <protection locked="0"/>
    </xf>
    <xf numFmtId="3" fontId="3" fillId="0" borderId="39" xfId="0" applyNumberFormat="1" applyFont="1" applyFill="1" applyBorder="1" applyAlignment="1" applyProtection="1">
      <alignment horizontal="right" wrapText="1"/>
      <protection locked="0"/>
    </xf>
    <xf numFmtId="164" fontId="3" fillId="0" borderId="69" xfId="0" applyNumberFormat="1" applyFont="1" applyFill="1" applyBorder="1" applyAlignment="1" applyProtection="1">
      <alignment horizontal="right" wrapText="1"/>
      <protection locked="0"/>
    </xf>
    <xf numFmtId="164" fontId="39" fillId="0" borderId="42" xfId="0" applyNumberFormat="1" applyFont="1" applyFill="1" applyBorder="1" applyAlignment="1" applyProtection="1">
      <alignment horizontal="right" wrapText="1"/>
      <protection locked="0"/>
    </xf>
    <xf numFmtId="164" fontId="39" fillId="0" borderId="67" xfId="0" applyNumberFormat="1" applyFont="1" applyFill="1" applyBorder="1" applyAlignment="1" applyProtection="1">
      <alignment horizontal="right" wrapText="1"/>
      <protection locked="0"/>
    </xf>
    <xf numFmtId="164" fontId="16" fillId="0" borderId="13" xfId="0" applyNumberFormat="1" applyFont="1" applyFill="1" applyBorder="1" applyAlignment="1" applyProtection="1">
      <alignment horizontal="right" wrapText="1"/>
      <protection locked="0"/>
    </xf>
    <xf numFmtId="164" fontId="9" fillId="0" borderId="22" xfId="0" applyNumberFormat="1" applyFont="1" applyFill="1" applyBorder="1" applyAlignment="1" applyProtection="1">
      <alignment horizontal="right" wrapText="1"/>
      <protection locked="0"/>
    </xf>
    <xf numFmtId="164" fontId="39" fillId="0" borderId="39" xfId="0" applyNumberFormat="1" applyFont="1" applyFill="1" applyBorder="1" applyAlignment="1" applyProtection="1">
      <alignment horizontal="right" wrapText="1"/>
      <protection locked="0"/>
    </xf>
    <xf numFmtId="164" fontId="9" fillId="0" borderId="42" xfId="0" applyNumberFormat="1" applyFont="1" applyFill="1" applyBorder="1" applyAlignment="1" applyProtection="1">
      <alignment horizontal="right" wrapText="1"/>
      <protection locked="0"/>
    </xf>
    <xf numFmtId="164" fontId="9" fillId="0" borderId="69" xfId="0" applyNumberFormat="1" applyFont="1" applyFill="1" applyBorder="1" applyAlignment="1" applyProtection="1">
      <alignment horizontal="right" wrapText="1"/>
      <protection locked="0"/>
    </xf>
    <xf numFmtId="164" fontId="9" fillId="0" borderId="39" xfId="0" applyNumberFormat="1" applyFont="1" applyFill="1" applyBorder="1" applyAlignment="1" applyProtection="1">
      <alignment horizontal="right" wrapText="1"/>
      <protection locked="0"/>
    </xf>
    <xf numFmtId="164" fontId="16" fillId="0" borderId="67" xfId="0" applyNumberFormat="1" applyFont="1" applyFill="1" applyBorder="1" applyAlignment="1" applyProtection="1">
      <alignment horizontal="right" wrapText="1"/>
      <protection locked="0"/>
    </xf>
    <xf numFmtId="164" fontId="16" fillId="0" borderId="51" xfId="0" applyNumberFormat="1" applyFont="1" applyFill="1" applyBorder="1" applyAlignment="1" applyProtection="1">
      <alignment horizontal="right" wrapText="1"/>
    </xf>
    <xf numFmtId="164" fontId="9" fillId="0" borderId="61" xfId="0" applyNumberFormat="1" applyFont="1" applyFill="1" applyBorder="1" applyAlignment="1" applyProtection="1">
      <alignment horizontal="right" wrapText="1"/>
      <protection locked="0"/>
    </xf>
    <xf numFmtId="3" fontId="39" fillId="0" borderId="42" xfId="0" applyNumberFormat="1" applyFont="1" applyFill="1" applyBorder="1" applyAlignment="1" applyProtection="1">
      <alignment horizontal="right" wrapText="1"/>
      <protection locked="0"/>
    </xf>
    <xf numFmtId="3" fontId="9" fillId="0" borderId="42" xfId="0" applyNumberFormat="1" applyFont="1" applyFill="1" applyBorder="1" applyAlignment="1" applyProtection="1">
      <alignment horizontal="right" wrapText="1"/>
      <protection locked="0"/>
    </xf>
    <xf numFmtId="3" fontId="9" fillId="0" borderId="69" xfId="0" applyNumberFormat="1" applyFont="1" applyFill="1" applyBorder="1" applyAlignment="1" applyProtection="1">
      <alignment horizontal="right" wrapText="1"/>
      <protection locked="0"/>
    </xf>
    <xf numFmtId="3" fontId="5" fillId="0" borderId="67" xfId="0" applyNumberFormat="1" applyFont="1" applyFill="1" applyBorder="1" applyAlignment="1" applyProtection="1">
      <alignment horizontal="right" wrapText="1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3" fillId="0" borderId="42" xfId="0" applyNumberFormat="1" applyFont="1" applyFill="1" applyBorder="1" applyAlignment="1" applyProtection="1">
      <alignment vertical="center" wrapTex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0" fontId="8" fillId="0" borderId="44" xfId="0" applyFont="1" applyFill="1" applyBorder="1" applyAlignment="1" applyProtection="1">
      <alignment horizontal="right" wrapText="1"/>
    </xf>
    <xf numFmtId="3" fontId="5" fillId="0" borderId="72" xfId="0" applyNumberFormat="1" applyFont="1" applyFill="1" applyBorder="1" applyAlignment="1" applyProtection="1">
      <alignment horizontal="right" wrapText="1"/>
    </xf>
    <xf numFmtId="0" fontId="16" fillId="0" borderId="38" xfId="0" applyFont="1" applyFill="1" applyBorder="1" applyAlignment="1" applyProtection="1">
      <alignment horizontal="left" vertical="center" wrapText="1" indent="1"/>
    </xf>
    <xf numFmtId="0" fontId="3" fillId="0" borderId="63" xfId="51" applyFont="1" applyFill="1" applyBorder="1" applyAlignment="1" applyProtection="1">
      <alignment horizontal="left" vertical="center" wrapText="1" indent="1"/>
    </xf>
    <xf numFmtId="0" fontId="3" fillId="0" borderId="29" xfId="51" applyFont="1" applyFill="1" applyBorder="1" applyAlignment="1" applyProtection="1">
      <alignment horizontal="left" vertical="center" wrapText="1" indent="1"/>
    </xf>
    <xf numFmtId="49" fontId="39" fillId="0" borderId="29" xfId="51" applyNumberFormat="1" applyFont="1" applyFill="1" applyBorder="1" applyAlignment="1" applyProtection="1">
      <alignment horizontal="left" vertical="center" wrapText="1" indent="2"/>
    </xf>
    <xf numFmtId="0" fontId="3" fillId="0" borderId="0" xfId="51" applyFont="1" applyFill="1" applyBorder="1" applyAlignment="1" applyProtection="1">
      <alignment horizontal="left" vertical="center" wrapText="1" indent="1"/>
    </xf>
    <xf numFmtId="0" fontId="3" fillId="0" borderId="70" xfId="51" applyFont="1" applyFill="1" applyBorder="1" applyAlignment="1" applyProtection="1">
      <alignment horizontal="left" vertical="center" wrapText="1" indent="1"/>
    </xf>
    <xf numFmtId="0" fontId="39" fillId="0" borderId="29" xfId="51" applyFont="1" applyFill="1" applyBorder="1" applyAlignment="1" applyProtection="1">
      <alignment horizontal="left" vertical="center" wrapText="1" indent="1"/>
    </xf>
    <xf numFmtId="0" fontId="16" fillId="0" borderId="38" xfId="51" applyFont="1" applyFill="1" applyBorder="1" applyAlignment="1" applyProtection="1">
      <alignment horizontal="left" vertical="center" wrapText="1" indent="1"/>
    </xf>
    <xf numFmtId="0" fontId="9" fillId="0" borderId="80" xfId="51" applyFont="1" applyFill="1" applyBorder="1" applyAlignment="1" applyProtection="1">
      <alignment horizontal="left" vertical="center" wrapText="1" indent="1"/>
    </xf>
    <xf numFmtId="0" fontId="9" fillId="0" borderId="29" xfId="51" applyFont="1" applyFill="1" applyBorder="1" applyAlignment="1" applyProtection="1">
      <alignment horizontal="left" vertical="center" wrapText="1" indent="1"/>
    </xf>
    <xf numFmtId="0" fontId="16" fillId="0" borderId="70" xfId="51" applyFont="1" applyFill="1" applyBorder="1" applyAlignment="1" applyProtection="1">
      <alignment horizontal="left" vertical="center" wrapText="1" indent="1"/>
    </xf>
    <xf numFmtId="0" fontId="16" fillId="0" borderId="78" xfId="51" applyFont="1" applyFill="1" applyBorder="1" applyAlignment="1" applyProtection="1">
      <alignment horizontal="left" vertical="center" wrapText="1" indent="1"/>
    </xf>
    <xf numFmtId="0" fontId="9" fillId="0" borderId="63" xfId="51" applyFont="1" applyFill="1" applyBorder="1" applyAlignment="1" applyProtection="1">
      <alignment horizontal="left" vertical="center" wrapText="1" indent="1"/>
    </xf>
    <xf numFmtId="0" fontId="39" fillId="0" borderId="0" xfId="51" applyFont="1" applyFill="1" applyBorder="1" applyAlignment="1" applyProtection="1">
      <alignment horizontal="left" vertical="center" wrapText="1" indent="1"/>
    </xf>
    <xf numFmtId="49" fontId="9" fillId="0" borderId="56" xfId="0" applyNumberFormat="1" applyFont="1" applyFill="1" applyBorder="1" applyAlignment="1" applyProtection="1">
      <alignment horizontal="center" vertical="center" wrapText="1"/>
    </xf>
    <xf numFmtId="49" fontId="9" fillId="0" borderId="57" xfId="0" applyNumberFormat="1" applyFont="1" applyFill="1" applyBorder="1" applyAlignment="1" applyProtection="1">
      <alignment horizontal="center" vertical="center" wrapText="1"/>
    </xf>
    <xf numFmtId="49" fontId="9" fillId="0" borderId="58" xfId="0" applyNumberFormat="1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 wrapText="1"/>
    </xf>
    <xf numFmtId="49" fontId="9" fillId="0" borderId="75" xfId="0" applyNumberFormat="1" applyFont="1" applyFill="1" applyBorder="1" applyAlignment="1" applyProtection="1">
      <alignment horizontal="center" vertical="center" wrapText="1"/>
    </xf>
    <xf numFmtId="49" fontId="9" fillId="0" borderId="76" xfId="0" applyNumberFormat="1" applyFont="1" applyFill="1" applyBorder="1" applyAlignment="1" applyProtection="1">
      <alignment horizontal="center" vertical="center" wrapText="1"/>
    </xf>
    <xf numFmtId="0" fontId="16" fillId="0" borderId="76" xfId="0" applyFont="1" applyFill="1" applyBorder="1" applyAlignment="1" applyProtection="1">
      <alignment horizontal="center" vertical="center" wrapText="1"/>
    </xf>
    <xf numFmtId="0" fontId="22" fillId="0" borderId="50" xfId="0" applyFont="1" applyBorder="1" applyAlignment="1" applyProtection="1">
      <alignment horizontal="center" vertical="center" wrapText="1"/>
    </xf>
    <xf numFmtId="49" fontId="39" fillId="0" borderId="79" xfId="0" applyNumberFormat="1" applyFont="1" applyFill="1" applyBorder="1" applyAlignment="1" applyProtection="1">
      <alignment horizontal="center" vertical="center" wrapText="1"/>
    </xf>
    <xf numFmtId="0" fontId="22" fillId="0" borderId="76" xfId="0" applyFont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3" fontId="3" fillId="0" borderId="80" xfId="0" applyNumberFormat="1" applyFont="1" applyFill="1" applyBorder="1" applyAlignment="1" applyProtection="1">
      <alignment wrapText="1"/>
      <protection locked="0"/>
    </xf>
    <xf numFmtId="3" fontId="3" fillId="0" borderId="29" xfId="0" applyNumberFormat="1" applyFont="1" applyFill="1" applyBorder="1" applyAlignment="1" applyProtection="1">
      <alignment wrapText="1"/>
      <protection locked="0"/>
    </xf>
    <xf numFmtId="3" fontId="3" fillId="0" borderId="62" xfId="0" applyNumberFormat="1" applyFont="1" applyFill="1" applyBorder="1" applyAlignment="1" applyProtection="1">
      <alignment wrapText="1"/>
      <protection locked="0"/>
    </xf>
    <xf numFmtId="164" fontId="5" fillId="0" borderId="38" xfId="0" applyNumberFormat="1" applyFont="1" applyFill="1" applyBorder="1" applyAlignment="1" applyProtection="1">
      <alignment wrapText="1"/>
    </xf>
    <xf numFmtId="164" fontId="3" fillId="0" borderId="80" xfId="0" applyNumberFormat="1" applyFont="1" applyFill="1" applyBorder="1" applyAlignment="1" applyProtection="1">
      <alignment wrapText="1"/>
      <protection locked="0"/>
    </xf>
    <xf numFmtId="164" fontId="3" fillId="0" borderId="29" xfId="0" applyNumberFormat="1" applyFont="1" applyFill="1" applyBorder="1" applyAlignment="1" applyProtection="1">
      <alignment wrapText="1"/>
      <protection locked="0"/>
    </xf>
    <xf numFmtId="164" fontId="3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75" xfId="0" applyNumberFormat="1" applyFont="1" applyFill="1" applyBorder="1" applyAlignment="1" applyProtection="1">
      <alignment horizontal="center" vertical="center" wrapText="1"/>
    </xf>
    <xf numFmtId="49" fontId="3" fillId="0" borderId="57" xfId="0" applyNumberFormat="1" applyFont="1" applyFill="1" applyBorder="1" applyAlignment="1" applyProtection="1">
      <alignment horizontal="center" vertical="center" wrapText="1"/>
    </xf>
    <xf numFmtId="49" fontId="3" fillId="0" borderId="79" xfId="0" applyNumberFormat="1" applyFont="1" applyFill="1" applyBorder="1" applyAlignment="1" applyProtection="1">
      <alignment horizontal="center" vertical="center" wrapText="1"/>
    </xf>
    <xf numFmtId="0" fontId="16" fillId="0" borderId="77" xfId="0" applyFont="1" applyFill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49" fontId="9" fillId="0" borderId="79" xfId="0" applyNumberFormat="1" applyFont="1" applyFill="1" applyBorder="1" applyAlignment="1" applyProtection="1">
      <alignment horizontal="center" vertical="center" wrapText="1"/>
    </xf>
    <xf numFmtId="0" fontId="3" fillId="0" borderId="80" xfId="51" applyFont="1" applyFill="1" applyBorder="1" applyAlignment="1" applyProtection="1">
      <alignment horizontal="left" vertical="center" wrapText="1" indent="1"/>
    </xf>
    <xf numFmtId="0" fontId="16" fillId="0" borderId="0" xfId="51" applyFont="1" applyFill="1" applyBorder="1" applyAlignment="1" applyProtection="1">
      <alignment horizontal="left" vertical="center" wrapText="1" indent="1"/>
    </xf>
    <xf numFmtId="0" fontId="34" fillId="0" borderId="38" xfId="0" applyFont="1" applyBorder="1" applyAlignment="1" applyProtection="1">
      <alignment horizontal="left" wrapText="1" indent="1"/>
    </xf>
    <xf numFmtId="164" fontId="16" fillId="0" borderId="10" xfId="0" applyNumberFormat="1" applyFont="1" applyFill="1" applyBorder="1" applyAlignment="1" applyProtection="1">
      <alignment horizontal="right" wrapText="1"/>
    </xf>
    <xf numFmtId="164" fontId="3" fillId="0" borderId="31" xfId="0" applyNumberFormat="1" applyFont="1" applyFill="1" applyBorder="1" applyAlignment="1" applyProtection="1">
      <alignment horizontal="right" wrapText="1"/>
      <protection locked="0"/>
    </xf>
    <xf numFmtId="164" fontId="3" fillId="0" borderId="39" xfId="0" applyNumberFormat="1" applyFont="1" applyFill="1" applyBorder="1" applyAlignment="1" applyProtection="1">
      <alignment horizontal="right" wrapText="1"/>
      <protection locked="0"/>
    </xf>
    <xf numFmtId="164" fontId="16" fillId="0" borderId="39" xfId="0" applyNumberFormat="1" applyFont="1" applyFill="1" applyBorder="1" applyAlignment="1" applyProtection="1">
      <alignment horizontal="right" wrapText="1"/>
      <protection locked="0"/>
    </xf>
    <xf numFmtId="3" fontId="9" fillId="0" borderId="39" xfId="0" applyNumberFormat="1" applyFont="1" applyFill="1" applyBorder="1" applyAlignment="1" applyProtection="1">
      <alignment horizontal="right" wrapText="1"/>
      <protection locked="0"/>
    </xf>
    <xf numFmtId="3" fontId="5" fillId="0" borderId="13" xfId="0" applyNumberFormat="1" applyFont="1" applyFill="1" applyBorder="1" applyAlignment="1" applyProtection="1">
      <alignment horizontal="right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wrapText="1"/>
    </xf>
    <xf numFmtId="0" fontId="29" fillId="0" borderId="15" xfId="0" applyFont="1" applyFill="1" applyBorder="1" applyAlignment="1" applyProtection="1">
      <alignment horizontal="right" wrapText="1"/>
    </xf>
    <xf numFmtId="164" fontId="3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0" applyNumberFormat="1" applyFont="1" applyFill="1" applyBorder="1" applyAlignment="1" applyProtection="1">
      <alignment wrapText="1"/>
      <protection locked="0"/>
    </xf>
    <xf numFmtId="164" fontId="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1" xfId="0" applyFont="1" applyFill="1" applyBorder="1" applyAlignment="1" applyProtection="1">
      <alignment wrapText="1"/>
    </xf>
    <xf numFmtId="0" fontId="2" fillId="0" borderId="65" xfId="0" applyFont="1" applyFill="1" applyBorder="1" applyAlignment="1" applyProtection="1">
      <alignment wrapText="1"/>
    </xf>
    <xf numFmtId="164" fontId="16" fillId="0" borderId="65" xfId="0" applyNumberFormat="1" applyFont="1" applyFill="1" applyBorder="1" applyAlignment="1" applyProtection="1">
      <alignment wrapText="1"/>
    </xf>
    <xf numFmtId="0" fontId="2" fillId="0" borderId="35" xfId="0" applyFont="1" applyFill="1" applyBorder="1" applyAlignment="1" applyProtection="1">
      <alignment wrapText="1"/>
    </xf>
    <xf numFmtId="0" fontId="29" fillId="0" borderId="65" xfId="0" applyFont="1" applyFill="1" applyBorder="1" applyAlignment="1" applyProtection="1">
      <alignment wrapText="1"/>
    </xf>
    <xf numFmtId="3" fontId="3" fillId="0" borderId="34" xfId="0" applyNumberFormat="1" applyFont="1" applyFill="1" applyBorder="1" applyAlignment="1" applyProtection="1">
      <alignment wrapText="1"/>
    </xf>
    <xf numFmtId="3" fontId="9" fillId="0" borderId="14" xfId="0" applyNumberFormat="1" applyFont="1" applyFill="1" applyBorder="1" applyAlignment="1" applyProtection="1">
      <alignment vertical="center" wrapText="1"/>
      <protection locked="0"/>
    </xf>
    <xf numFmtId="3" fontId="37" fillId="0" borderId="72" xfId="0" applyNumberFormat="1" applyFont="1" applyFill="1" applyBorder="1" applyAlignment="1" applyProtection="1">
      <alignment horizontal="right" wrapText="1"/>
    </xf>
    <xf numFmtId="0" fontId="16" fillId="0" borderId="72" xfId="0" applyFont="1" applyFill="1" applyBorder="1" applyAlignment="1" applyProtection="1">
      <alignment horizontal="right" wrapText="1"/>
    </xf>
    <xf numFmtId="164" fontId="5" fillId="0" borderId="21" xfId="0" applyNumberFormat="1" applyFont="1" applyFill="1" applyBorder="1" applyAlignment="1" applyProtection="1">
      <alignment horizontal="right" wrapText="1"/>
    </xf>
    <xf numFmtId="164" fontId="5" fillId="0" borderId="40" xfId="0" applyNumberFormat="1" applyFont="1" applyFill="1" applyBorder="1" applyAlignment="1" applyProtection="1">
      <alignment horizontal="right" wrapText="1"/>
    </xf>
    <xf numFmtId="164" fontId="5" fillId="0" borderId="44" xfId="0" applyNumberFormat="1" applyFont="1" applyFill="1" applyBorder="1" applyAlignment="1" applyProtection="1">
      <alignment horizontal="right" wrapText="1"/>
    </xf>
    <xf numFmtId="164" fontId="3" fillId="0" borderId="64" xfId="0" applyNumberFormat="1" applyFont="1" applyFill="1" applyBorder="1" applyAlignment="1" applyProtection="1">
      <alignment horizontal="right" wrapText="1"/>
      <protection locked="0"/>
    </xf>
    <xf numFmtId="164" fontId="3" fillId="0" borderId="32" xfId="0" applyNumberFormat="1" applyFont="1" applyFill="1" applyBorder="1" applyAlignment="1" applyProtection="1">
      <alignment horizontal="right" wrapText="1"/>
      <protection locked="0"/>
    </xf>
    <xf numFmtId="164" fontId="39" fillId="0" borderId="14" xfId="0" applyNumberFormat="1" applyFont="1" applyFill="1" applyBorder="1" applyAlignment="1" applyProtection="1">
      <alignment horizontal="right" wrapText="1"/>
      <protection locked="0"/>
    </xf>
    <xf numFmtId="0" fontId="16" fillId="0" borderId="11" xfId="0" applyFont="1" applyFill="1" applyBorder="1" applyAlignment="1" applyProtection="1">
      <alignment horizontal="left" vertical="center" wrapText="1" indent="1"/>
    </xf>
    <xf numFmtId="3" fontId="16" fillId="0" borderId="11" xfId="0" applyNumberFormat="1" applyFont="1" applyFill="1" applyBorder="1" applyAlignment="1" applyProtection="1">
      <alignment horizontal="right" wrapText="1"/>
    </xf>
    <xf numFmtId="164" fontId="39" fillId="0" borderId="17" xfId="0" applyNumberFormat="1" applyFont="1" applyFill="1" applyBorder="1" applyAlignment="1" applyProtection="1">
      <alignment horizontal="right" wrapText="1"/>
      <protection locked="0"/>
    </xf>
    <xf numFmtId="164" fontId="9" fillId="0" borderId="17" xfId="0" applyNumberFormat="1" applyFont="1" applyFill="1" applyBorder="1" applyAlignment="1" applyProtection="1">
      <alignment horizontal="right" wrapText="1"/>
      <protection locked="0"/>
    </xf>
    <xf numFmtId="164" fontId="9" fillId="0" borderId="32" xfId="0" applyNumberFormat="1" applyFont="1" applyFill="1" applyBorder="1" applyAlignment="1" applyProtection="1">
      <alignment horizontal="right" wrapText="1"/>
      <protection locked="0"/>
    </xf>
    <xf numFmtId="164" fontId="9" fillId="0" borderId="41" xfId="0" applyNumberFormat="1" applyFont="1" applyFill="1" applyBorder="1" applyAlignment="1" applyProtection="1">
      <alignment horizontal="right" wrapText="1"/>
      <protection locked="0"/>
    </xf>
    <xf numFmtId="164" fontId="9" fillId="0" borderId="71" xfId="0" applyNumberFormat="1" applyFont="1" applyFill="1" applyBorder="1" applyAlignment="1" applyProtection="1">
      <alignment horizontal="right" wrapText="1"/>
      <protection locked="0"/>
    </xf>
    <xf numFmtId="164" fontId="16" fillId="0" borderId="11" xfId="0" applyNumberFormat="1" applyFont="1" applyFill="1" applyBorder="1" applyAlignment="1" applyProtection="1">
      <alignment horizontal="right" wrapText="1"/>
      <protection locked="0"/>
    </xf>
    <xf numFmtId="164" fontId="16" fillId="0" borderId="15" xfId="0" applyNumberFormat="1" applyFont="1" applyFill="1" applyBorder="1" applyAlignment="1" applyProtection="1">
      <alignment horizontal="right" wrapText="1"/>
      <protection locked="0"/>
    </xf>
    <xf numFmtId="0" fontId="39" fillId="0" borderId="30" xfId="0" applyFont="1" applyFill="1" applyBorder="1" applyAlignment="1" applyProtection="1">
      <alignment vertical="center" wrapText="1"/>
    </xf>
    <xf numFmtId="3" fontId="39" fillId="0" borderId="44" xfId="0" applyNumberFormat="1" applyFont="1" applyFill="1" applyBorder="1" applyAlignment="1" applyProtection="1">
      <alignment horizontal="right" wrapText="1"/>
    </xf>
    <xf numFmtId="0" fontId="37" fillId="0" borderId="43" xfId="0" applyFont="1" applyFill="1" applyBorder="1" applyAlignment="1" applyProtection="1">
      <alignment horizontal="right" wrapText="1"/>
    </xf>
    <xf numFmtId="3" fontId="39" fillId="0" borderId="72" xfId="0" applyNumberFormat="1" applyFont="1" applyFill="1" applyBorder="1" applyAlignment="1" applyProtection="1">
      <alignment horizontal="right" wrapText="1"/>
    </xf>
    <xf numFmtId="0" fontId="39" fillId="0" borderId="67" xfId="51" applyFont="1" applyFill="1" applyBorder="1" applyAlignment="1" applyProtection="1">
      <alignment horizontal="left" vertical="center" wrapText="1" indent="8"/>
    </xf>
    <xf numFmtId="164" fontId="16" fillId="0" borderId="66" xfId="0" applyNumberFormat="1" applyFont="1" applyFill="1" applyBorder="1" applyAlignment="1" applyProtection="1">
      <alignment horizontal="right" wrapText="1"/>
    </xf>
    <xf numFmtId="164" fontId="16" fillId="0" borderId="46" xfId="0" applyNumberFormat="1" applyFont="1" applyFill="1" applyBorder="1" applyAlignment="1" applyProtection="1">
      <alignment horizontal="right" wrapText="1"/>
    </xf>
    <xf numFmtId="0" fontId="2" fillId="0" borderId="43" xfId="0" applyFont="1" applyFill="1" applyBorder="1" applyAlignment="1" applyProtection="1">
      <alignment horizontal="right" wrapText="1"/>
    </xf>
    <xf numFmtId="0" fontId="2" fillId="0" borderId="72" xfId="0" applyFont="1" applyFill="1" applyBorder="1" applyAlignment="1" applyProtection="1">
      <alignment horizontal="right" wrapText="1"/>
    </xf>
    <xf numFmtId="164" fontId="39" fillId="0" borderId="32" xfId="0" applyNumberFormat="1" applyFont="1" applyFill="1" applyBorder="1" applyAlignment="1" applyProtection="1">
      <alignment horizontal="right" wrapText="1"/>
      <protection locked="0"/>
    </xf>
    <xf numFmtId="3" fontId="39" fillId="0" borderId="27" xfId="0" applyNumberFormat="1" applyFont="1" applyFill="1" applyBorder="1" applyAlignment="1" applyProtection="1">
      <alignment vertical="center" wrapText="1"/>
    </xf>
    <xf numFmtId="3" fontId="37" fillId="0" borderId="25" xfId="0" applyNumberFormat="1" applyFont="1" applyFill="1" applyBorder="1" applyAlignment="1" applyProtection="1">
      <alignment vertical="center" wrapText="1"/>
    </xf>
    <xf numFmtId="0" fontId="39" fillId="0" borderId="77" xfId="51" applyFont="1" applyFill="1" applyBorder="1" applyAlignment="1" applyProtection="1">
      <alignment horizontal="left" vertical="center" wrapText="1" indent="8"/>
    </xf>
    <xf numFmtId="3" fontId="39" fillId="0" borderId="26" xfId="0" applyNumberFormat="1" applyFont="1" applyFill="1" applyBorder="1" applyAlignment="1" applyProtection="1">
      <alignment vertical="center" wrapText="1"/>
    </xf>
    <xf numFmtId="3" fontId="37" fillId="0" borderId="65" xfId="0" applyNumberFormat="1" applyFont="1" applyFill="1" applyBorder="1" applyAlignment="1" applyProtection="1">
      <alignment horizontal="right" wrapText="1"/>
    </xf>
    <xf numFmtId="0" fontId="39" fillId="0" borderId="71" xfId="0" applyFont="1" applyFill="1" applyBorder="1" applyAlignment="1" applyProtection="1">
      <alignment horizontal="right" wrapText="1"/>
    </xf>
    <xf numFmtId="3" fontId="9" fillId="0" borderId="30" xfId="0" applyNumberFormat="1" applyFont="1" applyFill="1" applyBorder="1" applyAlignment="1" applyProtection="1">
      <alignment vertical="center" wrapText="1"/>
      <protection locked="0"/>
    </xf>
    <xf numFmtId="3" fontId="9" fillId="0" borderId="61" xfId="0" applyNumberFormat="1" applyFont="1" applyFill="1" applyBorder="1" applyAlignment="1" applyProtection="1">
      <alignment vertical="center" wrapText="1"/>
      <protection locked="0"/>
    </xf>
    <xf numFmtId="3" fontId="9" fillId="0" borderId="42" xfId="0" applyNumberFormat="1" applyFont="1" applyFill="1" applyBorder="1" applyAlignment="1" applyProtection="1">
      <alignment vertical="center" wrapText="1"/>
      <protection locked="0"/>
    </xf>
    <xf numFmtId="0" fontId="39" fillId="0" borderId="79" xfId="51" applyFont="1" applyFill="1" applyBorder="1" applyAlignment="1" applyProtection="1">
      <alignment horizontal="left" vertical="center" wrapText="1" indent="8"/>
    </xf>
    <xf numFmtId="3" fontId="16" fillId="0" borderId="38" xfId="0" applyNumberFormat="1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vertical="center" wrapText="1"/>
    </xf>
    <xf numFmtId="3" fontId="9" fillId="0" borderId="39" xfId="0" applyNumberFormat="1" applyFont="1" applyFill="1" applyBorder="1" applyAlignment="1" applyProtection="1">
      <alignment vertical="center" wrapText="1"/>
      <protection locked="0"/>
    </xf>
    <xf numFmtId="3" fontId="39" fillId="0" borderId="42" xfId="0" applyNumberFormat="1" applyFont="1" applyFill="1" applyBorder="1" applyAlignment="1" applyProtection="1">
      <alignment vertical="center" wrapText="1"/>
      <protection locked="0"/>
    </xf>
    <xf numFmtId="3" fontId="39" fillId="0" borderId="69" xfId="0" applyNumberFormat="1" applyFont="1" applyFill="1" applyBorder="1" applyAlignment="1" applyProtection="1">
      <alignment vertical="center" wrapText="1"/>
      <protection locked="0"/>
    </xf>
    <xf numFmtId="3" fontId="39" fillId="0" borderId="33" xfId="0" applyNumberFormat="1" applyFont="1" applyFill="1" applyBorder="1" applyAlignment="1" applyProtection="1">
      <alignment vertical="center" wrapText="1"/>
    </xf>
    <xf numFmtId="3" fontId="39" fillId="0" borderId="67" xfId="0" applyNumberFormat="1" applyFont="1" applyFill="1" applyBorder="1" applyAlignment="1" applyProtection="1">
      <alignment vertical="center" wrapText="1"/>
      <protection locked="0"/>
    </xf>
    <xf numFmtId="164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40" xfId="0" applyFont="1" applyFill="1" applyBorder="1" applyAlignment="1" applyProtection="1">
      <alignment vertical="center" wrapText="1"/>
    </xf>
    <xf numFmtId="0" fontId="37" fillId="0" borderId="44" xfId="0" applyFont="1" applyFill="1" applyBorder="1" applyAlignment="1" applyProtection="1">
      <alignment horizontal="right" wrapTex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2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43" xfId="0" applyNumberFormat="1" applyFont="1" applyFill="1" applyBorder="1" applyAlignment="1" applyProtection="1">
      <alignment vertical="center" wrapTex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64" xfId="0" applyNumberFormat="1" applyFont="1" applyFill="1" applyBorder="1" applyAlignment="1" applyProtection="1">
      <alignment wrapText="1"/>
      <protection locked="0"/>
    </xf>
    <xf numFmtId="164" fontId="9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7" xfId="0" applyFont="1" applyFill="1" applyBorder="1" applyAlignment="1" applyProtection="1">
      <alignment vertical="center" wrapText="1"/>
    </xf>
    <xf numFmtId="164" fontId="16" fillId="0" borderId="71" xfId="0" applyNumberFormat="1" applyFont="1" applyFill="1" applyBorder="1" applyAlignment="1" applyProtection="1">
      <alignment wrapText="1"/>
    </xf>
    <xf numFmtId="0" fontId="3" fillId="0" borderId="30" xfId="0" applyFont="1" applyFill="1" applyBorder="1" applyAlignment="1" applyProtection="1">
      <alignment vertical="center" wrapText="1"/>
    </xf>
    <xf numFmtId="0" fontId="3" fillId="0" borderId="44" xfId="0" applyFont="1" applyFill="1" applyBorder="1" applyAlignment="1" applyProtection="1">
      <alignment horizontal="right" wrapText="1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164" fontId="9" fillId="0" borderId="67" xfId="0" applyNumberFormat="1" applyFont="1" applyFill="1" applyBorder="1" applyAlignment="1" applyProtection="1">
      <alignment horizontal="right" wrapText="1"/>
      <protection locked="0"/>
    </xf>
    <xf numFmtId="0" fontId="2" fillId="0" borderId="27" xfId="0" applyFont="1" applyFill="1" applyBorder="1" applyAlignment="1" applyProtection="1">
      <alignment horizontal="right" wrapText="1"/>
    </xf>
    <xf numFmtId="0" fontId="18" fillId="0" borderId="0" xfId="42"/>
    <xf numFmtId="0" fontId="99" fillId="0" borderId="0" xfId="0" applyFont="1" applyAlignment="1">
      <alignment horizont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center" vertical="center" wrapText="1"/>
    </xf>
    <xf numFmtId="0" fontId="57" fillId="0" borderId="0" xfId="42" applyFont="1" applyFill="1"/>
    <xf numFmtId="0" fontId="26" fillId="0" borderId="20" xfId="42" applyFont="1" applyBorder="1" applyAlignment="1">
      <alignment horizontal="center" wrapText="1"/>
    </xf>
    <xf numFmtId="0" fontId="26" fillId="0" borderId="36" xfId="42" applyFont="1" applyBorder="1" applyAlignment="1">
      <alignment horizontal="left" wrapText="1"/>
    </xf>
    <xf numFmtId="3" fontId="26" fillId="0" borderId="64" xfId="42" applyNumberFormat="1" applyFont="1" applyBorder="1" applyAlignment="1">
      <alignment horizontal="right" wrapText="1"/>
    </xf>
    <xf numFmtId="0" fontId="26" fillId="0" borderId="17" xfId="42" applyFont="1" applyBorder="1" applyAlignment="1">
      <alignment horizontal="center" wrapText="1"/>
    </xf>
    <xf numFmtId="0" fontId="26" fillId="0" borderId="14" xfId="42" applyFont="1" applyBorder="1" applyAlignment="1">
      <alignment horizontal="left" wrapText="1"/>
    </xf>
    <xf numFmtId="3" fontId="26" fillId="0" borderId="14" xfId="42" applyNumberFormat="1" applyFont="1" applyBorder="1" applyAlignment="1">
      <alignment horizontal="right" wrapText="1"/>
    </xf>
    <xf numFmtId="3" fontId="26" fillId="0" borderId="31" xfId="42" applyNumberFormat="1" applyFont="1" applyBorder="1" applyAlignment="1">
      <alignment horizontal="right" wrapText="1"/>
    </xf>
    <xf numFmtId="0" fontId="26" fillId="0" borderId="18" xfId="42" applyFont="1" applyBorder="1" applyAlignment="1">
      <alignment horizontal="center" wrapText="1"/>
    </xf>
    <xf numFmtId="0" fontId="26" fillId="0" borderId="37" xfId="42" applyFont="1" applyBorder="1" applyAlignment="1">
      <alignment horizontal="left" wrapText="1"/>
    </xf>
    <xf numFmtId="3" fontId="26" fillId="0" borderId="65" xfId="42" applyNumberFormat="1" applyFont="1" applyBorder="1" applyAlignment="1">
      <alignment horizontal="right" wrapText="1"/>
    </xf>
    <xf numFmtId="0" fontId="22" fillId="0" borderId="10" xfId="42" applyFont="1" applyBorder="1" applyAlignment="1">
      <alignment horizontal="center" wrapText="1"/>
    </xf>
    <xf numFmtId="0" fontId="22" fillId="0" borderId="11" xfId="42" applyFont="1" applyBorder="1" applyAlignment="1">
      <alignment horizontal="left" wrapText="1"/>
    </xf>
    <xf numFmtId="3" fontId="22" fillId="0" borderId="15" xfId="42" applyNumberFormat="1" applyFont="1" applyBorder="1" applyAlignment="1">
      <alignment horizontal="right" wrapText="1"/>
    </xf>
    <xf numFmtId="0" fontId="26" fillId="0" borderId="16" xfId="42" applyFont="1" applyBorder="1" applyAlignment="1">
      <alignment horizontal="center" wrapText="1"/>
    </xf>
    <xf numFmtId="0" fontId="26" fillId="0" borderId="34" xfId="42" applyFont="1" applyBorder="1" applyAlignment="1">
      <alignment horizontal="left" wrapText="1"/>
    </xf>
    <xf numFmtId="3" fontId="26" fillId="0" borderId="35" xfId="42" applyNumberFormat="1" applyFont="1" applyBorder="1" applyAlignment="1">
      <alignment horizontal="right" wrapText="1"/>
    </xf>
    <xf numFmtId="0" fontId="19" fillId="0" borderId="0" xfId="41"/>
    <xf numFmtId="0" fontId="21" fillId="0" borderId="56" xfId="55" applyFont="1" applyBorder="1" applyAlignment="1">
      <alignment horizontal="center" vertical="center"/>
    </xf>
    <xf numFmtId="3" fontId="26" fillId="0" borderId="20" xfId="55" applyNumberFormat="1" applyFont="1" applyBorder="1" applyAlignment="1">
      <alignment horizontal="right"/>
    </xf>
    <xf numFmtId="3" fontId="26" fillId="0" borderId="64" xfId="55" applyNumberFormat="1" applyFont="1" applyBorder="1" applyAlignment="1">
      <alignment horizontal="right"/>
    </xf>
    <xf numFmtId="3" fontId="26" fillId="0" borderId="36" xfId="55" applyNumberFormat="1" applyFont="1" applyBorder="1" applyAlignment="1">
      <alignment horizontal="right"/>
    </xf>
    <xf numFmtId="0" fontId="21" fillId="0" borderId="75" xfId="55" applyFont="1" applyBorder="1" applyAlignment="1">
      <alignment horizontal="center" vertical="center"/>
    </xf>
    <xf numFmtId="3" fontId="26" fillId="0" borderId="17" xfId="55" applyNumberFormat="1" applyFont="1" applyFill="1" applyBorder="1" applyAlignment="1">
      <alignment horizontal="right"/>
    </xf>
    <xf numFmtId="3" fontId="26" fillId="0" borderId="17" xfId="55" applyNumberFormat="1" applyFont="1" applyBorder="1" applyAlignment="1">
      <alignment horizontal="right"/>
    </xf>
    <xf numFmtId="3" fontId="26" fillId="0" borderId="14" xfId="55" applyNumberFormat="1" applyFont="1" applyFill="1" applyBorder="1" applyAlignment="1">
      <alignment horizontal="right"/>
    </xf>
    <xf numFmtId="3" fontId="26" fillId="0" borderId="31" xfId="55" applyNumberFormat="1" applyFont="1" applyFill="1" applyBorder="1" applyAlignment="1">
      <alignment horizontal="right"/>
    </xf>
    <xf numFmtId="3" fontId="26" fillId="0" borderId="17" xfId="41" applyNumberFormat="1" applyFont="1" applyBorder="1" applyAlignment="1"/>
    <xf numFmtId="3" fontId="26" fillId="0" borderId="14" xfId="41" applyNumberFormat="1" applyFont="1" applyBorder="1" applyAlignment="1"/>
    <xf numFmtId="3" fontId="26" fillId="0" borderId="31" xfId="41" applyNumberFormat="1" applyFont="1" applyBorder="1" applyAlignment="1"/>
    <xf numFmtId="168" fontId="19" fillId="0" borderId="0" xfId="41" applyNumberFormat="1"/>
    <xf numFmtId="0" fontId="21" fillId="0" borderId="57" xfId="55" applyFont="1" applyBorder="1" applyAlignment="1">
      <alignment horizontal="center" vertical="center"/>
    </xf>
    <xf numFmtId="3" fontId="22" fillId="25" borderId="11" xfId="55" applyNumberFormat="1" applyFont="1" applyFill="1" applyBorder="1" applyAlignment="1">
      <alignment vertical="center"/>
    </xf>
    <xf numFmtId="0" fontId="18" fillId="0" borderId="0" xfId="55" applyFont="1"/>
    <xf numFmtId="0" fontId="19" fillId="0" borderId="0" xfId="41" applyAlignment="1">
      <alignment wrapText="1"/>
    </xf>
    <xf numFmtId="3" fontId="19" fillId="0" borderId="0" xfId="41" applyNumberFormat="1"/>
    <xf numFmtId="0" fontId="58" fillId="0" borderId="24" xfId="41" applyFont="1" applyBorder="1" applyAlignment="1">
      <alignment horizontal="center" wrapText="1"/>
    </xf>
    <xf numFmtId="0" fontId="21" fillId="0" borderId="22" xfId="55" applyFont="1" applyBorder="1" applyAlignment="1">
      <alignment horizontal="center" vertical="center" wrapText="1"/>
    </xf>
    <xf numFmtId="3" fontId="26" fillId="0" borderId="16" xfId="55" applyNumberFormat="1" applyFont="1" applyBorder="1" applyAlignment="1">
      <alignment horizontal="right"/>
    </xf>
    <xf numFmtId="3" fontId="26" fillId="0" borderId="24" xfId="55" applyNumberFormat="1" applyFont="1" applyBorder="1" applyAlignment="1">
      <alignment horizontal="right"/>
    </xf>
    <xf numFmtId="0" fontId="58" fillId="0" borderId="25" xfId="41" applyFont="1" applyBorder="1" applyAlignment="1">
      <alignment horizontal="center" wrapText="1"/>
    </xf>
    <xf numFmtId="0" fontId="21" fillId="0" borderId="42" xfId="55" applyFont="1" applyBorder="1" applyAlignment="1">
      <alignment horizontal="center" vertical="center" wrapText="1"/>
    </xf>
    <xf numFmtId="3" fontId="26" fillId="0" borderId="25" xfId="55" applyNumberFormat="1" applyFont="1" applyBorder="1" applyAlignment="1">
      <alignment horizontal="right"/>
    </xf>
    <xf numFmtId="0" fontId="21" fillId="0" borderId="42" xfId="55" applyFont="1" applyFill="1" applyBorder="1" applyAlignment="1">
      <alignment horizontal="center" vertical="center" wrapText="1"/>
    </xf>
    <xf numFmtId="0" fontId="21" fillId="0" borderId="42" xfId="41" applyFont="1" applyBorder="1" applyAlignment="1">
      <alignment horizontal="center" wrapText="1"/>
    </xf>
    <xf numFmtId="0" fontId="21" fillId="0" borderId="25" xfId="41" applyFont="1" applyBorder="1" applyAlignment="1">
      <alignment horizontal="center" wrapText="1"/>
    </xf>
    <xf numFmtId="3" fontId="26" fillId="0" borderId="18" xfId="41" applyNumberFormat="1" applyFont="1" applyBorder="1" applyAlignment="1"/>
    <xf numFmtId="3" fontId="26" fillId="0" borderId="26" xfId="55" applyNumberFormat="1" applyFont="1" applyBorder="1" applyAlignment="1">
      <alignment horizontal="right"/>
    </xf>
    <xf numFmtId="0" fontId="21" fillId="0" borderId="42" xfId="41" applyFont="1" applyFill="1" applyBorder="1" applyAlignment="1">
      <alignment horizontal="center" wrapText="1"/>
    </xf>
    <xf numFmtId="0" fontId="0" fillId="0" borderId="41" xfId="0" applyFill="1" applyBorder="1" applyAlignment="1" applyProtection="1">
      <alignment horizontal="right" wrapText="1"/>
    </xf>
    <xf numFmtId="0" fontId="0" fillId="0" borderId="71" xfId="0" applyFill="1" applyBorder="1" applyAlignment="1" applyProtection="1">
      <alignment horizontal="right" wrapText="1"/>
    </xf>
    <xf numFmtId="0" fontId="9" fillId="0" borderId="0" xfId="51" applyFont="1" applyFill="1" applyBorder="1" applyAlignment="1" applyProtection="1">
      <alignment horizontal="left" vertical="center" wrapText="1" indent="1"/>
    </xf>
    <xf numFmtId="3" fontId="9" fillId="0" borderId="31" xfId="0" applyNumberFormat="1" applyFont="1" applyFill="1" applyBorder="1" applyAlignment="1" applyProtection="1">
      <alignment wrapText="1"/>
      <protection locked="0"/>
    </xf>
    <xf numFmtId="49" fontId="39" fillId="0" borderId="57" xfId="0" applyNumberFormat="1" applyFont="1" applyFill="1" applyBorder="1" applyAlignment="1" applyProtection="1">
      <alignment horizontal="center" vertical="center" wrapText="1"/>
    </xf>
    <xf numFmtId="49" fontId="39" fillId="0" borderId="76" xfId="0" applyNumberFormat="1" applyFont="1" applyFill="1" applyBorder="1" applyAlignment="1" applyProtection="1">
      <alignment horizontal="center" vertical="center" wrapText="1"/>
    </xf>
    <xf numFmtId="0" fontId="39" fillId="0" borderId="70" xfId="51" applyFont="1" applyFill="1" applyBorder="1" applyAlignment="1" applyProtection="1">
      <alignment horizontal="left" vertical="center" wrapText="1" indent="1"/>
    </xf>
    <xf numFmtId="3" fontId="39" fillId="0" borderId="67" xfId="0" applyNumberFormat="1" applyFont="1" applyFill="1" applyBorder="1" applyAlignment="1" applyProtection="1">
      <alignment horizontal="right" wrapText="1"/>
      <protection locked="0"/>
    </xf>
    <xf numFmtId="0" fontId="21" fillId="0" borderId="0" xfId="55" applyFont="1" applyAlignment="1">
      <alignment textRotation="90"/>
    </xf>
    <xf numFmtId="0" fontId="14" fillId="0" borderId="39" xfId="0" applyFont="1" applyFill="1" applyBorder="1" applyAlignment="1" applyProtection="1">
      <alignment horizontal="center" vertical="center" wrapText="1"/>
    </xf>
    <xf numFmtId="0" fontId="31" fillId="0" borderId="11" xfId="42" applyFont="1" applyFill="1" applyBorder="1" applyAlignment="1">
      <alignment horizontal="center" vertical="center" wrapText="1"/>
    </xf>
    <xf numFmtId="0" fontId="31" fillId="0" borderId="15" xfId="42" applyFont="1" applyFill="1" applyBorder="1" applyAlignment="1">
      <alignment horizontal="center" vertical="center" wrapText="1"/>
    </xf>
    <xf numFmtId="0" fontId="22" fillId="0" borderId="21" xfId="42" applyFont="1" applyBorder="1" applyAlignment="1">
      <alignment horizontal="center" wrapText="1"/>
    </xf>
    <xf numFmtId="0" fontId="22" fillId="0" borderId="40" xfId="42" applyFont="1" applyBorder="1" applyAlignment="1">
      <alignment horizontal="left" wrapText="1"/>
    </xf>
    <xf numFmtId="3" fontId="22" fillId="0" borderId="44" xfId="42" applyNumberFormat="1" applyFont="1" applyBorder="1" applyAlignment="1">
      <alignment horizontal="right" wrapText="1"/>
    </xf>
    <xf numFmtId="0" fontId="26" fillId="0" borderId="32" xfId="42" applyFont="1" applyBorder="1" applyAlignment="1">
      <alignment horizontal="center" wrapText="1"/>
    </xf>
    <xf numFmtId="0" fontId="26" fillId="0" borderId="41" xfId="42" applyFont="1" applyBorder="1" applyAlignment="1">
      <alignment horizontal="left" wrapText="1"/>
    </xf>
    <xf numFmtId="3" fontId="26" fillId="0" borderId="71" xfId="42" applyNumberFormat="1" applyFont="1" applyBorder="1" applyAlignment="1">
      <alignment horizontal="right" wrapText="1"/>
    </xf>
    <xf numFmtId="0" fontId="21" fillId="0" borderId="0" xfId="42" applyFont="1"/>
    <xf numFmtId="0" fontId="21" fillId="0" borderId="0" xfId="42" applyFont="1" applyFill="1"/>
    <xf numFmtId="0" fontId="31" fillId="0" borderId="0" xfId="0" applyFont="1" applyFill="1" applyAlignment="1">
      <alignment vertical="center"/>
    </xf>
    <xf numFmtId="0" fontId="59" fillId="0" borderId="21" xfId="42" applyFont="1" applyFill="1" applyBorder="1" applyAlignment="1">
      <alignment horizontal="center" vertical="top" wrapText="1"/>
    </xf>
    <xf numFmtId="0" fontId="59" fillId="0" borderId="40" xfId="42" applyFont="1" applyFill="1" applyBorder="1" applyAlignment="1">
      <alignment horizontal="center" vertical="top" wrapText="1"/>
    </xf>
    <xf numFmtId="0" fontId="59" fillId="0" borderId="44" xfId="42" applyFont="1" applyFill="1" applyBorder="1" applyAlignment="1">
      <alignment horizontal="center" vertical="top" wrapText="1"/>
    </xf>
    <xf numFmtId="0" fontId="18" fillId="0" borderId="0" xfId="42" applyFill="1"/>
    <xf numFmtId="0" fontId="0" fillId="0" borderId="0" xfId="0" applyFill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right" vertical="center"/>
    </xf>
    <xf numFmtId="0" fontId="3" fillId="0" borderId="16" xfId="0" applyFont="1" applyFill="1" applyBorder="1" applyAlignment="1" applyProtection="1">
      <alignment horizontal="right" vertical="center" wrapText="1" indent="1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164" fontId="3" fillId="0" borderId="34" xfId="0" applyNumberFormat="1" applyFont="1" applyFill="1" applyBorder="1" applyAlignment="1" applyProtection="1">
      <alignment vertical="center" wrapText="1"/>
      <protection locked="0"/>
    </xf>
    <xf numFmtId="164" fontId="3" fillId="0" borderId="34" xfId="0" applyNumberFormat="1" applyFont="1" applyFill="1" applyBorder="1" applyAlignment="1" applyProtection="1">
      <alignment vertical="center" wrapText="1"/>
    </xf>
    <xf numFmtId="164" fontId="3" fillId="0" borderId="35" xfId="0" applyNumberFormat="1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right" vertical="center" wrapText="1" indent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horizontal="right" vertical="center" wrapText="1" indent="1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164" fontId="3" fillId="0" borderId="37" xfId="0" applyNumberFormat="1" applyFont="1" applyFill="1" applyBorder="1" applyAlignment="1" applyProtection="1">
      <alignment vertical="center" wrapText="1"/>
      <protection locked="0"/>
    </xf>
    <xf numFmtId="164" fontId="3" fillId="0" borderId="40" xfId="0" applyNumberFormat="1" applyFont="1" applyFill="1" applyBorder="1" applyAlignment="1" applyProtection="1">
      <alignment vertical="center" wrapText="1"/>
      <protection locked="0"/>
    </xf>
    <xf numFmtId="164" fontId="3" fillId="0" borderId="37" xfId="0" applyNumberFormat="1" applyFont="1" applyFill="1" applyBorder="1" applyAlignment="1" applyProtection="1">
      <alignment vertical="center" wrapText="1"/>
    </xf>
    <xf numFmtId="164" fontId="3" fillId="0" borderId="65" xfId="0" applyNumberFormat="1" applyFont="1" applyFill="1" applyBorder="1" applyAlignment="1" applyProtection="1">
      <alignment vertical="center" wrapText="1"/>
      <protection locked="0"/>
    </xf>
    <xf numFmtId="0" fontId="26" fillId="0" borderId="0" xfId="42" applyFont="1"/>
    <xf numFmtId="0" fontId="22" fillId="0" borderId="23" xfId="0" applyFont="1" applyFill="1" applyBorder="1" applyAlignment="1">
      <alignment horizontal="center" vertical="center" wrapText="1"/>
    </xf>
    <xf numFmtId="0" fontId="59" fillId="0" borderId="10" xfId="42" applyFont="1" applyFill="1" applyBorder="1" applyAlignment="1">
      <alignment horizontal="center" wrapText="1"/>
    </xf>
    <xf numFmtId="0" fontId="59" fillId="0" borderId="11" xfId="42" applyFont="1" applyFill="1" applyBorder="1" applyAlignment="1">
      <alignment horizontal="center" wrapText="1"/>
    </xf>
    <xf numFmtId="0" fontId="59" fillId="0" borderId="15" xfId="42" applyFont="1" applyFill="1" applyBorder="1" applyAlignment="1">
      <alignment horizontal="center" wrapText="1"/>
    </xf>
    <xf numFmtId="0" fontId="26" fillId="0" borderId="0" xfId="42" applyFont="1" applyFill="1"/>
    <xf numFmtId="0" fontId="22" fillId="0" borderId="66" xfId="42" applyFont="1" applyFill="1" applyBorder="1" applyAlignment="1">
      <alignment horizontal="center" wrapText="1"/>
    </xf>
    <xf numFmtId="0" fontId="40" fillId="0" borderId="78" xfId="42" applyFont="1" applyFill="1" applyBorder="1" applyAlignment="1">
      <alignment horizontal="left" wrapText="1"/>
    </xf>
    <xf numFmtId="3" fontId="40" fillId="0" borderId="78" xfId="42" applyNumberFormat="1" applyFont="1" applyFill="1" applyBorder="1" applyAlignment="1">
      <alignment horizontal="right" wrapText="1"/>
    </xf>
    <xf numFmtId="3" fontId="40" fillId="0" borderId="82" xfId="42" applyNumberFormat="1" applyFont="1" applyFill="1" applyBorder="1" applyAlignment="1">
      <alignment horizontal="right" wrapText="1"/>
    </xf>
    <xf numFmtId="0" fontId="27" fillId="0" borderId="4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wrapText="1"/>
    </xf>
    <xf numFmtId="0" fontId="6" fillId="0" borderId="11" xfId="0" applyFont="1" applyFill="1" applyBorder="1" applyAlignment="1" applyProtection="1">
      <alignment horizontal="center" wrapText="1"/>
    </xf>
    <xf numFmtId="0" fontId="6" fillId="0" borderId="15" xfId="0" applyFont="1" applyFill="1" applyBorder="1" applyAlignment="1" applyProtection="1">
      <alignment horizontal="center" wrapText="1"/>
    </xf>
    <xf numFmtId="0" fontId="13" fillId="0" borderId="0" xfId="0" applyFont="1"/>
    <xf numFmtId="0" fontId="3" fillId="0" borderId="14" xfId="0" applyFont="1" applyFill="1" applyBorder="1" applyAlignment="1" applyProtection="1">
      <alignment horizontal="left" wrapText="1"/>
      <protection locked="0"/>
    </xf>
    <xf numFmtId="3" fontId="3" fillId="0" borderId="14" xfId="0" applyNumberFormat="1" applyFont="1" applyFill="1" applyBorder="1" applyAlignment="1" applyProtection="1">
      <alignment wrapText="1"/>
      <protection locked="0"/>
    </xf>
    <xf numFmtId="3" fontId="3" fillId="0" borderId="37" xfId="0" applyNumberFormat="1" applyFont="1" applyFill="1" applyBorder="1" applyAlignment="1" applyProtection="1">
      <alignment wrapText="1"/>
    </xf>
    <xf numFmtId="3" fontId="3" fillId="0" borderId="37" xfId="0" applyNumberFormat="1" applyFont="1" applyFill="1" applyBorder="1" applyAlignment="1" applyProtection="1">
      <alignment wrapText="1"/>
      <protection locked="0"/>
    </xf>
    <xf numFmtId="3" fontId="3" fillId="0" borderId="65" xfId="0" applyNumberFormat="1" applyFont="1" applyFill="1" applyBorder="1" applyAlignment="1" applyProtection="1">
      <alignment wrapText="1"/>
      <protection locked="0"/>
    </xf>
    <xf numFmtId="3" fontId="3" fillId="0" borderId="41" xfId="0" applyNumberFormat="1" applyFont="1" applyFill="1" applyBorder="1" applyAlignment="1" applyProtection="1">
      <alignment wrapText="1"/>
    </xf>
    <xf numFmtId="3" fontId="3" fillId="0" borderId="41" xfId="0" applyNumberFormat="1" applyFont="1" applyFill="1" applyBorder="1" applyAlignment="1" applyProtection="1">
      <alignment wrapText="1"/>
      <protection locked="0"/>
    </xf>
    <xf numFmtId="3" fontId="3" fillId="0" borderId="71" xfId="0" applyNumberFormat="1" applyFont="1" applyFill="1" applyBorder="1" applyAlignment="1" applyProtection="1">
      <alignment wrapText="1"/>
      <protection locked="0"/>
    </xf>
    <xf numFmtId="0" fontId="19" fillId="0" borderId="0" xfId="44"/>
    <xf numFmtId="0" fontId="61" fillId="0" borderId="0" xfId="44" applyFont="1" applyBorder="1" applyAlignment="1">
      <alignment horizontal="center" vertical="center"/>
    </xf>
    <xf numFmtId="3" fontId="22" fillId="0" borderId="15" xfId="55" applyNumberFormat="1" applyFont="1" applyFill="1" applyBorder="1" applyAlignment="1">
      <alignment vertical="center" shrinkToFit="1"/>
    </xf>
    <xf numFmtId="3" fontId="26" fillId="0" borderId="35" xfId="55" applyNumberFormat="1" applyFont="1" applyFill="1" applyBorder="1" applyAlignment="1">
      <alignment vertical="center" shrinkToFit="1"/>
    </xf>
    <xf numFmtId="0" fontId="26" fillId="0" borderId="17" xfId="55" applyFont="1" applyBorder="1" applyAlignment="1">
      <alignment horizontal="center" vertical="center" wrapText="1"/>
    </xf>
    <xf numFmtId="3" fontId="26" fillId="0" borderId="31" xfId="55" applyNumberFormat="1" applyFont="1" applyFill="1" applyBorder="1" applyAlignment="1">
      <alignment vertical="center" shrinkToFit="1"/>
    </xf>
    <xf numFmtId="0" fontId="26" fillId="0" borderId="16" xfId="55" applyFont="1" applyBorder="1" applyAlignment="1">
      <alignment horizontal="center" vertical="center" wrapText="1"/>
    </xf>
    <xf numFmtId="0" fontId="62" fillId="0" borderId="0" xfId="44" applyFont="1"/>
    <xf numFmtId="0" fontId="25" fillId="0" borderId="0" xfId="51" applyFont="1" applyFill="1"/>
    <xf numFmtId="164" fontId="23" fillId="0" borderId="0" xfId="51" applyNumberFormat="1" applyFont="1" applyFill="1" applyBorder="1" applyAlignment="1" applyProtection="1">
      <alignment horizontal="center" vertical="center" wrapText="1"/>
    </xf>
    <xf numFmtId="164" fontId="23" fillId="0" borderId="0" xfId="51" applyNumberFormat="1" applyFont="1" applyFill="1" applyBorder="1" applyAlignment="1" applyProtection="1">
      <alignment horizontal="centerContinuous" vertical="center"/>
    </xf>
    <xf numFmtId="0" fontId="47" fillId="0" borderId="0" xfId="0" applyFont="1" applyFill="1" applyBorder="1" applyAlignment="1" applyProtection="1">
      <alignment horizontal="right"/>
    </xf>
    <xf numFmtId="0" fontId="63" fillId="0" borderId="0" xfId="55" applyFont="1" applyFill="1" applyAlignment="1">
      <alignment horizontal="right"/>
    </xf>
    <xf numFmtId="0" fontId="21" fillId="0" borderId="10" xfId="51" applyFont="1" applyFill="1" applyBorder="1" applyAlignment="1" applyProtection="1">
      <alignment horizontal="center" vertical="center"/>
    </xf>
    <xf numFmtId="0" fontId="21" fillId="0" borderId="15" xfId="51" applyFont="1" applyFill="1" applyBorder="1" applyAlignment="1" applyProtection="1">
      <alignment horizontal="center" vertical="center"/>
    </xf>
    <xf numFmtId="0" fontId="25" fillId="0" borderId="0" xfId="51" applyFont="1" applyFill="1" applyAlignment="1">
      <alignment vertical="center"/>
    </xf>
    <xf numFmtId="0" fontId="26" fillId="0" borderId="17" xfId="51" applyFont="1" applyFill="1" applyBorder="1" applyAlignment="1" applyProtection="1">
      <alignment horizontal="center" vertical="center"/>
    </xf>
    <xf numFmtId="167" fontId="26" fillId="0" borderId="31" xfId="29" applyNumberFormat="1" applyFont="1" applyFill="1" applyBorder="1" applyAlignment="1" applyProtection="1">
      <alignment horizontal="right" shrinkToFit="1"/>
      <protection locked="0"/>
    </xf>
    <xf numFmtId="0" fontId="26" fillId="0" borderId="18" xfId="51" applyFont="1" applyFill="1" applyBorder="1" applyAlignment="1" applyProtection="1">
      <alignment horizontal="center" vertical="center"/>
    </xf>
    <xf numFmtId="0" fontId="20" fillId="0" borderId="78" xfId="51" applyFont="1" applyFill="1" applyBorder="1" applyAlignment="1" applyProtection="1">
      <alignment horizontal="left" vertical="center"/>
    </xf>
    <xf numFmtId="0" fontId="101" fillId="0" borderId="0" xfId="0" applyFont="1" applyAlignment="1">
      <alignment horizontal="right" wrapText="1"/>
    </xf>
    <xf numFmtId="165" fontId="20" fillId="0" borderId="0" xfId="29" applyNumberFormat="1" applyFont="1" applyFill="1" applyBorder="1" applyAlignment="1" applyProtection="1">
      <alignment vertical="center"/>
    </xf>
    <xf numFmtId="0" fontId="21" fillId="0" borderId="12" xfId="51" applyFont="1" applyFill="1" applyBorder="1" applyAlignment="1" applyProtection="1">
      <alignment horizontal="center" vertical="center"/>
    </xf>
    <xf numFmtId="167" fontId="26" fillId="0" borderId="17" xfId="29" applyNumberFormat="1" applyFont="1" applyFill="1" applyBorder="1" applyAlignment="1" applyProtection="1">
      <alignment horizontal="right" shrinkToFit="1"/>
      <protection locked="0"/>
    </xf>
    <xf numFmtId="0" fontId="20" fillId="0" borderId="10" xfId="51" applyFont="1" applyFill="1" applyBorder="1" applyAlignment="1" applyProtection="1">
      <alignment horizontal="center" vertical="center" wrapText="1"/>
    </xf>
    <xf numFmtId="0" fontId="22" fillId="0" borderId="12" xfId="51" applyFont="1" applyFill="1" applyBorder="1" applyAlignment="1" applyProtection="1">
      <alignment horizontal="center" vertical="center" wrapText="1"/>
    </xf>
    <xf numFmtId="0" fontId="22" fillId="0" borderId="10" xfId="51" applyFont="1" applyFill="1" applyBorder="1" applyAlignment="1" applyProtection="1">
      <alignment horizontal="center" vertical="center" wrapText="1"/>
    </xf>
    <xf numFmtId="0" fontId="22" fillId="0" borderId="15" xfId="51" applyFont="1" applyFill="1" applyBorder="1" applyAlignment="1" applyProtection="1">
      <alignment horizontal="center" vertical="center" wrapText="1"/>
    </xf>
    <xf numFmtId="0" fontId="26" fillId="0" borderId="16" xfId="51" applyFont="1" applyFill="1" applyBorder="1" applyAlignment="1" applyProtection="1">
      <alignment horizontal="center" vertical="center"/>
    </xf>
    <xf numFmtId="0" fontId="26" fillId="0" borderId="24" xfId="51" applyFont="1" applyFill="1" applyBorder="1" applyAlignment="1" applyProtection="1">
      <alignment vertical="center"/>
    </xf>
    <xf numFmtId="167" fontId="26" fillId="0" borderId="16" xfId="29" applyNumberFormat="1" applyFont="1" applyFill="1" applyBorder="1" applyAlignment="1" applyProtection="1">
      <alignment shrinkToFit="1"/>
      <protection locked="0"/>
    </xf>
    <xf numFmtId="167" fontId="22" fillId="0" borderId="10" xfId="29" applyNumberFormat="1" applyFont="1" applyFill="1" applyBorder="1" applyAlignment="1" applyProtection="1">
      <alignment horizontal="right" shrinkToFit="1"/>
    </xf>
    <xf numFmtId="0" fontId="22" fillId="0" borderId="0" xfId="0" applyFont="1"/>
    <xf numFmtId="0" fontId="21" fillId="0" borderId="0" xfId="0" applyFont="1"/>
    <xf numFmtId="3" fontId="21" fillId="0" borderId="0" xfId="0" applyNumberFormat="1" applyFont="1"/>
    <xf numFmtId="3" fontId="63" fillId="0" borderId="0" xfId="0" applyNumberFormat="1" applyFont="1"/>
    <xf numFmtId="0" fontId="20" fillId="0" borderId="0" xfId="0" applyFont="1" applyAlignment="1">
      <alignment horizontal="center" vertical="top" wrapText="1"/>
    </xf>
    <xf numFmtId="0" fontId="26" fillId="0" borderId="83" xfId="0" applyFont="1" applyBorder="1" applyAlignment="1"/>
    <xf numFmtId="3" fontId="26" fillId="0" borderId="83" xfId="0" applyNumberFormat="1" applyFont="1" applyBorder="1" applyAlignment="1"/>
    <xf numFmtId="0" fontId="21" fillId="0" borderId="0" xfId="0" applyFont="1" applyAlignment="1">
      <alignment vertical="center"/>
    </xf>
    <xf numFmtId="0" fontId="26" fillId="0" borderId="83" xfId="0" applyFont="1" applyBorder="1" applyAlignment="1">
      <alignment horizontal="left" wrapText="1"/>
    </xf>
    <xf numFmtId="0" fontId="20" fillId="0" borderId="0" xfId="0" applyFont="1" applyAlignment="1">
      <alignment vertical="center"/>
    </xf>
    <xf numFmtId="0" fontId="0" fillId="0" borderId="0" xfId="0" applyFill="1"/>
    <xf numFmtId="0" fontId="6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 applyProtection="1">
      <protection locked="0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 applyProtection="1">
      <alignment horizontal="left" wrapText="1"/>
      <protection locked="0"/>
    </xf>
    <xf numFmtId="0" fontId="26" fillId="0" borderId="48" xfId="0" applyFont="1" applyFill="1" applyBorder="1" applyAlignment="1" applyProtection="1">
      <alignment horizontal="left" wrapText="1"/>
      <protection locked="0"/>
    </xf>
    <xf numFmtId="0" fontId="54" fillId="0" borderId="48" xfId="0" applyFont="1" applyFill="1" applyBorder="1" applyAlignment="1" applyProtection="1">
      <alignment horizontal="left" wrapText="1"/>
      <protection locked="0"/>
    </xf>
    <xf numFmtId="0" fontId="26" fillId="0" borderId="54" xfId="0" applyFont="1" applyFill="1" applyBorder="1" applyAlignment="1" applyProtection="1">
      <alignment horizontal="left" wrapText="1"/>
      <protection locked="0"/>
    </xf>
    <xf numFmtId="164" fontId="9" fillId="0" borderId="37" xfId="0" applyNumberFormat="1" applyFont="1" applyFill="1" applyBorder="1" applyAlignment="1" applyProtection="1">
      <alignment horizontal="right" wrapText="1"/>
      <protection locked="0"/>
    </xf>
    <xf numFmtId="164" fontId="9" fillId="0" borderId="65" xfId="0" applyNumberFormat="1" applyFont="1" applyFill="1" applyBorder="1" applyAlignment="1" applyProtection="1">
      <alignment horizontal="right" wrapText="1"/>
      <protection locked="0"/>
    </xf>
    <xf numFmtId="0" fontId="16" fillId="0" borderId="11" xfId="0" applyFont="1" applyFill="1" applyBorder="1" applyAlignment="1">
      <alignment wrapText="1"/>
    </xf>
    <xf numFmtId="164" fontId="16" fillId="0" borderId="11" xfId="0" applyNumberFormat="1" applyFont="1" applyFill="1" applyBorder="1" applyAlignment="1">
      <alignment horizontal="right" wrapText="1"/>
    </xf>
    <xf numFmtId="164" fontId="16" fillId="0" borderId="15" xfId="0" applyNumberFormat="1" applyFont="1" applyFill="1" applyBorder="1" applyAlignment="1">
      <alignment horizontal="right" wrapText="1"/>
    </xf>
    <xf numFmtId="0" fontId="9" fillId="0" borderId="20" xfId="0" applyFont="1" applyFill="1" applyBorder="1" applyAlignment="1" applyProtection="1">
      <alignment horizontal="center" wrapText="1"/>
    </xf>
    <xf numFmtId="0" fontId="9" fillId="0" borderId="17" xfId="0" applyFont="1" applyFill="1" applyBorder="1" applyAlignment="1" applyProtection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49" fontId="39" fillId="0" borderId="17" xfId="0" applyNumberFormat="1" applyFont="1" applyFill="1" applyBorder="1" applyAlignment="1" applyProtection="1">
      <alignment horizontal="center" wrapText="1"/>
    </xf>
    <xf numFmtId="0" fontId="26" fillId="0" borderId="84" xfId="0" applyFont="1" applyBorder="1" applyAlignment="1"/>
    <xf numFmtId="3" fontId="26" fillId="0" borderId="84" xfId="0" applyNumberFormat="1" applyFont="1" applyBorder="1" applyAlignment="1"/>
    <xf numFmtId="3" fontId="22" fillId="0" borderId="85" xfId="0" applyNumberFormat="1" applyFont="1" applyBorder="1" applyAlignment="1">
      <alignment horizontal="center" vertical="center" wrapText="1"/>
    </xf>
    <xf numFmtId="3" fontId="22" fillId="0" borderId="86" xfId="0" applyNumberFormat="1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/>
    </xf>
    <xf numFmtId="3" fontId="26" fillId="0" borderId="88" xfId="0" applyNumberFormat="1" applyFont="1" applyBorder="1" applyAlignment="1"/>
    <xf numFmtId="0" fontId="26" fillId="0" borderId="89" xfId="0" applyFont="1" applyBorder="1" applyAlignment="1">
      <alignment horizontal="center"/>
    </xf>
    <xf numFmtId="3" fontId="26" fillId="0" borderId="90" xfId="0" applyNumberFormat="1" applyFont="1" applyBorder="1" applyAlignment="1"/>
    <xf numFmtId="0" fontId="22" fillId="0" borderId="91" xfId="0" applyFont="1" applyBorder="1" applyAlignment="1"/>
    <xf numFmtId="0" fontId="22" fillId="0" borderId="85" xfId="0" applyFont="1" applyBorder="1" applyAlignment="1"/>
    <xf numFmtId="3" fontId="22" fillId="26" borderId="85" xfId="0" applyNumberFormat="1" applyFont="1" applyFill="1" applyBorder="1" applyAlignment="1"/>
    <xf numFmtId="3" fontId="22" fillId="26" borderId="92" xfId="0" applyNumberFormat="1" applyFont="1" applyFill="1" applyBorder="1" applyAlignment="1"/>
    <xf numFmtId="0" fontId="21" fillId="0" borderId="0" xfId="50" applyFont="1"/>
    <xf numFmtId="0" fontId="31" fillId="0" borderId="0" xfId="50" applyFont="1" applyBorder="1" applyAlignment="1">
      <alignment horizontal="center" vertical="center" wrapText="1"/>
    </xf>
    <xf numFmtId="0" fontId="21" fillId="0" borderId="0" xfId="50" applyFont="1" applyAlignment="1">
      <alignment horizontal="center" vertical="top" wrapText="1"/>
    </xf>
    <xf numFmtId="0" fontId="21" fillId="0" borderId="0" xfId="50" applyFont="1" applyAlignment="1">
      <alignment vertical="center"/>
    </xf>
    <xf numFmtId="0" fontId="22" fillId="0" borderId="41" xfId="50" applyFont="1" applyBorder="1" applyAlignment="1">
      <alignment vertical="center"/>
    </xf>
    <xf numFmtId="3" fontId="22" fillId="25" borderId="41" xfId="50" applyNumberFormat="1" applyFont="1" applyFill="1" applyBorder="1" applyAlignment="1">
      <alignment horizontal="right"/>
    </xf>
    <xf numFmtId="3" fontId="22" fillId="25" borderId="71" xfId="50" applyNumberFormat="1" applyFont="1" applyFill="1" applyBorder="1" applyAlignment="1">
      <alignment horizontal="right"/>
    </xf>
    <xf numFmtId="0" fontId="20" fillId="0" borderId="0" xfId="50" applyFont="1" applyAlignment="1">
      <alignment vertical="center"/>
    </xf>
    <xf numFmtId="0" fontId="20" fillId="0" borderId="0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 wrapText="1"/>
      <protection locked="0"/>
    </xf>
    <xf numFmtId="164" fontId="2" fillId="0" borderId="14" xfId="0" applyNumberFormat="1" applyFont="1" applyFill="1" applyBorder="1" applyAlignment="1" applyProtection="1">
      <alignment vertical="center"/>
      <protection locked="0"/>
    </xf>
    <xf numFmtId="164" fontId="2" fillId="0" borderId="25" xfId="0" applyNumberFormat="1" applyFont="1" applyFill="1" applyBorder="1" applyAlignment="1" applyProtection="1">
      <alignment vertical="center"/>
      <protection locked="0"/>
    </xf>
    <xf numFmtId="164" fontId="27" fillId="0" borderId="25" xfId="0" applyNumberFormat="1" applyFont="1" applyFill="1" applyBorder="1" applyAlignment="1" applyProtection="1">
      <alignment vertical="center"/>
    </xf>
    <xf numFmtId="164" fontId="27" fillId="0" borderId="31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horizontal="center" vertical="center"/>
    </xf>
    <xf numFmtId="3" fontId="2" fillId="0" borderId="37" xfId="0" applyNumberFormat="1" applyFont="1" applyFill="1" applyBorder="1" applyAlignment="1" applyProtection="1">
      <alignment vertical="center" wrapText="1"/>
      <protection locked="0"/>
    </xf>
    <xf numFmtId="164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vertical="center" wrapText="1"/>
      <protection locked="0"/>
    </xf>
    <xf numFmtId="164" fontId="2" fillId="0" borderId="41" xfId="0" applyNumberFormat="1" applyFont="1" applyFill="1" applyBorder="1" applyAlignment="1" applyProtection="1">
      <alignment vertical="center"/>
      <protection locked="0"/>
    </xf>
    <xf numFmtId="164" fontId="2" fillId="0" borderId="33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Fill="1" applyBorder="1" applyAlignment="1" applyProtection="1">
      <alignment vertical="center"/>
    </xf>
    <xf numFmtId="164" fontId="27" fillId="0" borderId="12" xfId="0" applyNumberFormat="1" applyFont="1" applyFill="1" applyBorder="1" applyAlignment="1" applyProtection="1">
      <alignment vertical="center"/>
    </xf>
    <xf numFmtId="164" fontId="27" fillId="0" borderId="15" xfId="0" applyNumberFormat="1" applyFont="1" applyFill="1" applyBorder="1" applyAlignment="1" applyProtection="1">
      <alignment vertical="center"/>
    </xf>
    <xf numFmtId="164" fontId="27" fillId="0" borderId="71" xfId="0" applyNumberFormat="1" applyFont="1" applyFill="1" applyBorder="1" applyAlignment="1" applyProtection="1">
      <alignment vertical="center"/>
    </xf>
    <xf numFmtId="0" fontId="16" fillId="0" borderId="13" xfId="0" applyFont="1" applyFill="1" applyBorder="1" applyAlignment="1" applyProtection="1">
      <alignment wrapText="1"/>
    </xf>
    <xf numFmtId="0" fontId="16" fillId="0" borderId="52" xfId="0" applyFont="1" applyFill="1" applyBorder="1" applyAlignment="1" applyProtection="1">
      <alignment wrapText="1"/>
    </xf>
    <xf numFmtId="3" fontId="3" fillId="0" borderId="34" xfId="0" applyNumberFormat="1" applyFont="1" applyFill="1" applyBorder="1" applyAlignment="1" applyProtection="1">
      <alignment wrapText="1"/>
      <protection locked="0"/>
    </xf>
    <xf numFmtId="3" fontId="3" fillId="0" borderId="35" xfId="0" applyNumberFormat="1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horizontal="center" wrapText="1"/>
    </xf>
    <xf numFmtId="3" fontId="2" fillId="0" borderId="14" xfId="0" applyNumberFormat="1" applyFont="1" applyFill="1" applyBorder="1" applyAlignment="1" applyProtection="1">
      <alignment vertical="center" wrapText="1"/>
      <protection locked="0"/>
    </xf>
    <xf numFmtId="3" fontId="2" fillId="0" borderId="14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7" fillId="0" borderId="25" xfId="0" applyNumberFormat="1" applyFont="1" applyFill="1" applyBorder="1" applyAlignment="1" applyProtection="1">
      <alignment vertical="center"/>
    </xf>
    <xf numFmtId="3" fontId="27" fillId="0" borderId="31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Fill="1" applyBorder="1" applyAlignment="1" applyProtection="1">
      <alignment vertical="center" wrapText="1"/>
      <protection locked="0"/>
    </xf>
    <xf numFmtId="3" fontId="2" fillId="0" borderId="41" xfId="0" applyNumberFormat="1" applyFont="1" applyFill="1" applyBorder="1" applyAlignment="1" applyProtection="1">
      <alignment vertical="center"/>
      <protection locked="0"/>
    </xf>
    <xf numFmtId="3" fontId="2" fillId="0" borderId="33" xfId="0" applyNumberFormat="1" applyFont="1" applyFill="1" applyBorder="1" applyAlignment="1" applyProtection="1">
      <alignment vertical="center"/>
      <protection locked="0"/>
    </xf>
    <xf numFmtId="3" fontId="27" fillId="0" borderId="11" xfId="0" applyNumberFormat="1" applyFont="1" applyFill="1" applyBorder="1" applyAlignment="1" applyProtection="1">
      <alignment vertical="center"/>
    </xf>
    <xf numFmtId="3" fontId="27" fillId="0" borderId="12" xfId="0" applyNumberFormat="1" applyFont="1" applyFill="1" applyBorder="1" applyAlignment="1" applyProtection="1">
      <alignment vertical="center"/>
    </xf>
    <xf numFmtId="3" fontId="27" fillId="0" borderId="15" xfId="0" applyNumberFormat="1" applyFont="1" applyFill="1" applyBorder="1" applyAlignment="1" applyProtection="1">
      <alignment vertical="center"/>
    </xf>
    <xf numFmtId="0" fontId="9" fillId="0" borderId="0" xfId="0" applyFont="1"/>
    <xf numFmtId="0" fontId="9" fillId="0" borderId="0" xfId="0" applyNumberFormat="1" applyFont="1" applyFill="1" applyAlignment="1"/>
    <xf numFmtId="0" fontId="9" fillId="0" borderId="0" xfId="0" applyFont="1" applyFill="1"/>
    <xf numFmtId="0" fontId="46" fillId="0" borderId="0" xfId="46" applyFill="1"/>
    <xf numFmtId="0" fontId="22" fillId="0" borderId="10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5" xfId="46" applyFont="1" applyFill="1" applyBorder="1" applyAlignment="1">
      <alignment horizontal="center" vertical="center" wrapText="1"/>
    </xf>
    <xf numFmtId="0" fontId="20" fillId="0" borderId="10" xfId="46" applyFont="1" applyFill="1" applyBorder="1" applyAlignment="1">
      <alignment horizontal="center" vertical="top" wrapText="1"/>
    </xf>
    <xf numFmtId="0" fontId="20" fillId="0" borderId="11" xfId="46" applyFont="1" applyFill="1" applyBorder="1" applyAlignment="1">
      <alignment horizontal="center" vertical="top" wrapText="1"/>
    </xf>
    <xf numFmtId="0" fontId="20" fillId="0" borderId="15" xfId="46" applyFont="1" applyFill="1" applyBorder="1" applyAlignment="1">
      <alignment horizontal="center" vertical="top" wrapText="1"/>
    </xf>
    <xf numFmtId="0" fontId="46" fillId="0" borderId="0" xfId="46"/>
    <xf numFmtId="0" fontId="22" fillId="0" borderId="16" xfId="46" applyFont="1" applyBorder="1" applyAlignment="1">
      <alignment horizontal="center" wrapText="1"/>
    </xf>
    <xf numFmtId="0" fontId="22" fillId="0" borderId="34" xfId="46" applyFont="1" applyBorder="1" applyAlignment="1">
      <alignment horizontal="left" wrapText="1"/>
    </xf>
    <xf numFmtId="0" fontId="26" fillId="0" borderId="35" xfId="46" applyFont="1" applyBorder="1" applyAlignment="1"/>
    <xf numFmtId="0" fontId="26" fillId="0" borderId="0" xfId="46" applyFont="1"/>
    <xf numFmtId="0" fontId="26" fillId="0" borderId="17" xfId="46" applyFont="1" applyBorder="1" applyAlignment="1">
      <alignment horizontal="center" wrapText="1"/>
    </xf>
    <xf numFmtId="0" fontId="26" fillId="0" borderId="14" xfId="46" applyFont="1" applyBorder="1" applyAlignment="1">
      <alignment horizontal="left" wrapText="1"/>
    </xf>
    <xf numFmtId="3" fontId="26" fillId="0" borderId="31" xfId="46" applyNumberFormat="1" applyFont="1" applyBorder="1" applyAlignment="1">
      <alignment horizontal="right" wrapText="1"/>
    </xf>
    <xf numFmtId="0" fontId="22" fillId="0" borderId="14" xfId="46" applyFont="1" applyBorder="1" applyAlignment="1">
      <alignment horizontal="left" wrapText="1"/>
    </xf>
    <xf numFmtId="3" fontId="22" fillId="0" borderId="31" xfId="46" applyNumberFormat="1" applyFont="1" applyBorder="1" applyAlignment="1">
      <alignment horizontal="right" wrapText="1"/>
    </xf>
    <xf numFmtId="3" fontId="26" fillId="0" borderId="0" xfId="46" applyNumberFormat="1" applyFont="1"/>
    <xf numFmtId="0" fontId="26" fillId="0" borderId="18" xfId="46" applyFont="1" applyBorder="1" applyAlignment="1">
      <alignment horizontal="center" wrapText="1"/>
    </xf>
    <xf numFmtId="0" fontId="22" fillId="0" borderId="37" xfId="46" applyFont="1" applyBorder="1" applyAlignment="1">
      <alignment horizontal="left" wrapText="1"/>
    </xf>
    <xf numFmtId="0" fontId="22" fillId="0" borderId="10" xfId="46" applyFont="1" applyBorder="1" applyAlignment="1">
      <alignment horizontal="center" wrapText="1"/>
    </xf>
    <xf numFmtId="0" fontId="22" fillId="0" borderId="11" xfId="46" applyFont="1" applyBorder="1" applyAlignment="1">
      <alignment horizontal="left" wrapText="1"/>
    </xf>
    <xf numFmtId="3" fontId="22" fillId="0" borderId="15" xfId="46" applyNumberFormat="1" applyFont="1" applyBorder="1" applyAlignment="1"/>
    <xf numFmtId="0" fontId="26" fillId="0" borderId="20" xfId="46" applyFont="1" applyBorder="1" applyAlignment="1">
      <alignment horizontal="center" wrapText="1"/>
    </xf>
    <xf numFmtId="0" fontId="102" fillId="0" borderId="34" xfId="0" applyFont="1" applyBorder="1" applyAlignment="1">
      <alignment horizontal="left" vertical="center" wrapText="1" indent="5"/>
    </xf>
    <xf numFmtId="0" fontId="26" fillId="0" borderId="42" xfId="46" applyFont="1" applyBorder="1" applyAlignment="1">
      <alignment horizontal="center" wrapText="1"/>
    </xf>
    <xf numFmtId="0" fontId="102" fillId="0" borderId="14" xfId="0" applyFont="1" applyBorder="1" applyAlignment="1">
      <alignment horizontal="left" vertical="center" wrapText="1" indent="5"/>
    </xf>
    <xf numFmtId="0" fontId="26" fillId="0" borderId="69" xfId="46" applyFont="1" applyBorder="1" applyAlignment="1">
      <alignment horizontal="center" wrapText="1"/>
    </xf>
    <xf numFmtId="0" fontId="102" fillId="0" borderId="41" xfId="0" applyFont="1" applyBorder="1" applyAlignment="1">
      <alignment horizontal="left" vertical="center" wrapText="1" indent="5"/>
    </xf>
    <xf numFmtId="3" fontId="26" fillId="0" borderId="71" xfId="46" applyNumberFormat="1" applyFont="1" applyBorder="1" applyAlignment="1">
      <alignment horizontal="right" wrapText="1"/>
    </xf>
    <xf numFmtId="4" fontId="0" fillId="0" borderId="0" xfId="0" applyNumberFormat="1" applyFill="1" applyAlignment="1" applyProtection="1">
      <alignment vertical="center" wrapText="1"/>
    </xf>
    <xf numFmtId="4" fontId="29" fillId="0" borderId="0" xfId="0" applyNumberFormat="1" applyFont="1" applyFill="1" applyAlignment="1">
      <alignment vertical="center" wrapText="1"/>
    </xf>
    <xf numFmtId="0" fontId="22" fillId="0" borderId="10" xfId="54" applyFont="1" applyFill="1" applyBorder="1" applyAlignment="1">
      <alignment horizontal="center" vertical="center" wrapText="1"/>
    </xf>
    <xf numFmtId="0" fontId="22" fillId="0" borderId="11" xfId="54" applyFont="1" applyFill="1" applyBorder="1" applyAlignment="1">
      <alignment horizontal="center" vertical="center" wrapText="1"/>
    </xf>
    <xf numFmtId="3" fontId="22" fillId="0" borderId="11" xfId="54" applyNumberFormat="1" applyFont="1" applyFill="1" applyBorder="1" applyAlignment="1">
      <alignment horizontal="center" vertical="center" wrapText="1"/>
    </xf>
    <xf numFmtId="3" fontId="22" fillId="0" borderId="15" xfId="54" applyNumberFormat="1" applyFont="1" applyFill="1" applyBorder="1" applyAlignment="1">
      <alignment horizontal="center" vertical="center" wrapText="1"/>
    </xf>
    <xf numFmtId="0" fontId="26" fillId="0" borderId="17" xfId="54" applyFont="1" applyFill="1" applyBorder="1" applyAlignment="1">
      <alignment horizontal="center" vertical="center" wrapText="1"/>
    </xf>
    <xf numFmtId="166" fontId="26" fillId="0" borderId="14" xfId="54" applyNumberFormat="1" applyFont="1" applyFill="1" applyBorder="1" applyAlignment="1">
      <alignment horizontal="right" vertical="center" wrapText="1"/>
    </xf>
    <xf numFmtId="166" fontId="26" fillId="0" borderId="31" xfId="54" applyNumberFormat="1" applyFont="1" applyFill="1" applyBorder="1" applyAlignment="1">
      <alignment horizontal="right" vertical="center" wrapText="1"/>
    </xf>
    <xf numFmtId="0" fontId="26" fillId="0" borderId="17" xfId="54" applyFont="1" applyFill="1" applyBorder="1" applyAlignment="1">
      <alignment horizontal="center" vertical="center"/>
    </xf>
    <xf numFmtId="166" fontId="26" fillId="0" borderId="14" xfId="54" applyNumberFormat="1" applyFont="1" applyFill="1" applyBorder="1" applyAlignment="1">
      <alignment vertical="center"/>
    </xf>
    <xf numFmtId="169" fontId="26" fillId="0" borderId="14" xfId="29" applyNumberFormat="1" applyFont="1" applyFill="1" applyBorder="1" applyAlignment="1">
      <alignment horizontal="right" vertical="center"/>
    </xf>
    <xf numFmtId="171" fontId="26" fillId="0" borderId="14" xfId="29" applyNumberFormat="1" applyFont="1" applyFill="1" applyBorder="1" applyAlignment="1">
      <alignment horizontal="right" vertical="center"/>
    </xf>
    <xf numFmtId="166" fontId="26" fillId="0" borderId="14" xfId="29" applyNumberFormat="1" applyFont="1" applyFill="1" applyBorder="1" applyAlignment="1">
      <alignment vertical="center"/>
    </xf>
    <xf numFmtId="0" fontId="26" fillId="0" borderId="18" xfId="54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vertical="center"/>
    </xf>
    <xf numFmtId="166" fontId="26" fillId="0" borderId="37" xfId="54" applyNumberFormat="1" applyFont="1" applyFill="1" applyBorder="1" applyAlignment="1">
      <alignment vertical="center"/>
    </xf>
    <xf numFmtId="0" fontId="26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66" fontId="22" fillId="0" borderId="11" xfId="54" applyNumberFormat="1" applyFont="1" applyFill="1" applyBorder="1" applyAlignment="1">
      <alignment vertical="center"/>
    </xf>
    <xf numFmtId="166" fontId="22" fillId="0" borderId="15" xfId="54" applyNumberFormat="1" applyFont="1" applyFill="1" applyBorder="1" applyAlignment="1">
      <alignment horizontal="right" vertical="center" wrapText="1"/>
    </xf>
    <xf numFmtId="0" fontId="19" fillId="0" borderId="0" xfId="49"/>
    <xf numFmtId="0" fontId="74" fillId="27" borderId="13" xfId="54" applyFont="1" applyFill="1" applyBorder="1" applyAlignment="1">
      <alignment horizontal="center" vertical="center" wrapText="1"/>
    </xf>
    <xf numFmtId="0" fontId="59" fillId="0" borderId="25" xfId="54" applyFont="1" applyFill="1" applyBorder="1" applyAlignment="1">
      <alignment horizontal="center" vertical="center" wrapText="1"/>
    </xf>
    <xf numFmtId="0" fontId="59" fillId="0" borderId="25" xfId="54" applyFont="1" applyBorder="1" applyAlignment="1">
      <alignment horizontal="center" vertical="center"/>
    </xf>
    <xf numFmtId="0" fontId="59" fillId="27" borderId="25" xfId="54" applyFont="1" applyFill="1" applyBorder="1" applyAlignment="1">
      <alignment vertical="center"/>
    </xf>
    <xf numFmtId="0" fontId="73" fillId="0" borderId="0" xfId="54" applyAlignment="1">
      <alignment vertical="center"/>
    </xf>
    <xf numFmtId="3" fontId="73" fillId="0" borderId="0" xfId="54" applyNumberFormat="1" applyAlignment="1">
      <alignment vertical="center"/>
    </xf>
    <xf numFmtId="0" fontId="12" fillId="0" borderId="0" xfId="53"/>
    <xf numFmtId="3" fontId="73" fillId="0" borderId="0" xfId="54" applyNumberFormat="1"/>
    <xf numFmtId="0" fontId="31" fillId="0" borderId="70" xfId="49" applyFont="1" applyBorder="1" applyAlignment="1">
      <alignment horizontal="center" wrapText="1"/>
    </xf>
    <xf numFmtId="0" fontId="70" fillId="0" borderId="70" xfId="49" applyFont="1" applyBorder="1" applyAlignment="1">
      <alignment horizontal="right" wrapText="1"/>
    </xf>
    <xf numFmtId="0" fontId="21" fillId="0" borderId="0" xfId="57" applyFont="1" applyAlignment="1">
      <alignment horizontal="center" vertical="center"/>
    </xf>
    <xf numFmtId="0" fontId="21" fillId="0" borderId="16" xfId="57" applyFont="1" applyBorder="1" applyAlignment="1">
      <alignment horizontal="center"/>
    </xf>
    <xf numFmtId="0" fontId="25" fillId="0" borderId="14" xfId="52" applyFont="1" applyFill="1" applyBorder="1" applyAlignment="1"/>
    <xf numFmtId="0" fontId="21" fillId="0" borderId="17" xfId="57" applyFont="1" applyBorder="1" applyAlignment="1">
      <alignment horizontal="center"/>
    </xf>
    <xf numFmtId="0" fontId="25" fillId="0" borderId="37" xfId="52" applyFont="1" applyFill="1" applyBorder="1" applyAlignment="1"/>
    <xf numFmtId="0" fontId="53" fillId="27" borderId="48" xfId="60" applyFont="1" applyFill="1" applyBorder="1" applyAlignment="1"/>
    <xf numFmtId="0" fontId="53" fillId="27" borderId="49" xfId="60" applyFont="1" applyFill="1" applyBorder="1" applyAlignment="1"/>
    <xf numFmtId="0" fontId="21" fillId="0" borderId="0" xfId="57" applyFont="1" applyAlignment="1">
      <alignment horizontal="center" vertical="center" wrapText="1"/>
    </xf>
    <xf numFmtId="3" fontId="21" fillId="0" borderId="0" xfId="57" applyNumberFormat="1" applyFont="1" applyAlignment="1">
      <alignment horizontal="right" vertical="center" wrapText="1"/>
    </xf>
    <xf numFmtId="0" fontId="70" fillId="0" borderId="0" xfId="57" applyFont="1" applyBorder="1" applyAlignment="1">
      <alignment horizontal="right" vertical="center" wrapText="1"/>
    </xf>
    <xf numFmtId="0" fontId="21" fillId="0" borderId="19" xfId="57" applyFont="1" applyBorder="1" applyAlignment="1">
      <alignment horizontal="center"/>
    </xf>
    <xf numFmtId="165" fontId="26" fillId="0" borderId="34" xfId="29" applyNumberFormat="1" applyFont="1" applyFill="1" applyBorder="1" applyAlignment="1">
      <alignment horizontal="right" wrapText="1"/>
    </xf>
    <xf numFmtId="166" fontId="54" fillId="0" borderId="34" xfId="57" applyNumberFormat="1" applyFont="1" applyBorder="1" applyAlignment="1">
      <alignment horizontal="center" vertical="center" wrapText="1"/>
    </xf>
    <xf numFmtId="166" fontId="54" fillId="0" borderId="35" xfId="57" applyNumberFormat="1" applyFont="1" applyBorder="1" applyAlignment="1">
      <alignment horizontal="center" vertical="center" wrapText="1"/>
    </xf>
    <xf numFmtId="3" fontId="26" fillId="0" borderId="14" xfId="57" applyNumberFormat="1" applyFont="1" applyBorder="1" applyAlignment="1">
      <alignment vertical="center" wrapText="1"/>
    </xf>
    <xf numFmtId="3" fontId="26" fillId="27" borderId="14" xfId="57" applyNumberFormat="1" applyFont="1" applyFill="1" applyBorder="1" applyAlignment="1">
      <alignment horizontal="right" vertical="center" wrapText="1"/>
    </xf>
    <xf numFmtId="166" fontId="54" fillId="27" borderId="14" xfId="57" applyNumberFormat="1" applyFont="1" applyFill="1" applyBorder="1" applyAlignment="1">
      <alignment horizontal="center" vertical="center" wrapText="1"/>
    </xf>
    <xf numFmtId="166" fontId="54" fillId="27" borderId="31" xfId="57" applyNumberFormat="1" applyFont="1" applyFill="1" applyBorder="1" applyAlignment="1">
      <alignment horizontal="center" vertical="center" wrapText="1"/>
    </xf>
    <xf numFmtId="3" fontId="26" fillId="0" borderId="14" xfId="57" applyNumberFormat="1" applyFont="1" applyBorder="1" applyAlignment="1">
      <alignment horizontal="right" vertical="center" wrapText="1"/>
    </xf>
    <xf numFmtId="166" fontId="54" fillId="0" borderId="14" xfId="57" applyNumberFormat="1" applyFont="1" applyBorder="1" applyAlignment="1">
      <alignment horizontal="center" vertical="center" wrapText="1"/>
    </xf>
    <xf numFmtId="166" fontId="54" fillId="0" borderId="31" xfId="57" applyNumberFormat="1" applyFont="1" applyBorder="1" applyAlignment="1">
      <alignment horizontal="center" vertical="center" wrapText="1"/>
    </xf>
    <xf numFmtId="3" fontId="26" fillId="27" borderId="41" xfId="57" applyNumberFormat="1" applyFont="1" applyFill="1" applyBorder="1" applyAlignment="1">
      <alignment horizontal="right" vertical="center" wrapText="1"/>
    </xf>
    <xf numFmtId="166" fontId="54" fillId="27" borderId="41" xfId="57" applyNumberFormat="1" applyFont="1" applyFill="1" applyBorder="1" applyAlignment="1">
      <alignment horizontal="center" vertical="center" wrapText="1"/>
    </xf>
    <xf numFmtId="166" fontId="54" fillId="27" borderId="71" xfId="57" applyNumberFormat="1" applyFont="1" applyFill="1" applyBorder="1" applyAlignment="1">
      <alignment horizontal="center" vertical="center" wrapText="1"/>
    </xf>
    <xf numFmtId="0" fontId="26" fillId="0" borderId="0" xfId="59" applyFill="1" applyProtection="1"/>
    <xf numFmtId="0" fontId="64" fillId="0" borderId="0" xfId="59" applyFont="1" applyFill="1" applyProtection="1"/>
    <xf numFmtId="3" fontId="26" fillId="0" borderId="0" xfId="59" applyNumberFormat="1" applyFont="1" applyFill="1" applyProtection="1"/>
    <xf numFmtId="0" fontId="26" fillId="0" borderId="0" xfId="59" applyFont="1" applyFill="1" applyProtection="1"/>
    <xf numFmtId="0" fontId="26" fillId="0" borderId="0" xfId="59" applyFill="1"/>
    <xf numFmtId="0" fontId="92" fillId="0" borderId="0" xfId="0" applyFont="1" applyFill="1"/>
    <xf numFmtId="0" fontId="22" fillId="0" borderId="51" xfId="59" applyFont="1" applyFill="1" applyBorder="1" applyAlignment="1">
      <alignment horizontal="center" vertical="center"/>
    </xf>
    <xf numFmtId="0" fontId="22" fillId="0" borderId="47" xfId="59" applyFont="1" applyFill="1" applyBorder="1" applyAlignment="1">
      <alignment horizontal="center" vertical="center" wrapText="1"/>
    </xf>
    <xf numFmtId="0" fontId="22" fillId="0" borderId="60" xfId="59" applyFont="1" applyFill="1" applyBorder="1" applyAlignment="1">
      <alignment horizontal="center" vertical="center" wrapText="1"/>
    </xf>
    <xf numFmtId="3" fontId="26" fillId="0" borderId="34" xfId="59" applyNumberFormat="1" applyFont="1" applyFill="1" applyBorder="1" applyProtection="1">
      <protection locked="0"/>
    </xf>
    <xf numFmtId="3" fontId="26" fillId="0" borderId="35" xfId="59" applyNumberFormat="1" applyFont="1" applyFill="1" applyBorder="1" applyProtection="1">
      <protection locked="0"/>
    </xf>
    <xf numFmtId="3" fontId="26" fillId="0" borderId="14" xfId="59" applyNumberFormat="1" applyFont="1" applyFill="1" applyBorder="1" applyProtection="1">
      <protection locked="0"/>
    </xf>
    <xf numFmtId="3" fontId="26" fillId="0" borderId="31" xfId="59" applyNumberFormat="1" applyFont="1" applyFill="1" applyBorder="1" applyProtection="1">
      <protection locked="0"/>
    </xf>
    <xf numFmtId="3" fontId="26" fillId="0" borderId="37" xfId="59" applyNumberFormat="1" applyFont="1" applyFill="1" applyBorder="1" applyProtection="1">
      <protection locked="0"/>
    </xf>
    <xf numFmtId="3" fontId="26" fillId="0" borderId="65" xfId="59" applyNumberFormat="1" applyFont="1" applyFill="1" applyBorder="1" applyProtection="1">
      <protection locked="0"/>
    </xf>
    <xf numFmtId="3" fontId="26" fillId="0" borderId="11" xfId="59" applyNumberFormat="1" applyFont="1" applyFill="1" applyBorder="1" applyProtection="1">
      <protection locked="0"/>
    </xf>
    <xf numFmtId="173" fontId="5" fillId="0" borderId="15" xfId="58" applyNumberFormat="1" applyFont="1" applyFill="1" applyBorder="1" applyAlignment="1" applyProtection="1">
      <alignment vertical="center"/>
    </xf>
    <xf numFmtId="0" fontId="22" fillId="0" borderId="12" xfId="59" applyNumberFormat="1" applyFont="1" applyFill="1" applyBorder="1"/>
    <xf numFmtId="3" fontId="26" fillId="0" borderId="93" xfId="59" applyNumberFormat="1" applyFont="1" applyFill="1" applyBorder="1"/>
    <xf numFmtId="0" fontId="12" fillId="0" borderId="0" xfId="58" applyFill="1" applyAlignment="1" applyProtection="1">
      <alignment vertical="center"/>
    </xf>
    <xf numFmtId="0" fontId="12" fillId="0" borderId="0" xfId="58" applyFill="1" applyAlignment="1" applyProtection="1">
      <alignment vertical="center" wrapText="1"/>
    </xf>
    <xf numFmtId="0" fontId="12" fillId="0" borderId="0" xfId="58" applyFill="1" applyAlignment="1" applyProtection="1">
      <alignment horizontal="center" vertical="center"/>
    </xf>
    <xf numFmtId="49" fontId="93" fillId="0" borderId="0" xfId="58" applyNumberFormat="1" applyFont="1" applyFill="1" applyAlignment="1" applyProtection="1">
      <alignment horizontal="center" vertical="center"/>
    </xf>
    <xf numFmtId="0" fontId="93" fillId="0" borderId="0" xfId="58" applyFont="1" applyFill="1" applyAlignment="1" applyProtection="1">
      <alignment vertical="center"/>
    </xf>
    <xf numFmtId="0" fontId="26" fillId="0" borderId="0" xfId="59" applyFont="1" applyFill="1" applyAlignment="1" applyProtection="1"/>
    <xf numFmtId="0" fontId="23" fillId="0" borderId="17" xfId="59" applyFont="1" applyFill="1" applyBorder="1" applyAlignment="1" applyProtection="1">
      <alignment vertical="center" wrapText="1"/>
    </xf>
    <xf numFmtId="167" fontId="3" fillId="0" borderId="35" xfId="58" applyNumberFormat="1" applyFont="1" applyFill="1" applyBorder="1" applyAlignment="1" applyProtection="1">
      <protection locked="0"/>
    </xf>
    <xf numFmtId="167" fontId="3" fillId="0" borderId="31" xfId="58" applyNumberFormat="1" applyFont="1" applyFill="1" applyBorder="1" applyAlignment="1" applyProtection="1">
      <protection locked="0"/>
    </xf>
    <xf numFmtId="167" fontId="5" fillId="0" borderId="31" xfId="58" applyNumberFormat="1" applyFont="1" applyFill="1" applyBorder="1" applyAlignment="1" applyProtection="1"/>
    <xf numFmtId="167" fontId="5" fillId="0" borderId="71" xfId="58" applyNumberFormat="1" applyFont="1" applyFill="1" applyBorder="1" applyAlignment="1" applyProtection="1"/>
    <xf numFmtId="167" fontId="9" fillId="0" borderId="31" xfId="58" applyNumberFormat="1" applyFont="1" applyFill="1" applyBorder="1" applyAlignment="1" applyProtection="1">
      <protection locked="0"/>
    </xf>
    <xf numFmtId="0" fontId="20" fillId="0" borderId="0" xfId="45" applyFont="1" applyFill="1" applyBorder="1" applyAlignment="1">
      <alignment horizontal="center"/>
    </xf>
    <xf numFmtId="0" fontId="98" fillId="0" borderId="0" xfId="45"/>
    <xf numFmtId="0" fontId="23" fillId="0" borderId="20" xfId="59" applyFont="1" applyFill="1" applyBorder="1" applyAlignment="1" applyProtection="1">
      <alignment vertical="center" wrapText="1"/>
    </xf>
    <xf numFmtId="0" fontId="36" fillId="0" borderId="17" xfId="59" applyFont="1" applyFill="1" applyBorder="1" applyAlignment="1" applyProtection="1">
      <alignment horizontal="left" vertical="center" wrapText="1" indent="1"/>
    </xf>
    <xf numFmtId="0" fontId="23" fillId="0" borderId="32" xfId="59" applyFont="1" applyFill="1" applyBorder="1" applyAlignment="1" applyProtection="1">
      <alignment vertical="center" wrapText="1"/>
    </xf>
    <xf numFmtId="167" fontId="94" fillId="0" borderId="14" xfId="59" applyNumberFormat="1" applyFont="1" applyFill="1" applyBorder="1" applyAlignment="1" applyProtection="1">
      <alignment wrapText="1"/>
    </xf>
    <xf numFmtId="167" fontId="94" fillId="0" borderId="31" xfId="59" applyNumberFormat="1" applyFont="1" applyFill="1" applyBorder="1" applyAlignment="1" applyProtection="1">
      <alignment wrapText="1"/>
    </xf>
    <xf numFmtId="167" fontId="25" fillId="0" borderId="14" xfId="59" applyNumberFormat="1" applyFont="1" applyFill="1" applyBorder="1" applyAlignment="1" applyProtection="1">
      <alignment wrapText="1"/>
      <protection locked="0"/>
    </xf>
    <xf numFmtId="167" fontId="25" fillId="0" borderId="31" xfId="59" applyNumberFormat="1" applyFont="1" applyFill="1" applyBorder="1" applyAlignment="1" applyProtection="1">
      <alignment wrapText="1"/>
      <protection locked="0"/>
    </xf>
    <xf numFmtId="167" fontId="25" fillId="0" borderId="14" xfId="59" applyNumberFormat="1" applyFont="1" applyFill="1" applyBorder="1" applyAlignment="1" applyProtection="1">
      <alignment wrapText="1"/>
    </xf>
    <xf numFmtId="167" fontId="25" fillId="0" borderId="31" xfId="59" applyNumberFormat="1" applyFont="1" applyFill="1" applyBorder="1" applyAlignment="1" applyProtection="1">
      <alignment wrapText="1"/>
    </xf>
    <xf numFmtId="167" fontId="94" fillId="0" borderId="41" xfId="59" applyNumberFormat="1" applyFont="1" applyFill="1" applyBorder="1" applyAlignment="1" applyProtection="1">
      <alignment wrapText="1"/>
    </xf>
    <xf numFmtId="167" fontId="94" fillId="0" borderId="71" xfId="59" applyNumberFormat="1" applyFont="1" applyFill="1" applyBorder="1" applyAlignment="1" applyProtection="1">
      <alignment wrapText="1"/>
    </xf>
    <xf numFmtId="0" fontId="74" fillId="0" borderId="19" xfId="59" applyFont="1" applyFill="1" applyBorder="1" applyAlignment="1" applyProtection="1">
      <alignment horizontal="center" vertical="center" wrapText="1"/>
    </xf>
    <xf numFmtId="172" fontId="2" fillId="0" borderId="20" xfId="58" applyNumberFormat="1" applyFont="1" applyFill="1" applyBorder="1" applyAlignment="1" applyProtection="1">
      <alignment horizontal="center"/>
    </xf>
    <xf numFmtId="172" fontId="2" fillId="0" borderId="17" xfId="58" applyNumberFormat="1" applyFont="1" applyFill="1" applyBorder="1" applyAlignment="1" applyProtection="1">
      <alignment horizontal="center"/>
    </xf>
    <xf numFmtId="172" fontId="2" fillId="0" borderId="32" xfId="58" applyNumberFormat="1" applyFont="1" applyFill="1" applyBorder="1" applyAlignment="1" applyProtection="1">
      <alignment horizontal="center"/>
    </xf>
    <xf numFmtId="172" fontId="3" fillId="0" borderId="16" xfId="58" applyNumberFormat="1" applyFont="1" applyFill="1" applyBorder="1" applyAlignment="1" applyProtection="1">
      <alignment horizontal="center"/>
    </xf>
    <xf numFmtId="0" fontId="22" fillId="0" borderId="17" xfId="59" applyFont="1" applyFill="1" applyBorder="1" applyAlignment="1" applyProtection="1">
      <alignment wrapText="1"/>
    </xf>
    <xf numFmtId="172" fontId="3" fillId="0" borderId="17" xfId="58" applyNumberFormat="1" applyFont="1" applyFill="1" applyBorder="1" applyAlignment="1" applyProtection="1">
      <alignment horizontal="center"/>
    </xf>
    <xf numFmtId="172" fontId="3" fillId="0" borderId="32" xfId="58" applyNumberFormat="1" applyFont="1" applyFill="1" applyBorder="1" applyAlignment="1" applyProtection="1">
      <alignment horizontal="center"/>
    </xf>
    <xf numFmtId="0" fontId="5" fillId="0" borderId="32" xfId="58" applyFont="1" applyFill="1" applyBorder="1" applyAlignment="1" applyProtection="1">
      <alignment horizontal="left" wrapText="1"/>
    </xf>
    <xf numFmtId="0" fontId="59" fillId="0" borderId="0" xfId="59" applyFont="1" applyFill="1"/>
    <xf numFmtId="0" fontId="59" fillId="0" borderId="10" xfId="59" applyFont="1" applyFill="1" applyBorder="1" applyAlignment="1">
      <alignment horizontal="center" vertical="center"/>
    </xf>
    <xf numFmtId="0" fontId="59" fillId="0" borderId="11" xfId="59" applyFont="1" applyFill="1" applyBorder="1" applyAlignment="1">
      <alignment horizontal="center" vertical="center" wrapText="1"/>
    </xf>
    <xf numFmtId="0" fontId="59" fillId="0" borderId="15" xfId="59" applyFont="1" applyFill="1" applyBorder="1" applyAlignment="1">
      <alignment horizontal="center" vertical="center" wrapText="1"/>
    </xf>
    <xf numFmtId="0" fontId="22" fillId="0" borderId="23" xfId="59" applyFont="1" applyFill="1" applyBorder="1" applyAlignment="1">
      <alignment horizontal="center" vertical="center" wrapText="1"/>
    </xf>
    <xf numFmtId="0" fontId="26" fillId="0" borderId="48" xfId="59" applyFont="1" applyFill="1" applyBorder="1" applyAlignment="1" applyProtection="1">
      <alignment horizontal="left" indent="1"/>
      <protection locked="0"/>
    </xf>
    <xf numFmtId="0" fontId="26" fillId="0" borderId="54" xfId="59" applyFont="1" applyFill="1" applyBorder="1" applyAlignment="1" applyProtection="1">
      <alignment horizontal="left" indent="1"/>
      <protection locked="0"/>
    </xf>
    <xf numFmtId="0" fontId="22" fillId="0" borderId="52" xfId="59" applyFont="1" applyFill="1" applyBorder="1" applyProtection="1">
      <protection locked="0"/>
    </xf>
    <xf numFmtId="0" fontId="26" fillId="0" borderId="53" xfId="59" applyFont="1" applyFill="1" applyBorder="1" applyAlignment="1" applyProtection="1">
      <alignment horizontal="left" indent="1"/>
      <protection locked="0"/>
    </xf>
    <xf numFmtId="0" fontId="59" fillId="0" borderId="50" xfId="59" applyFont="1" applyFill="1" applyBorder="1" applyAlignment="1">
      <alignment horizontal="center"/>
    </xf>
    <xf numFmtId="0" fontId="26" fillId="0" borderId="56" xfId="59" applyFill="1" applyBorder="1" applyAlignment="1">
      <alignment horizontal="center"/>
    </xf>
    <xf numFmtId="0" fontId="26" fillId="0" borderId="57" xfId="59" applyFill="1" applyBorder="1" applyAlignment="1">
      <alignment horizontal="center"/>
    </xf>
    <xf numFmtId="0" fontId="26" fillId="0" borderId="79" xfId="59" applyFill="1" applyBorder="1" applyAlignment="1">
      <alignment horizontal="center"/>
    </xf>
    <xf numFmtId="0" fontId="26" fillId="0" borderId="75" xfId="59" applyFill="1" applyBorder="1" applyAlignment="1">
      <alignment horizontal="center"/>
    </xf>
    <xf numFmtId="0" fontId="26" fillId="0" borderId="23" xfId="59" applyFill="1" applyBorder="1" applyAlignment="1">
      <alignment horizontal="center"/>
    </xf>
    <xf numFmtId="0" fontId="26" fillId="0" borderId="76" xfId="59" applyFill="1" applyBorder="1" applyAlignment="1">
      <alignment horizontal="center"/>
    </xf>
    <xf numFmtId="0" fontId="22" fillId="0" borderId="38" xfId="59" applyFont="1" applyFill="1" applyBorder="1" applyAlignment="1">
      <alignment horizontal="left" indent="1"/>
    </xf>
    <xf numFmtId="173" fontId="5" fillId="0" borderId="15" xfId="58" applyNumberFormat="1" applyFont="1" applyFill="1" applyBorder="1" applyAlignment="1" applyProtection="1">
      <alignment horizontal="right"/>
    </xf>
    <xf numFmtId="0" fontId="103" fillId="0" borderId="0" xfId="45" applyFont="1"/>
    <xf numFmtId="0" fontId="104" fillId="0" borderId="0" xfId="45" applyFont="1"/>
    <xf numFmtId="0" fontId="105" fillId="0" borderId="10" xfId="45" applyFont="1" applyBorder="1" applyAlignment="1">
      <alignment horizontal="center" vertical="center" wrapText="1"/>
    </xf>
    <xf numFmtId="0" fontId="22" fillId="0" borderId="11" xfId="45" applyFont="1" applyFill="1" applyBorder="1" applyAlignment="1">
      <alignment horizontal="center" vertical="center" wrapText="1"/>
    </xf>
    <xf numFmtId="0" fontId="22" fillId="0" borderId="15" xfId="45" applyFont="1" applyFill="1" applyBorder="1" applyAlignment="1">
      <alignment horizontal="center" vertical="center" wrapText="1"/>
    </xf>
    <xf numFmtId="0" fontId="106" fillId="0" borderId="17" xfId="45" applyFont="1" applyBorder="1" applyAlignment="1">
      <alignment horizontal="center" vertical="center"/>
    </xf>
    <xf numFmtId="0" fontId="106" fillId="0" borderId="32" xfId="45" applyFont="1" applyBorder="1" applyAlignment="1">
      <alignment horizontal="center" vertical="center"/>
    </xf>
    <xf numFmtId="0" fontId="106" fillId="0" borderId="16" xfId="45" applyFont="1" applyBorder="1" applyAlignment="1">
      <alignment horizontal="center" vertical="center"/>
    </xf>
    <xf numFmtId="0" fontId="107" fillId="0" borderId="10" xfId="45" applyFont="1" applyBorder="1" applyAlignment="1">
      <alignment horizontal="center" vertical="center" wrapText="1"/>
    </xf>
    <xf numFmtId="0" fontId="59" fillId="0" borderId="11" xfId="45" applyFont="1" applyFill="1" applyBorder="1" applyAlignment="1">
      <alignment horizontal="center" vertical="center" wrapText="1"/>
    </xf>
    <xf numFmtId="0" fontId="59" fillId="0" borderId="15" xfId="45" applyFont="1" applyFill="1" applyBorder="1" applyAlignment="1">
      <alignment horizontal="center" vertical="center" wrapText="1"/>
    </xf>
    <xf numFmtId="3" fontId="26" fillId="0" borderId="34" xfId="45" applyNumberFormat="1" applyFont="1" applyFill="1" applyBorder="1" applyAlignment="1"/>
    <xf numFmtId="3" fontId="26" fillId="0" borderId="35" xfId="45" applyNumberFormat="1" applyFont="1" applyFill="1" applyBorder="1" applyAlignment="1"/>
    <xf numFmtId="3" fontId="26" fillId="0" borderId="14" xfId="45" applyNumberFormat="1" applyFont="1" applyFill="1" applyBorder="1" applyAlignment="1"/>
    <xf numFmtId="3" fontId="26" fillId="0" borderId="31" xfId="45" applyNumberFormat="1" applyFont="1" applyFill="1" applyBorder="1" applyAlignment="1"/>
    <xf numFmtId="3" fontId="106" fillId="0" borderId="14" xfId="45" applyNumberFormat="1" applyFont="1" applyBorder="1"/>
    <xf numFmtId="3" fontId="26" fillId="0" borderId="41" xfId="45" applyNumberFormat="1" applyFont="1" applyFill="1" applyBorder="1" applyAlignment="1"/>
    <xf numFmtId="3" fontId="26" fillId="0" borderId="71" xfId="45" applyNumberFormat="1" applyFont="1" applyFill="1" applyBorder="1" applyAlignment="1"/>
    <xf numFmtId="3" fontId="9" fillId="0" borderId="0" xfId="0" applyNumberFormat="1" applyFont="1" applyFill="1" applyBorder="1" applyAlignment="1" applyProtection="1">
      <alignment wrapText="1"/>
    </xf>
    <xf numFmtId="0" fontId="23" fillId="0" borderId="11" xfId="0" applyFont="1" applyBorder="1" applyAlignment="1" applyProtection="1">
      <alignment horizontal="left" wrapText="1"/>
    </xf>
    <xf numFmtId="49" fontId="25" fillId="0" borderId="20" xfId="0" applyNumberFormat="1" applyFont="1" applyBorder="1" applyAlignment="1" applyProtection="1">
      <alignment horizontal="center" wrapText="1"/>
    </xf>
    <xf numFmtId="0" fontId="26" fillId="0" borderId="36" xfId="0" applyFont="1" applyBorder="1" applyAlignment="1" applyProtection="1">
      <alignment horizontal="left" wrapText="1"/>
    </xf>
    <xf numFmtId="49" fontId="36" fillId="0" borderId="17" xfId="0" applyNumberFormat="1" applyFont="1" applyBorder="1" applyAlignment="1" applyProtection="1">
      <alignment horizontal="center" wrapText="1"/>
    </xf>
    <xf numFmtId="0" fontId="36" fillId="0" borderId="14" xfId="0" applyFont="1" applyBorder="1" applyAlignment="1" applyProtection="1">
      <alignment horizontal="left" wrapText="1"/>
    </xf>
    <xf numFmtId="49" fontId="25" fillId="0" borderId="17" xfId="0" applyNumberFormat="1" applyFont="1" applyBorder="1" applyAlignment="1" applyProtection="1">
      <alignment horizontal="center" wrapText="1"/>
    </xf>
    <xf numFmtId="0" fontId="26" fillId="0" borderId="14" xfId="0" applyFont="1" applyBorder="1" applyAlignment="1" applyProtection="1">
      <alignment horizontal="left" wrapText="1"/>
    </xf>
    <xf numFmtId="49" fontId="36" fillId="0" borderId="32" xfId="0" applyNumberFormat="1" applyFont="1" applyBorder="1" applyAlignment="1" applyProtection="1">
      <alignment horizontal="center" wrapText="1"/>
    </xf>
    <xf numFmtId="0" fontId="36" fillId="0" borderId="41" xfId="0" applyFont="1" applyBorder="1" applyAlignment="1" applyProtection="1">
      <alignment horizontal="left" wrapText="1"/>
    </xf>
    <xf numFmtId="3" fontId="5" fillId="0" borderId="15" xfId="51" applyNumberFormat="1" applyFont="1" applyFill="1" applyBorder="1" applyAlignment="1" applyProtection="1">
      <alignment horizontal="right" wrapText="1"/>
    </xf>
    <xf numFmtId="164" fontId="3" fillId="0" borderId="61" xfId="51" applyNumberFormat="1" applyFont="1" applyFill="1" applyBorder="1" applyAlignment="1" applyProtection="1">
      <alignment wrapText="1"/>
      <protection locked="0"/>
    </xf>
    <xf numFmtId="3" fontId="3" fillId="0" borderId="64" xfId="0" applyNumberFormat="1" applyFont="1" applyFill="1" applyBorder="1" applyAlignment="1">
      <alignment horizontal="right" wrapText="1"/>
    </xf>
    <xf numFmtId="164" fontId="3" fillId="0" borderId="42" xfId="51" applyNumberFormat="1" applyFont="1" applyFill="1" applyBorder="1" applyAlignment="1" applyProtection="1">
      <alignment wrapText="1"/>
      <protection locked="0"/>
    </xf>
    <xf numFmtId="3" fontId="3" fillId="0" borderId="31" xfId="0" applyNumberFormat="1" applyFont="1" applyFill="1" applyBorder="1" applyAlignment="1">
      <alignment horizontal="right" wrapText="1"/>
    </xf>
    <xf numFmtId="164" fontId="3" fillId="0" borderId="69" xfId="51" applyNumberFormat="1" applyFont="1" applyFill="1" applyBorder="1" applyAlignment="1" applyProtection="1">
      <alignment wrapText="1"/>
      <protection locked="0"/>
    </xf>
    <xf numFmtId="3" fontId="3" fillId="0" borderId="71" xfId="0" applyNumberFormat="1" applyFont="1" applyFill="1" applyBorder="1" applyAlignment="1">
      <alignment horizontal="right" wrapText="1"/>
    </xf>
    <xf numFmtId="164" fontId="5" fillId="0" borderId="11" xfId="51" applyNumberFormat="1" applyFont="1" applyFill="1" applyBorder="1" applyAlignment="1" applyProtection="1">
      <alignment horizontal="right" vertical="center" wrapText="1" indent="1"/>
    </xf>
    <xf numFmtId="164" fontId="5" fillId="0" borderId="15" xfId="51" applyNumberFormat="1" applyFont="1" applyFill="1" applyBorder="1" applyAlignment="1" applyProtection="1">
      <alignment horizontal="right" vertical="center" wrapText="1" indent="1"/>
    </xf>
    <xf numFmtId="0" fontId="51" fillId="0" borderId="34" xfId="0" applyFont="1" applyFill="1" applyBorder="1" applyAlignment="1">
      <alignment vertical="center" wrapText="1"/>
    </xf>
    <xf numFmtId="3" fontId="51" fillId="0" borderId="35" xfId="0" applyNumberFormat="1" applyFont="1" applyFill="1" applyBorder="1" applyAlignment="1">
      <alignment horizontal="right" wrapText="1"/>
    </xf>
    <xf numFmtId="0" fontId="51" fillId="0" borderId="14" xfId="0" applyFont="1" applyFill="1" applyBorder="1" applyAlignment="1">
      <alignment vertical="center" wrapText="1"/>
    </xf>
    <xf numFmtId="3" fontId="51" fillId="0" borderId="31" xfId="0" applyNumberFormat="1" applyFont="1" applyFill="1" applyBorder="1" applyAlignment="1">
      <alignment horizontal="right" wrapText="1"/>
    </xf>
    <xf numFmtId="164" fontId="3" fillId="0" borderId="14" xfId="51" applyNumberFormat="1" applyFont="1" applyFill="1" applyBorder="1" applyAlignment="1" applyProtection="1">
      <alignment vertical="center" wrapText="1"/>
      <protection locked="0"/>
    </xf>
    <xf numFmtId="164" fontId="3" fillId="0" borderId="31" xfId="51" applyNumberFormat="1" applyFont="1" applyFill="1" applyBorder="1" applyAlignment="1" applyProtection="1">
      <alignment vertical="center" wrapText="1"/>
      <protection locked="0"/>
    </xf>
    <xf numFmtId="0" fontId="3" fillId="0" borderId="41" xfId="0" applyFont="1" applyFill="1" applyBorder="1" applyAlignment="1">
      <alignment vertical="center" wrapText="1"/>
    </xf>
    <xf numFmtId="164" fontId="5" fillId="0" borderId="67" xfId="51" applyNumberFormat="1" applyFont="1" applyFill="1" applyBorder="1" applyAlignment="1" applyProtection="1">
      <alignment wrapText="1"/>
    </xf>
    <xf numFmtId="164" fontId="5" fillId="0" borderId="43" xfId="51" applyNumberFormat="1" applyFont="1" applyFill="1" applyBorder="1" applyAlignment="1" applyProtection="1">
      <alignment horizontal="right" vertical="center" wrapText="1" indent="1"/>
    </xf>
    <xf numFmtId="3" fontId="5" fillId="0" borderId="72" xfId="51" applyNumberFormat="1" applyFont="1" applyFill="1" applyBorder="1" applyAlignment="1" applyProtection="1">
      <alignment horizontal="right" wrapText="1"/>
    </xf>
    <xf numFmtId="164" fontId="3" fillId="0" borderId="22" xfId="51" applyNumberFormat="1" applyFont="1" applyFill="1" applyBorder="1" applyAlignment="1" applyProtection="1">
      <alignment wrapText="1"/>
      <protection locked="0"/>
    </xf>
    <xf numFmtId="3" fontId="3" fillId="0" borderId="31" xfId="51" applyNumberFormat="1" applyFont="1" applyFill="1" applyBorder="1" applyAlignment="1" applyProtection="1">
      <alignment horizontal="right" wrapText="1"/>
      <protection locked="0"/>
    </xf>
    <xf numFmtId="164" fontId="3" fillId="0" borderId="39" xfId="51" applyNumberFormat="1" applyFont="1" applyFill="1" applyBorder="1" applyAlignment="1" applyProtection="1">
      <alignment wrapText="1"/>
      <protection locked="0"/>
    </xf>
    <xf numFmtId="3" fontId="3" fillId="0" borderId="65" xfId="0" applyNumberFormat="1" applyFont="1" applyFill="1" applyBorder="1" applyAlignment="1">
      <alignment horizontal="right" wrapText="1"/>
    </xf>
    <xf numFmtId="164" fontId="3" fillId="0" borderId="22" xfId="51" applyNumberFormat="1" applyFont="1" applyFill="1" applyBorder="1" applyAlignment="1" applyProtection="1">
      <alignment wrapText="1"/>
    </xf>
    <xf numFmtId="164" fontId="3" fillId="0" borderId="34" xfId="51" applyNumberFormat="1" applyFont="1" applyFill="1" applyBorder="1" applyAlignment="1" applyProtection="1">
      <alignment horizontal="right" vertical="center" wrapText="1" indent="1"/>
    </xf>
    <xf numFmtId="3" fontId="3" fillId="0" borderId="35" xfId="51" applyNumberFormat="1" applyFont="1" applyFill="1" applyBorder="1" applyAlignment="1" applyProtection="1">
      <alignment horizontal="right" wrapText="1"/>
    </xf>
    <xf numFmtId="164" fontId="51" fillId="0" borderId="42" xfId="51" applyNumberFormat="1" applyFont="1" applyFill="1" applyBorder="1" applyAlignment="1" applyProtection="1">
      <alignment wrapText="1"/>
      <protection locked="0"/>
    </xf>
    <xf numFmtId="164" fontId="3" fillId="0" borderId="59" xfId="51" applyNumberFormat="1" applyFont="1" applyFill="1" applyBorder="1" applyAlignment="1" applyProtection="1">
      <alignment wrapText="1"/>
      <protection locked="0"/>
    </xf>
    <xf numFmtId="0" fontId="3" fillId="0" borderId="34" xfId="0" applyFont="1" applyFill="1" applyBorder="1" applyAlignment="1">
      <alignment wrapText="1"/>
    </xf>
    <xf numFmtId="164" fontId="3" fillId="0" borderId="14" xfId="51" applyNumberFormat="1" applyFont="1" applyFill="1" applyBorder="1" applyAlignment="1" applyProtection="1">
      <alignment wrapText="1"/>
      <protection locked="0"/>
    </xf>
    <xf numFmtId="164" fontId="3" fillId="0" borderId="31" xfId="51" applyNumberFormat="1" applyFont="1" applyFill="1" applyBorder="1" applyAlignment="1" applyProtection="1">
      <alignment wrapText="1"/>
      <protection locked="0"/>
    </xf>
    <xf numFmtId="164" fontId="51" fillId="0" borderId="17" xfId="0" applyNumberFormat="1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>
      <alignment wrapText="1"/>
    </xf>
    <xf numFmtId="0" fontId="3" fillId="0" borderId="41" xfId="0" applyFont="1" applyFill="1" applyBorder="1" applyAlignment="1">
      <alignment wrapText="1"/>
    </xf>
    <xf numFmtId="3" fontId="3" fillId="0" borderId="72" xfId="0" applyNumberFormat="1" applyFont="1" applyFill="1" applyBorder="1" applyAlignment="1">
      <alignment horizontal="right" wrapText="1"/>
    </xf>
    <xf numFmtId="3" fontId="5" fillId="0" borderId="35" xfId="51" applyNumberFormat="1" applyFont="1" applyFill="1" applyBorder="1" applyAlignment="1" applyProtection="1">
      <alignment horizontal="right" wrapText="1"/>
    </xf>
    <xf numFmtId="3" fontId="3" fillId="0" borderId="35" xfId="0" applyNumberFormat="1" applyFont="1" applyFill="1" applyBorder="1" applyAlignment="1">
      <alignment horizontal="right" wrapText="1"/>
    </xf>
    <xf numFmtId="3" fontId="3" fillId="0" borderId="15" xfId="0" applyNumberFormat="1" applyFont="1" applyFill="1" applyBorder="1" applyAlignment="1">
      <alignment horizontal="right" wrapText="1"/>
    </xf>
    <xf numFmtId="3" fontId="3" fillId="0" borderId="44" xfId="0" applyNumberFormat="1" applyFont="1" applyFill="1" applyBorder="1" applyAlignment="1">
      <alignment horizontal="right" wrapText="1"/>
    </xf>
    <xf numFmtId="164" fontId="5" fillId="0" borderId="43" xfId="51" applyNumberFormat="1" applyFont="1" applyFill="1" applyBorder="1" applyAlignment="1" applyProtection="1">
      <alignment vertical="center" wrapText="1"/>
    </xf>
    <xf numFmtId="3" fontId="5" fillId="0" borderId="64" xfId="51" applyNumberFormat="1" applyFont="1" applyFill="1" applyBorder="1" applyAlignment="1" applyProtection="1">
      <alignment horizontal="right" wrapText="1"/>
    </xf>
    <xf numFmtId="3" fontId="3" fillId="0" borderId="42" xfId="51" applyNumberFormat="1" applyFont="1" applyFill="1" applyBorder="1" applyAlignment="1" applyProtection="1">
      <alignment wrapText="1"/>
      <protection locked="0"/>
    </xf>
    <xf numFmtId="3" fontId="3" fillId="0" borderId="34" xfId="51" applyNumberFormat="1" applyFont="1" applyFill="1" applyBorder="1" applyAlignment="1" applyProtection="1">
      <alignment vertical="center" wrapText="1"/>
      <protection locked="0"/>
    </xf>
    <xf numFmtId="3" fontId="51" fillId="0" borderId="42" xfId="51" applyNumberFormat="1" applyFont="1" applyFill="1" applyBorder="1" applyAlignment="1" applyProtection="1">
      <alignment wrapText="1"/>
      <protection locked="0"/>
    </xf>
    <xf numFmtId="3" fontId="3" fillId="0" borderId="35" xfId="51" applyNumberFormat="1" applyFont="1" applyFill="1" applyBorder="1" applyAlignment="1" applyProtection="1">
      <alignment horizontal="right" wrapText="1"/>
      <protection locked="0"/>
    </xf>
    <xf numFmtId="3" fontId="3" fillId="0" borderId="69" xfId="51" applyNumberFormat="1" applyFont="1" applyFill="1" applyBorder="1" applyAlignment="1" applyProtection="1">
      <alignment wrapText="1"/>
      <protection locked="0"/>
    </xf>
    <xf numFmtId="3" fontId="51" fillId="0" borderId="71" xfId="0" applyNumberFormat="1" applyFont="1" applyFill="1" applyBorder="1" applyAlignment="1">
      <alignment horizontal="right" wrapText="1"/>
    </xf>
    <xf numFmtId="3" fontId="51" fillId="0" borderId="15" xfId="0" applyNumberFormat="1" applyFont="1" applyFill="1" applyBorder="1" applyAlignment="1">
      <alignment horizontal="right" wrapText="1"/>
    </xf>
    <xf numFmtId="164" fontId="5" fillId="0" borderId="13" xfId="51" applyNumberFormat="1" applyFont="1" applyFill="1" applyBorder="1" applyAlignment="1" applyProtection="1">
      <alignment wrapText="1"/>
      <protection locked="0"/>
    </xf>
    <xf numFmtId="0" fontId="51" fillId="0" borderId="11" xfId="0" applyFont="1" applyFill="1" applyBorder="1" applyAlignment="1">
      <alignment vertical="center" wrapText="1"/>
    </xf>
    <xf numFmtId="3" fontId="3" fillId="0" borderId="16" xfId="51" applyNumberFormat="1" applyFont="1" applyFill="1" applyBorder="1" applyAlignment="1" applyProtection="1">
      <alignment wrapText="1"/>
      <protection locked="0"/>
    </xf>
    <xf numFmtId="3" fontId="9" fillId="0" borderId="14" xfId="5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5" xfId="51" applyNumberFormat="1" applyFont="1" applyFill="1" applyBorder="1" applyAlignment="1" applyProtection="1">
      <alignment wrapText="1"/>
      <protection locked="0"/>
    </xf>
    <xf numFmtId="3" fontId="9" fillId="0" borderId="32" xfId="51" applyNumberFormat="1" applyFont="1" applyFill="1" applyBorder="1" applyAlignment="1" applyProtection="1">
      <alignment wrapText="1"/>
      <protection locked="0"/>
    </xf>
    <xf numFmtId="3" fontId="9" fillId="0" borderId="71" xfId="0" applyNumberFormat="1" applyFont="1" applyFill="1" applyBorder="1" applyAlignment="1">
      <alignment wrapText="1"/>
    </xf>
    <xf numFmtId="3" fontId="5" fillId="0" borderId="11" xfId="51" applyNumberFormat="1" applyFont="1" applyFill="1" applyBorder="1" applyAlignment="1" applyProtection="1">
      <alignment horizontal="right" vertical="center" wrapText="1" indent="1"/>
    </xf>
    <xf numFmtId="3" fontId="39" fillId="0" borderId="18" xfId="51" applyNumberFormat="1" applyFont="1" applyFill="1" applyBorder="1" applyAlignment="1" applyProtection="1">
      <alignment wrapText="1"/>
      <protection locked="0"/>
    </xf>
    <xf numFmtId="3" fontId="39" fillId="0" borderId="65" xfId="0" applyNumberFormat="1" applyFont="1" applyFill="1" applyBorder="1" applyAlignment="1">
      <alignment wrapText="1"/>
    </xf>
    <xf numFmtId="3" fontId="5" fillId="0" borderId="10" xfId="51" applyNumberFormat="1" applyFont="1" applyFill="1" applyBorder="1" applyAlignment="1" applyProtection="1">
      <alignment horizontal="right" wrapText="1"/>
    </xf>
    <xf numFmtId="3" fontId="5" fillId="0" borderId="11" xfId="51" applyNumberFormat="1" applyFont="1" applyFill="1" applyBorder="1" applyAlignment="1" applyProtection="1">
      <alignment horizontal="right" wrapText="1"/>
    </xf>
    <xf numFmtId="3" fontId="51" fillId="0" borderId="34" xfId="0" applyNumberFormat="1" applyFont="1" applyFill="1" applyBorder="1" applyAlignment="1">
      <alignment vertical="center" wrapText="1"/>
    </xf>
    <xf numFmtId="3" fontId="51" fillId="0" borderId="35" xfId="0" applyNumberFormat="1" applyFont="1" applyFill="1" applyBorder="1" applyAlignment="1">
      <alignment wrapText="1"/>
    </xf>
    <xf numFmtId="3" fontId="51" fillId="0" borderId="37" xfId="0" applyNumberFormat="1" applyFont="1" applyFill="1" applyBorder="1" applyAlignment="1">
      <alignment vertical="center" wrapText="1"/>
    </xf>
    <xf numFmtId="3" fontId="16" fillId="0" borderId="10" xfId="51" applyNumberFormat="1" applyFont="1" applyFill="1" applyBorder="1" applyAlignment="1" applyProtection="1">
      <alignment wrapText="1"/>
    </xf>
    <xf numFmtId="3" fontId="16" fillId="0" borderId="11" xfId="51" applyNumberFormat="1" applyFont="1" applyFill="1" applyBorder="1" applyAlignment="1" applyProtection="1">
      <alignment horizontal="right" vertical="center" wrapText="1" indent="1"/>
    </xf>
    <xf numFmtId="3" fontId="16" fillId="0" borderId="15" xfId="51" applyNumberFormat="1" applyFont="1" applyFill="1" applyBorder="1" applyAlignment="1" applyProtection="1">
      <alignment wrapText="1"/>
    </xf>
    <xf numFmtId="3" fontId="51" fillId="0" borderId="65" xfId="0" applyNumberFormat="1" applyFont="1" applyFill="1" applyBorder="1" applyAlignment="1">
      <alignment wrapText="1"/>
    </xf>
    <xf numFmtId="3" fontId="22" fillId="0" borderId="10" xfId="0" applyNumberFormat="1" applyFont="1" applyBorder="1" applyAlignment="1" applyProtection="1">
      <alignment wrapText="1"/>
    </xf>
    <xf numFmtId="3" fontId="22" fillId="0" borderId="11" xfId="0" applyNumberFormat="1" applyFont="1" applyBorder="1" applyAlignment="1" applyProtection="1">
      <alignment horizontal="right" vertical="center" wrapText="1" indent="1"/>
    </xf>
    <xf numFmtId="3" fontId="22" fillId="0" borderId="15" xfId="0" applyNumberFormat="1" applyFont="1" applyBorder="1" applyAlignment="1" applyProtection="1">
      <alignment wrapText="1"/>
    </xf>
    <xf numFmtId="3" fontId="22" fillId="0" borderId="10" xfId="0" quotePrefix="1" applyNumberFormat="1" applyFont="1" applyBorder="1" applyAlignment="1" applyProtection="1">
      <alignment wrapText="1"/>
    </xf>
    <xf numFmtId="3" fontId="22" fillId="0" borderId="11" xfId="0" quotePrefix="1" applyNumberFormat="1" applyFont="1" applyBorder="1" applyAlignment="1" applyProtection="1">
      <alignment horizontal="right" vertical="center" wrapText="1" indent="1"/>
    </xf>
    <xf numFmtId="3" fontId="22" fillId="0" borderId="15" xfId="0" quotePrefix="1" applyNumberFormat="1" applyFont="1" applyBorder="1" applyAlignment="1" applyProtection="1">
      <alignment wrapText="1"/>
    </xf>
    <xf numFmtId="3" fontId="22" fillId="0" borderId="11" xfId="0" quotePrefix="1" applyNumberFormat="1" applyFont="1" applyBorder="1" applyAlignment="1" applyProtection="1">
      <alignment horizontal="right" wrapText="1"/>
    </xf>
    <xf numFmtId="3" fontId="22" fillId="25" borderId="11" xfId="55" applyNumberFormat="1" applyFont="1" applyFill="1" applyBorder="1" applyAlignment="1"/>
    <xf numFmtId="3" fontId="22" fillId="25" borderId="15" xfId="55" applyNumberFormat="1" applyFont="1" applyFill="1" applyBorder="1" applyAlignment="1"/>
    <xf numFmtId="0" fontId="21" fillId="0" borderId="29" xfId="0" applyFont="1" applyBorder="1" applyAlignment="1">
      <alignment wrapText="1"/>
    </xf>
    <xf numFmtId="0" fontId="96" fillId="0" borderId="0" xfId="0" applyFont="1" applyFill="1" applyBorder="1" applyAlignment="1">
      <alignment horizontal="right"/>
    </xf>
    <xf numFmtId="0" fontId="32" fillId="0" borderId="0" xfId="55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70" xfId="42" applyFont="1" applyFill="1" applyBorder="1" applyAlignment="1">
      <alignment horizontal="center" vertical="center" wrapText="1"/>
    </xf>
    <xf numFmtId="0" fontId="32" fillId="0" borderId="70" xfId="42" applyFont="1" applyFill="1" applyBorder="1" applyAlignment="1">
      <alignment vertical="center"/>
    </xf>
    <xf numFmtId="0" fontId="32" fillId="0" borderId="70" xfId="46" applyFont="1" applyFill="1" applyBorder="1" applyAlignment="1">
      <alignment horizontal="center" vertical="center" wrapText="1"/>
    </xf>
    <xf numFmtId="0" fontId="32" fillId="0" borderId="70" xfId="46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70" fillId="0" borderId="0" xfId="55" applyFont="1" applyBorder="1" applyAlignment="1">
      <alignment horizontal="center"/>
    </xf>
    <xf numFmtId="164" fontId="9" fillId="0" borderId="33" xfId="0" applyNumberFormat="1" applyFont="1" applyFill="1" applyBorder="1" applyAlignment="1" applyProtection="1">
      <alignment vertical="center" wrapText="1"/>
      <protection locked="0"/>
    </xf>
    <xf numFmtId="164" fontId="29" fillId="0" borderId="41" xfId="0" applyNumberFormat="1" applyFont="1" applyFill="1" applyBorder="1" applyAlignment="1" applyProtection="1">
      <alignment vertical="center" wrapText="1"/>
    </xf>
    <xf numFmtId="164" fontId="29" fillId="0" borderId="71" xfId="0" applyNumberFormat="1" applyFont="1" applyFill="1" applyBorder="1" applyAlignment="1" applyProtection="1">
      <alignment vertical="center" wrapText="1"/>
    </xf>
    <xf numFmtId="0" fontId="70" fillId="0" borderId="0" xfId="42" applyFont="1" applyFill="1" applyAlignment="1">
      <alignment horizontal="right"/>
    </xf>
    <xf numFmtId="0" fontId="26" fillId="0" borderId="25" xfId="55" applyFont="1" applyFill="1" applyBorder="1" applyAlignment="1">
      <alignment vertical="center" wrapText="1"/>
    </xf>
    <xf numFmtId="0" fontId="26" fillId="0" borderId="24" xfId="55" applyFont="1" applyFill="1" applyBorder="1" applyAlignment="1">
      <alignment vertical="center" wrapText="1"/>
    </xf>
    <xf numFmtId="0" fontId="26" fillId="0" borderId="25" xfId="44" applyFont="1" applyFill="1" applyBorder="1" applyAlignment="1">
      <alignment horizontal="left"/>
    </xf>
    <xf numFmtId="3" fontId="26" fillId="0" borderId="14" xfId="55" applyNumberFormat="1" applyFont="1" applyFill="1" applyBorder="1" applyAlignment="1">
      <alignment vertical="center" shrinkToFit="1"/>
    </xf>
    <xf numFmtId="3" fontId="26" fillId="0" borderId="34" xfId="55" applyNumberFormat="1" applyFont="1" applyFill="1" applyBorder="1" applyAlignment="1">
      <alignment vertical="center" shrinkToFit="1"/>
    </xf>
    <xf numFmtId="3" fontId="22" fillId="0" borderId="11" xfId="55" applyNumberFormat="1" applyFont="1" applyFill="1" applyBorder="1" applyAlignment="1">
      <alignment vertical="center" shrinkToFit="1"/>
    </xf>
    <xf numFmtId="3" fontId="26" fillId="0" borderId="37" xfId="55" applyNumberFormat="1" applyFont="1" applyFill="1" applyBorder="1" applyAlignment="1">
      <alignment vertical="center" shrinkToFit="1"/>
    </xf>
    <xf numFmtId="3" fontId="26" fillId="0" borderId="65" xfId="55" applyNumberFormat="1" applyFont="1" applyFill="1" applyBorder="1" applyAlignment="1">
      <alignment vertical="center" shrinkToFit="1"/>
    </xf>
    <xf numFmtId="0" fontId="26" fillId="0" borderId="18" xfId="55" applyFont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right" wrapText="1"/>
    </xf>
    <xf numFmtId="0" fontId="27" fillId="0" borderId="40" xfId="0" applyFont="1" applyFill="1" applyBorder="1" applyAlignment="1" applyProtection="1">
      <alignment horizontal="center" vertical="center" wrapText="1"/>
    </xf>
    <xf numFmtId="0" fontId="27" fillId="0" borderId="44" xfId="0" applyFont="1" applyFill="1" applyBorder="1" applyAlignment="1" applyProtection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95" fillId="0" borderId="0" xfId="0" applyFont="1" applyBorder="1" applyAlignment="1">
      <alignment horizontal="right" wrapText="1"/>
    </xf>
    <xf numFmtId="164" fontId="96" fillId="0" borderId="0" xfId="0" applyNumberFormat="1" applyFont="1" applyFill="1" applyAlignment="1" applyProtection="1">
      <alignment horizontal="right" vertical="center"/>
    </xf>
    <xf numFmtId="0" fontId="70" fillId="0" borderId="0" xfId="50" applyFont="1" applyBorder="1" applyAlignment="1">
      <alignment horizontal="right" wrapText="1"/>
    </xf>
    <xf numFmtId="0" fontId="95" fillId="0" borderId="0" xfId="0" applyFont="1" applyFill="1" applyAlignment="1" applyProtection="1">
      <alignment horizontal="right"/>
    </xf>
    <xf numFmtId="0" fontId="96" fillId="0" borderId="0" xfId="0" applyFont="1" applyFill="1" applyAlignment="1" applyProtection="1">
      <alignment horizontal="right"/>
    </xf>
    <xf numFmtId="0" fontId="70" fillId="0" borderId="70" xfId="42" applyFont="1" applyFill="1" applyBorder="1" applyAlignment="1">
      <alignment horizontal="right" vertical="center"/>
    </xf>
    <xf numFmtId="0" fontId="70" fillId="0" borderId="70" xfId="46" applyFont="1" applyFill="1" applyBorder="1" applyAlignment="1">
      <alignment horizontal="right"/>
    </xf>
    <xf numFmtId="0" fontId="35" fillId="0" borderId="0" xfId="0" applyFont="1" applyFill="1" applyAlignment="1" applyProtection="1">
      <alignment vertical="center"/>
    </xf>
    <xf numFmtId="0" fontId="16" fillId="0" borderId="51" xfId="58" applyFont="1" applyFill="1" applyBorder="1" applyAlignment="1" applyProtection="1">
      <alignment horizontal="center" vertical="center" wrapText="1"/>
    </xf>
    <xf numFmtId="0" fontId="23" fillId="0" borderId="60" xfId="59" applyFont="1" applyFill="1" applyBorder="1" applyAlignment="1" applyProtection="1">
      <alignment horizontal="center" vertical="center" wrapText="1"/>
    </xf>
    <xf numFmtId="0" fontId="22" fillId="0" borderId="16" xfId="59" applyFont="1" applyFill="1" applyBorder="1" applyAlignment="1" applyProtection="1">
      <alignment wrapText="1"/>
    </xf>
    <xf numFmtId="49" fontId="6" fillId="0" borderId="10" xfId="58" applyNumberFormat="1" applyFont="1" applyFill="1" applyBorder="1" applyAlignment="1" applyProtection="1">
      <alignment horizontal="center" vertical="center"/>
    </xf>
    <xf numFmtId="49" fontId="6" fillId="0" borderId="10" xfId="58" applyNumberFormat="1" applyFont="1" applyFill="1" applyBorder="1" applyAlignment="1" applyProtection="1">
      <alignment horizontal="center" vertical="center" wrapText="1"/>
    </xf>
    <xf numFmtId="0" fontId="23" fillId="0" borderId="15" xfId="59" applyFont="1" applyFill="1" applyBorder="1" applyAlignment="1" applyProtection="1">
      <alignment horizontal="center" vertical="center" wrapText="1"/>
    </xf>
    <xf numFmtId="3" fontId="39" fillId="0" borderId="14" xfId="0" applyNumberFormat="1" applyFont="1" applyFill="1" applyBorder="1" applyAlignment="1" applyProtection="1">
      <alignment vertical="center" wrapText="1"/>
      <protection locked="0"/>
    </xf>
    <xf numFmtId="0" fontId="39" fillId="0" borderId="29" xfId="51" applyFont="1" applyFill="1" applyBorder="1" applyAlignment="1" applyProtection="1">
      <alignment horizontal="left" vertical="center" wrapText="1" indent="3"/>
    </xf>
    <xf numFmtId="3" fontId="16" fillId="0" borderId="10" xfId="0" applyNumberFormat="1" applyFont="1" applyFill="1" applyBorder="1" applyAlignment="1" applyProtection="1">
      <alignment vertical="center" wrapText="1"/>
    </xf>
    <xf numFmtId="0" fontId="39" fillId="0" borderId="70" xfId="51" applyFont="1" applyFill="1" applyBorder="1" applyAlignment="1" applyProtection="1">
      <alignment horizontal="left" vertical="center" wrapText="1" indent="2"/>
    </xf>
    <xf numFmtId="3" fontId="9" fillId="0" borderId="81" xfId="0" applyNumberFormat="1" applyFont="1" applyFill="1" applyBorder="1" applyAlignment="1" applyProtection="1">
      <alignment vertical="center" wrapText="1"/>
      <protection locked="0"/>
    </xf>
    <xf numFmtId="3" fontId="9" fillId="0" borderId="20" xfId="0" applyNumberFormat="1" applyFont="1" applyFill="1" applyBorder="1" applyAlignment="1" applyProtection="1">
      <alignment vertical="center" wrapText="1"/>
      <protection locked="0"/>
    </xf>
    <xf numFmtId="3" fontId="9" fillId="0" borderId="36" xfId="0" applyNumberFormat="1" applyFont="1" applyFill="1" applyBorder="1" applyAlignment="1" applyProtection="1">
      <alignment vertical="center" wrapText="1"/>
      <protection locked="0"/>
    </xf>
    <xf numFmtId="3" fontId="9" fillId="0" borderId="64" xfId="0" applyNumberFormat="1" applyFont="1" applyFill="1" applyBorder="1" applyAlignment="1" applyProtection="1">
      <alignment vertical="center" wrapText="1"/>
      <protection locked="0"/>
    </xf>
    <xf numFmtId="3" fontId="39" fillId="0" borderId="42" xfId="0" applyNumberFormat="1" applyFont="1" applyFill="1" applyBorder="1" applyAlignment="1">
      <alignment vertical="center" wrapText="1"/>
    </xf>
    <xf numFmtId="3" fontId="39" fillId="0" borderId="69" xfId="0" applyNumberFormat="1" applyFont="1" applyFill="1" applyBorder="1" applyAlignment="1">
      <alignment vertical="center" wrapText="1"/>
    </xf>
    <xf numFmtId="3" fontId="9" fillId="0" borderId="94" xfId="0" applyNumberFormat="1" applyFont="1" applyFill="1" applyBorder="1" applyAlignment="1" applyProtection="1">
      <alignment vertical="center" wrapText="1"/>
      <protection locked="0"/>
    </xf>
    <xf numFmtId="3" fontId="9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71" xfId="0" applyNumberFormat="1" applyFont="1" applyFill="1" applyBorder="1" applyAlignment="1" applyProtection="1">
      <alignment horizontal="right" wrapText="1"/>
    </xf>
    <xf numFmtId="164" fontId="9" fillId="0" borderId="56" xfId="0" applyNumberFormat="1" applyFont="1" applyFill="1" applyBorder="1" applyAlignment="1" applyProtection="1">
      <alignment horizontal="right" wrapText="1"/>
      <protection locked="0"/>
    </xf>
    <xf numFmtId="3" fontId="9" fillId="0" borderId="61" xfId="0" applyNumberFormat="1" applyFont="1" applyFill="1" applyBorder="1" applyAlignment="1" applyProtection="1">
      <alignment horizontal="right" wrapText="1"/>
      <protection locked="0"/>
    </xf>
    <xf numFmtId="3" fontId="9" fillId="0" borderId="56" xfId="0" applyNumberFormat="1" applyFont="1" applyFill="1" applyBorder="1" applyAlignment="1" applyProtection="1">
      <alignment horizontal="right" wrapText="1"/>
      <protection locked="0"/>
    </xf>
    <xf numFmtId="164" fontId="9" fillId="0" borderId="56" xfId="0" applyNumberFormat="1" applyFont="1" applyFill="1" applyBorder="1" applyAlignment="1" applyProtection="1">
      <alignment wrapText="1"/>
      <protection locked="0"/>
    </xf>
    <xf numFmtId="3" fontId="2" fillId="0" borderId="14" xfId="0" applyNumberFormat="1" applyFont="1" applyFill="1" applyBorder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wrapText="1"/>
    </xf>
    <xf numFmtId="164" fontId="16" fillId="0" borderId="74" xfId="0" applyNumberFormat="1" applyFont="1" applyFill="1" applyBorder="1" applyAlignment="1" applyProtection="1">
      <alignment horizontal="right" wrapText="1"/>
    </xf>
    <xf numFmtId="0" fontId="39" fillId="0" borderId="67" xfId="51" applyFont="1" applyFill="1" applyBorder="1" applyAlignment="1" applyProtection="1">
      <alignment horizontal="left" vertical="center" wrapText="1" indent="2"/>
    </xf>
    <xf numFmtId="3" fontId="16" fillId="0" borderId="95" xfId="0" applyNumberFormat="1" applyFont="1" applyFill="1" applyBorder="1" applyAlignment="1" applyProtection="1">
      <alignment vertical="center" wrapText="1"/>
    </xf>
    <xf numFmtId="3" fontId="16" fillId="0" borderId="82" xfId="0" applyNumberFormat="1" applyFont="1" applyFill="1" applyBorder="1" applyAlignment="1" applyProtection="1">
      <alignment vertical="center" wrapText="1"/>
    </xf>
    <xf numFmtId="3" fontId="3" fillId="0" borderId="19" xfId="51" applyNumberFormat="1" applyFont="1" applyFill="1" applyBorder="1" applyAlignment="1" applyProtection="1">
      <alignment wrapText="1"/>
      <protection locked="0"/>
    </xf>
    <xf numFmtId="3" fontId="3" fillId="0" borderId="43" xfId="0" applyNumberFormat="1" applyFont="1" applyFill="1" applyBorder="1" applyAlignment="1">
      <alignment wrapText="1"/>
    </xf>
    <xf numFmtId="0" fontId="37" fillId="0" borderId="27" xfId="51" applyFont="1" applyFill="1" applyBorder="1" applyAlignment="1" applyProtection="1">
      <alignment horizontal="left" vertical="center" wrapText="1" indent="1"/>
    </xf>
    <xf numFmtId="0" fontId="9" fillId="24" borderId="25" xfId="0" applyFont="1" applyFill="1" applyBorder="1" applyAlignment="1">
      <alignment vertical="center" wrapText="1"/>
    </xf>
    <xf numFmtId="0" fontId="26" fillId="0" borderId="26" xfId="55" applyFont="1" applyFill="1" applyBorder="1" applyAlignment="1">
      <alignment vertical="center" wrapText="1"/>
    </xf>
    <xf numFmtId="0" fontId="9" fillId="24" borderId="24" xfId="0" applyFont="1" applyFill="1" applyBorder="1" applyAlignment="1">
      <alignment vertical="center" wrapText="1"/>
    </xf>
    <xf numFmtId="0" fontId="9" fillId="24" borderId="26" xfId="0" applyFont="1" applyFill="1" applyBorder="1" applyAlignment="1">
      <alignment vertical="center" wrapText="1"/>
    </xf>
    <xf numFmtId="0" fontId="26" fillId="0" borderId="22" xfId="55" applyFont="1" applyFill="1" applyBorder="1" applyAlignment="1">
      <alignment horizontal="left" vertical="center" wrapText="1"/>
    </xf>
    <xf numFmtId="3" fontId="26" fillId="24" borderId="16" xfId="55" applyNumberFormat="1" applyFont="1" applyFill="1" applyBorder="1" applyAlignment="1">
      <alignment vertical="center"/>
    </xf>
    <xf numFmtId="3" fontId="26" fillId="24" borderId="34" xfId="55" applyNumberFormat="1" applyFont="1" applyFill="1" applyBorder="1" applyAlignment="1">
      <alignment vertical="center"/>
    </xf>
    <xf numFmtId="0" fontId="26" fillId="0" borderId="42" xfId="55" applyFont="1" applyFill="1" applyBorder="1" applyAlignment="1">
      <alignment horizontal="left" vertical="center" wrapText="1"/>
    </xf>
    <xf numFmtId="3" fontId="26" fillId="0" borderId="17" xfId="55" applyNumberFormat="1" applyFont="1" applyFill="1" applyBorder="1" applyAlignment="1">
      <alignment vertical="center" wrapText="1"/>
    </xf>
    <xf numFmtId="3" fontId="26" fillId="0" borderId="14" xfId="55" applyNumberFormat="1" applyFont="1" applyFill="1" applyBorder="1" applyAlignment="1">
      <alignment vertical="center" wrapText="1"/>
    </xf>
    <xf numFmtId="0" fontId="26" fillId="24" borderId="42" xfId="55" applyFont="1" applyFill="1" applyBorder="1" applyAlignment="1">
      <alignment vertical="center" wrapText="1"/>
    </xf>
    <xf numFmtId="3" fontId="26" fillId="24" borderId="17" xfId="55" applyNumberFormat="1" applyFont="1" applyFill="1" applyBorder="1" applyAlignment="1">
      <alignment vertical="center"/>
    </xf>
    <xf numFmtId="3" fontId="26" fillId="24" borderId="14" xfId="55" applyNumberFormat="1" applyFont="1" applyFill="1" applyBorder="1" applyAlignment="1">
      <alignment vertical="center"/>
    </xf>
    <xf numFmtId="0" fontId="26" fillId="0" borderId="25" xfId="55" applyFont="1" applyFill="1" applyBorder="1" applyAlignment="1">
      <alignment horizontal="left" vertical="center" wrapText="1"/>
    </xf>
    <xf numFmtId="0" fontId="26" fillId="0" borderId="26" xfId="55" applyFont="1" applyFill="1" applyBorder="1" applyAlignment="1">
      <alignment horizontal="left" vertical="center" wrapText="1"/>
    </xf>
    <xf numFmtId="3" fontId="26" fillId="0" borderId="18" xfId="55" applyNumberFormat="1" applyFont="1" applyFill="1" applyBorder="1" applyAlignment="1">
      <alignment vertical="center" wrapText="1"/>
    </xf>
    <xf numFmtId="3" fontId="26" fillId="0" borderId="37" xfId="55" applyNumberFormat="1" applyFont="1" applyFill="1" applyBorder="1" applyAlignment="1">
      <alignment vertical="center" wrapText="1"/>
    </xf>
    <xf numFmtId="3" fontId="37" fillId="0" borderId="17" xfId="0" applyNumberFormat="1" applyFont="1" applyFill="1" applyBorder="1" applyAlignment="1" applyProtection="1">
      <alignment horizontal="right" wrapText="1"/>
      <protection locked="0"/>
    </xf>
    <xf numFmtId="3" fontId="29" fillId="0" borderId="51" xfId="51" applyNumberFormat="1" applyFont="1" applyFill="1" applyBorder="1" applyAlignment="1" applyProtection="1">
      <alignment horizontal="right" wrapText="1"/>
      <protection locked="0"/>
    </xf>
    <xf numFmtId="3" fontId="2" fillId="0" borderId="47" xfId="0" applyNumberFormat="1" applyFont="1" applyFill="1" applyBorder="1" applyAlignment="1">
      <alignment horizontal="right" wrapText="1"/>
    </xf>
    <xf numFmtId="3" fontId="2" fillId="0" borderId="60" xfId="0" applyNumberFormat="1" applyFont="1" applyFill="1" applyBorder="1" applyAlignment="1">
      <alignment horizontal="right" wrapText="1"/>
    </xf>
    <xf numFmtId="3" fontId="29" fillId="0" borderId="75" xfId="51" applyNumberFormat="1" applyFont="1" applyFill="1" applyBorder="1" applyAlignment="1" applyProtection="1">
      <alignment horizontal="right" wrapText="1"/>
      <protection locked="0"/>
    </xf>
    <xf numFmtId="3" fontId="37" fillId="0" borderId="57" xfId="51" applyNumberFormat="1" applyFont="1" applyFill="1" applyBorder="1" applyAlignment="1" applyProtection="1">
      <alignment horizontal="right" wrapText="1"/>
      <protection locked="0"/>
    </xf>
    <xf numFmtId="3" fontId="37" fillId="0" borderId="32" xfId="51" applyNumberFormat="1" applyFont="1" applyFill="1" applyBorder="1" applyAlignment="1" applyProtection="1">
      <alignment horizontal="right" wrapText="1"/>
      <protection locked="0"/>
    </xf>
    <xf numFmtId="3" fontId="37" fillId="0" borderId="58" xfId="51" applyNumberFormat="1" applyFont="1" applyFill="1" applyBorder="1" applyAlignment="1" applyProtection="1">
      <alignment horizontal="right" wrapText="1"/>
      <protection locked="0"/>
    </xf>
    <xf numFmtId="0" fontId="34" fillId="0" borderId="23" xfId="0" applyFont="1" applyBorder="1" applyAlignment="1" applyProtection="1">
      <alignment horizontal="left" vertical="center" wrapText="1"/>
    </xf>
    <xf numFmtId="3" fontId="37" fillId="0" borderId="17" xfId="0" applyNumberFormat="1" applyFont="1" applyFill="1" applyBorder="1" applyAlignment="1">
      <alignment vertical="center" wrapText="1"/>
    </xf>
    <xf numFmtId="3" fontId="29" fillId="0" borderId="57" xfId="0" applyNumberFormat="1" applyFont="1" applyFill="1" applyBorder="1" applyAlignment="1">
      <alignment vertical="center" wrapText="1"/>
    </xf>
    <xf numFmtId="3" fontId="29" fillId="0" borderId="32" xfId="0" applyNumberFormat="1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vertical="center" wrapText="1"/>
    </xf>
    <xf numFmtId="3" fontId="8" fillId="0" borderId="31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29" fillId="0" borderId="67" xfId="51" applyNumberFormat="1" applyFont="1" applyFill="1" applyBorder="1" applyAlignment="1" applyProtection="1">
      <alignment wrapText="1"/>
      <protection locked="0"/>
    </xf>
    <xf numFmtId="3" fontId="29" fillId="0" borderId="27" xfId="0" applyNumberFormat="1" applyFont="1" applyFill="1" applyBorder="1" applyAlignment="1">
      <alignment wrapText="1"/>
    </xf>
    <xf numFmtId="3" fontId="29" fillId="0" borderId="72" xfId="0" applyNumberFormat="1" applyFont="1" applyFill="1" applyBorder="1" applyAlignment="1">
      <alignment wrapText="1"/>
    </xf>
    <xf numFmtId="3" fontId="2" fillId="0" borderId="19" xfId="51" applyNumberFormat="1" applyFont="1" applyFill="1" applyBorder="1" applyAlignment="1" applyProtection="1">
      <alignment horizontal="right" wrapText="1"/>
      <protection locked="0"/>
    </xf>
    <xf numFmtId="3" fontId="9" fillId="0" borderId="19" xfId="51" applyNumberFormat="1" applyFont="1" applyFill="1" applyBorder="1" applyAlignment="1" applyProtection="1">
      <alignment wrapText="1"/>
      <protection locked="0"/>
    </xf>
    <xf numFmtId="3" fontId="9" fillId="0" borderId="43" xfId="0" applyNumberFormat="1" applyFont="1" applyFill="1" applyBorder="1" applyAlignment="1">
      <alignment vertical="center" wrapText="1"/>
    </xf>
    <xf numFmtId="3" fontId="9" fillId="0" borderId="72" xfId="0" applyNumberFormat="1" applyFont="1" applyFill="1" applyBorder="1" applyAlignment="1">
      <alignment wrapText="1"/>
    </xf>
    <xf numFmtId="3" fontId="29" fillId="0" borderId="31" xfId="51" applyNumberFormat="1" applyFont="1" applyFill="1" applyBorder="1" applyAlignment="1" applyProtection="1">
      <alignment vertical="center" wrapText="1"/>
      <protection locked="0"/>
    </xf>
    <xf numFmtId="0" fontId="25" fillId="0" borderId="25" xfId="0" quotePrefix="1" applyFont="1" applyFill="1" applyBorder="1" applyAlignment="1" applyProtection="1">
      <alignment horizontal="left" vertical="center" wrapText="1" indent="2"/>
    </xf>
    <xf numFmtId="3" fontId="37" fillId="0" borderId="35" xfId="51" applyNumberFormat="1" applyFont="1" applyFill="1" applyBorder="1" applyAlignment="1" applyProtection="1">
      <alignment horizontal="right" wrapText="1"/>
      <protection locked="0"/>
    </xf>
    <xf numFmtId="3" fontId="37" fillId="0" borderId="35" xfId="0" applyNumberFormat="1" applyFont="1" applyFill="1" applyBorder="1" applyAlignment="1">
      <alignment horizontal="right" wrapText="1"/>
    </xf>
    <xf numFmtId="0" fontId="60" fillId="0" borderId="47" xfId="42" applyFont="1" applyFill="1" applyBorder="1" applyAlignment="1">
      <alignment horizontal="center" vertical="top" wrapText="1"/>
    </xf>
    <xf numFmtId="0" fontId="60" fillId="0" borderId="60" xfId="42" applyFont="1" applyFill="1" applyBorder="1" applyAlignment="1">
      <alignment horizontal="center" vertical="top" wrapText="1"/>
    </xf>
    <xf numFmtId="3" fontId="99" fillId="0" borderId="43" xfId="0" applyNumberFormat="1" applyFont="1" applyFill="1" applyBorder="1"/>
    <xf numFmtId="0" fontId="0" fillId="0" borderId="14" xfId="0" applyBorder="1"/>
    <xf numFmtId="3" fontId="22" fillId="0" borderId="14" xfId="42" applyNumberFormat="1" applyFont="1" applyBorder="1" applyAlignment="1">
      <alignment horizontal="right" wrapText="1"/>
    </xf>
    <xf numFmtId="3" fontId="26" fillId="0" borderId="14" xfId="0" applyNumberFormat="1" applyFont="1" applyBorder="1" applyAlignment="1">
      <alignment horizontal="right" wrapText="1"/>
    </xf>
    <xf numFmtId="0" fontId="26" fillId="0" borderId="14" xfId="42" applyFont="1" applyBorder="1"/>
    <xf numFmtId="0" fontId="60" fillId="0" borderId="51" xfId="42" applyFont="1" applyFill="1" applyBorder="1" applyAlignment="1">
      <alignment horizontal="center" vertical="top" wrapText="1"/>
    </xf>
    <xf numFmtId="3" fontId="22" fillId="0" borderId="31" xfId="42" applyNumberFormat="1" applyFont="1" applyBorder="1" applyAlignment="1">
      <alignment horizontal="right" wrapText="1"/>
    </xf>
    <xf numFmtId="0" fontId="0" fillId="0" borderId="31" xfId="0" applyBorder="1"/>
    <xf numFmtId="3" fontId="99" fillId="0" borderId="72" xfId="0" applyNumberFormat="1" applyFont="1" applyFill="1" applyBorder="1"/>
    <xf numFmtId="0" fontId="12" fillId="0" borderId="0" xfId="66" applyFill="1" applyBorder="1" applyAlignment="1">
      <alignment horizontal="left" vertical="top"/>
    </xf>
    <xf numFmtId="0" fontId="100" fillId="0" borderId="10" xfId="66" applyFont="1" applyFill="1" applyBorder="1" applyAlignment="1">
      <alignment horizontal="center" vertical="center" wrapText="1"/>
    </xf>
    <xf numFmtId="0" fontId="23" fillId="0" borderId="11" xfId="66" applyFont="1" applyFill="1" applyBorder="1" applyAlignment="1">
      <alignment horizontal="center" vertical="center" wrapText="1"/>
    </xf>
    <xf numFmtId="0" fontId="100" fillId="0" borderId="15" xfId="66" applyFont="1" applyFill="1" applyBorder="1" applyAlignment="1">
      <alignment horizontal="center" vertical="center" wrapText="1"/>
    </xf>
    <xf numFmtId="3" fontId="100" fillId="0" borderId="10" xfId="66" applyNumberFormat="1" applyFont="1" applyFill="1" applyBorder="1" applyAlignment="1">
      <alignment vertical="center" wrapText="1"/>
    </xf>
    <xf numFmtId="0" fontId="23" fillId="0" borderId="16" xfId="66" applyFont="1" applyFill="1" applyBorder="1" applyAlignment="1">
      <alignment horizontal="left" wrapText="1"/>
    </xf>
    <xf numFmtId="3" fontId="30" fillId="0" borderId="24" xfId="66" applyNumberFormat="1" applyFont="1" applyFill="1" applyBorder="1" applyAlignment="1">
      <alignment horizontal="right" wrapText="1"/>
    </xf>
    <xf numFmtId="3" fontId="29" fillId="0" borderId="35" xfId="66" applyNumberFormat="1" applyFont="1" applyFill="1" applyBorder="1" applyAlignment="1">
      <alignment horizontal="right" wrapText="1"/>
    </xf>
    <xf numFmtId="0" fontId="25" fillId="0" borderId="17" xfId="66" applyFont="1" applyFill="1" applyBorder="1" applyAlignment="1">
      <alignment horizontal="left" wrapText="1"/>
    </xf>
    <xf numFmtId="3" fontId="29" fillId="0" borderId="25" xfId="66" applyNumberFormat="1" applyFont="1" applyFill="1" applyBorder="1" applyAlignment="1">
      <alignment horizontal="right" wrapText="1"/>
    </xf>
    <xf numFmtId="3" fontId="29" fillId="0" borderId="31" xfId="66" applyNumberFormat="1" applyFont="1" applyFill="1" applyBorder="1" applyAlignment="1">
      <alignment horizontal="right" wrapText="1"/>
    </xf>
    <xf numFmtId="3" fontId="12" fillId="0" borderId="0" xfId="66" applyNumberFormat="1" applyFill="1" applyBorder="1" applyAlignment="1">
      <alignment horizontal="center" vertical="center"/>
    </xf>
    <xf numFmtId="0" fontId="30" fillId="0" borderId="17" xfId="66" applyFont="1" applyFill="1" applyBorder="1" applyAlignment="1">
      <alignment horizontal="left" wrapText="1"/>
    </xf>
    <xf numFmtId="3" fontId="30" fillId="0" borderId="25" xfId="66" applyNumberFormat="1" applyFont="1" applyFill="1" applyBorder="1" applyAlignment="1">
      <alignment horizontal="right" wrapText="1"/>
    </xf>
    <xf numFmtId="3" fontId="30" fillId="0" borderId="31" xfId="66" applyNumberFormat="1" applyFont="1" applyFill="1" applyBorder="1" applyAlignment="1">
      <alignment horizontal="right" wrapText="1"/>
    </xf>
    <xf numFmtId="0" fontId="29" fillId="0" borderId="17" xfId="66" applyFont="1" applyFill="1" applyBorder="1" applyAlignment="1">
      <alignment horizontal="left" wrapText="1"/>
    </xf>
    <xf numFmtId="3" fontId="29" fillId="0" borderId="14" xfId="66" applyNumberFormat="1" applyFont="1" applyFill="1" applyBorder="1" applyAlignment="1">
      <alignment horizontal="right"/>
    </xf>
    <xf numFmtId="0" fontId="23" fillId="0" borderId="17" xfId="66" applyFont="1" applyFill="1" applyBorder="1" applyAlignment="1">
      <alignment horizontal="left" wrapText="1"/>
    </xf>
    <xf numFmtId="3" fontId="17" fillId="0" borderId="0" xfId="66" applyNumberFormat="1" applyFont="1" applyFill="1" applyBorder="1" applyAlignment="1">
      <alignment horizontal="center" vertical="center"/>
    </xf>
    <xf numFmtId="0" fontId="23" fillId="0" borderId="18" xfId="66" applyFont="1" applyFill="1" applyBorder="1" applyAlignment="1">
      <alignment horizontal="left" wrapText="1"/>
    </xf>
    <xf numFmtId="3" fontId="30" fillId="0" borderId="37" xfId="66" applyNumberFormat="1" applyFont="1" applyFill="1" applyBorder="1" applyAlignment="1">
      <alignment horizontal="right" wrapText="1"/>
    </xf>
    <xf numFmtId="3" fontId="100" fillId="0" borderId="74" xfId="66" applyNumberFormat="1" applyFont="1" applyFill="1" applyBorder="1" applyAlignment="1">
      <alignment vertical="center" wrapText="1"/>
    </xf>
    <xf numFmtId="0" fontId="23" fillId="0" borderId="61" xfId="66" applyFont="1" applyFill="1" applyBorder="1" applyAlignment="1">
      <alignment horizontal="center" wrapText="1"/>
    </xf>
    <xf numFmtId="3" fontId="23" fillId="0" borderId="36" xfId="66" applyNumberFormat="1" applyFont="1" applyFill="1" applyBorder="1" applyAlignment="1">
      <alignment wrapText="1"/>
    </xf>
    <xf numFmtId="3" fontId="23" fillId="0" borderId="64" xfId="66" applyNumberFormat="1" applyFont="1" applyFill="1" applyBorder="1" applyAlignment="1">
      <alignment wrapText="1"/>
    </xf>
    <xf numFmtId="3" fontId="29" fillId="0" borderId="26" xfId="66" applyNumberFormat="1" applyFont="1" applyFill="1" applyBorder="1" applyAlignment="1">
      <alignment horizontal="right" wrapText="1"/>
    </xf>
    <xf numFmtId="3" fontId="29" fillId="0" borderId="65" xfId="66" applyNumberFormat="1" applyFont="1" applyFill="1" applyBorder="1" applyAlignment="1">
      <alignment horizontal="right" wrapText="1"/>
    </xf>
    <xf numFmtId="0" fontId="25" fillId="0" borderId="17" xfId="67" applyFont="1" applyFill="1" applyBorder="1" applyAlignment="1">
      <alignment horizontal="left" wrapText="1"/>
    </xf>
    <xf numFmtId="3" fontId="29" fillId="0" borderId="33" xfId="66" applyNumberFormat="1" applyFont="1" applyFill="1" applyBorder="1" applyAlignment="1">
      <alignment horizontal="right" wrapText="1"/>
    </xf>
    <xf numFmtId="0" fontId="23" fillId="0" borderId="66" xfId="66" applyFont="1" applyFill="1" applyBorder="1" applyAlignment="1">
      <alignment horizontal="center" wrapText="1"/>
    </xf>
    <xf numFmtId="3" fontId="23" fillId="0" borderId="47" xfId="66" applyNumberFormat="1" applyFont="1" applyFill="1" applyBorder="1" applyAlignment="1">
      <alignment wrapText="1"/>
    </xf>
    <xf numFmtId="3" fontId="23" fillId="0" borderId="78" xfId="66" applyNumberFormat="1" applyFont="1" applyFill="1" applyBorder="1" applyAlignment="1">
      <alignment wrapText="1"/>
    </xf>
    <xf numFmtId="3" fontId="23" fillId="0" borderId="60" xfId="66" applyNumberFormat="1" applyFont="1" applyFill="1" applyBorder="1" applyAlignment="1">
      <alignment wrapText="1"/>
    </xf>
    <xf numFmtId="0" fontId="25" fillId="0" borderId="20" xfId="66" applyFont="1" applyFill="1" applyBorder="1" applyAlignment="1">
      <alignment horizontal="left" wrapText="1"/>
    </xf>
    <xf numFmtId="3" fontId="109" fillId="0" borderId="28" xfId="66" applyNumberFormat="1" applyFont="1" applyFill="1" applyBorder="1" applyAlignment="1">
      <alignment horizontal="right" wrapText="1"/>
    </xf>
    <xf numFmtId="3" fontId="109" fillId="0" borderId="25" xfId="66" applyNumberFormat="1" applyFont="1" applyFill="1" applyBorder="1" applyAlignment="1">
      <alignment horizontal="right" wrapText="1"/>
    </xf>
    <xf numFmtId="3" fontId="109" fillId="0" borderId="14" xfId="66" applyNumberFormat="1" applyFont="1" applyFill="1" applyBorder="1" applyAlignment="1">
      <alignment horizontal="right" wrapText="1"/>
    </xf>
    <xf numFmtId="0" fontId="25" fillId="0" borderId="32" xfId="66" applyFont="1" applyFill="1" applyBorder="1" applyAlignment="1">
      <alignment horizontal="left" wrapText="1"/>
    </xf>
    <xf numFmtId="0" fontId="100" fillId="0" borderId="13" xfId="66" applyFont="1" applyFill="1" applyBorder="1" applyAlignment="1">
      <alignment horizontal="center" vertical="center" wrapText="1"/>
    </xf>
    <xf numFmtId="3" fontId="23" fillId="0" borderId="11" xfId="66" applyNumberFormat="1" applyFont="1" applyFill="1" applyBorder="1" applyAlignment="1">
      <alignment wrapText="1"/>
    </xf>
    <xf numFmtId="3" fontId="29" fillId="0" borderId="14" xfId="66" applyNumberFormat="1" applyFont="1" applyFill="1" applyBorder="1" applyAlignment="1">
      <alignment horizontal="right" wrapText="1"/>
    </xf>
    <xf numFmtId="0" fontId="29" fillId="0" borderId="18" xfId="66" applyFont="1" applyFill="1" applyBorder="1" applyAlignment="1">
      <alignment horizontal="left" wrapText="1"/>
    </xf>
    <xf numFmtId="3" fontId="29" fillId="0" borderId="37" xfId="66" applyNumberFormat="1" applyFont="1" applyFill="1" applyBorder="1" applyAlignment="1">
      <alignment horizontal="right" wrapText="1"/>
    </xf>
    <xf numFmtId="0" fontId="29" fillId="0" borderId="32" xfId="66" applyFont="1" applyFill="1" applyBorder="1" applyAlignment="1">
      <alignment horizontal="left" wrapText="1"/>
    </xf>
    <xf numFmtId="3" fontId="29" fillId="0" borderId="41" xfId="66" applyNumberFormat="1" applyFont="1" applyFill="1" applyBorder="1" applyAlignment="1">
      <alignment horizontal="right" wrapText="1"/>
    </xf>
    <xf numFmtId="3" fontId="30" fillId="0" borderId="10" xfId="66" applyNumberFormat="1" applyFont="1" applyFill="1" applyBorder="1" applyAlignment="1">
      <alignment horizontal="left" wrapText="1"/>
    </xf>
    <xf numFmtId="3" fontId="30" fillId="0" borderId="11" xfId="66" applyNumberFormat="1" applyFont="1" applyFill="1" applyBorder="1" applyAlignment="1">
      <alignment horizontal="right" wrapText="1"/>
    </xf>
    <xf numFmtId="0" fontId="16" fillId="0" borderId="0" xfId="66" applyFont="1" applyFill="1" applyBorder="1" applyAlignment="1">
      <alignment horizontal="center"/>
    </xf>
    <xf numFmtId="0" fontId="9" fillId="0" borderId="0" xfId="66" applyFont="1" applyFill="1" applyBorder="1" applyAlignment="1">
      <alignment horizontal="left" vertical="top"/>
    </xf>
    <xf numFmtId="3" fontId="16" fillId="0" borderId="0" xfId="66" applyNumberFormat="1" applyFont="1" applyFill="1" applyBorder="1" applyAlignment="1">
      <alignment horizontal="right"/>
    </xf>
    <xf numFmtId="0" fontId="9" fillId="0" borderId="0" xfId="66" applyFont="1" applyFill="1" applyBorder="1" applyAlignment="1">
      <alignment horizontal="left"/>
    </xf>
    <xf numFmtId="3" fontId="9" fillId="0" borderId="0" xfId="66" applyNumberFormat="1" applyFont="1" applyFill="1" applyBorder="1" applyAlignment="1">
      <alignment horizontal="right"/>
    </xf>
    <xf numFmtId="0" fontId="22" fillId="0" borderId="51" xfId="55" applyFont="1" applyBorder="1" applyAlignment="1">
      <alignment horizontal="center" vertical="center" wrapText="1"/>
    </xf>
    <xf numFmtId="0" fontId="22" fillId="0" borderId="67" xfId="55" applyFont="1" applyBorder="1" applyAlignment="1">
      <alignment horizontal="center" vertical="center" wrapText="1"/>
    </xf>
    <xf numFmtId="0" fontId="22" fillId="0" borderId="82" xfId="55" applyFont="1" applyBorder="1" applyAlignment="1">
      <alignment horizontal="center" vertical="center" wrapText="1"/>
    </xf>
    <xf numFmtId="0" fontId="110" fillId="0" borderId="0" xfId="0" applyFont="1" applyFill="1" applyBorder="1" applyAlignment="1" applyProtection="1">
      <alignment horizontal="right"/>
    </xf>
    <xf numFmtId="0" fontId="22" fillId="24" borderId="13" xfId="55" applyFont="1" applyFill="1" applyBorder="1" applyAlignment="1">
      <alignment horizontal="center" vertical="center" wrapText="1"/>
    </xf>
    <xf numFmtId="3" fontId="22" fillId="0" borderId="12" xfId="55" applyNumberFormat="1" applyFont="1" applyFill="1" applyBorder="1" applyAlignment="1">
      <alignment vertical="center" shrinkToFit="1"/>
    </xf>
    <xf numFmtId="0" fontId="26" fillId="24" borderId="22" xfId="55" applyFont="1" applyFill="1" applyBorder="1" applyAlignment="1">
      <alignment horizontal="center" vertical="center" wrapText="1"/>
    </xf>
    <xf numFmtId="0" fontId="26" fillId="24" borderId="56" xfId="55" applyFont="1" applyFill="1" applyBorder="1" applyAlignment="1">
      <alignment horizontal="left" vertical="center" wrapText="1"/>
    </xf>
    <xf numFmtId="3" fontId="26" fillId="0" borderId="53" xfId="55" applyNumberFormat="1" applyFont="1" applyFill="1" applyBorder="1" applyAlignment="1">
      <alignment vertical="center" shrinkToFit="1"/>
    </xf>
    <xf numFmtId="0" fontId="26" fillId="0" borderId="42" xfId="55" applyFont="1" applyBorder="1" applyAlignment="1">
      <alignment horizontal="center" vertical="center" wrapText="1"/>
    </xf>
    <xf numFmtId="0" fontId="26" fillId="0" borderId="57" xfId="55" applyFont="1" applyFill="1" applyBorder="1" applyAlignment="1">
      <alignment vertical="center" wrapText="1"/>
    </xf>
    <xf numFmtId="3" fontId="26" fillId="0" borderId="48" xfId="55" applyNumberFormat="1" applyFont="1" applyFill="1" applyBorder="1" applyAlignment="1">
      <alignment vertical="center" shrinkToFit="1"/>
    </xf>
    <xf numFmtId="0" fontId="26" fillId="24" borderId="42" xfId="55" applyFont="1" applyFill="1" applyBorder="1" applyAlignment="1">
      <alignment horizontal="center" vertical="center" wrapText="1"/>
    </xf>
    <xf numFmtId="0" fontId="29" fillId="24" borderId="79" xfId="0" applyFont="1" applyFill="1" applyBorder="1" applyAlignment="1">
      <alignment vertical="center" wrapText="1"/>
    </xf>
    <xf numFmtId="0" fontId="26" fillId="0" borderId="79" xfId="55" applyFont="1" applyFill="1" applyBorder="1" applyAlignment="1">
      <alignment vertical="center" wrapText="1"/>
    </xf>
    <xf numFmtId="3" fontId="26" fillId="0" borderId="54" xfId="55" applyNumberFormat="1" applyFont="1" applyFill="1" applyBorder="1" applyAlignment="1">
      <alignment vertical="center" shrinkToFit="1"/>
    </xf>
    <xf numFmtId="0" fontId="22" fillId="24" borderId="23" xfId="55" applyFont="1" applyFill="1" applyBorder="1" applyAlignment="1">
      <alignment horizontal="center" vertical="center" wrapText="1"/>
    </xf>
    <xf numFmtId="3" fontId="22" fillId="0" borderId="52" xfId="55" applyNumberFormat="1" applyFont="1" applyFill="1" applyBorder="1" applyAlignment="1">
      <alignment vertical="center" shrinkToFit="1"/>
    </xf>
    <xf numFmtId="0" fontId="26" fillId="0" borderId="14" xfId="44" applyFont="1" applyFill="1" applyBorder="1" applyAlignment="1">
      <alignment horizontal="left"/>
    </xf>
    <xf numFmtId="0" fontId="26" fillId="0" borderId="37" xfId="44" applyFont="1" applyFill="1" applyBorder="1" applyAlignment="1">
      <alignment horizontal="left"/>
    </xf>
    <xf numFmtId="3" fontId="97" fillId="0" borderId="0" xfId="50" applyNumberFormat="1" applyFont="1" applyFill="1" applyBorder="1" applyAlignment="1">
      <alignment horizontal="center" vertical="center"/>
    </xf>
    <xf numFmtId="0" fontId="26" fillId="0" borderId="17" xfId="50" applyFont="1" applyBorder="1" applyAlignment="1">
      <alignment horizontal="center" vertical="center"/>
    </xf>
    <xf numFmtId="0" fontId="26" fillId="0" borderId="14" xfId="50" applyFont="1" applyBorder="1" applyAlignment="1">
      <alignment vertical="center"/>
    </xf>
    <xf numFmtId="0" fontId="26" fillId="0" borderId="14" xfId="50" applyFont="1" applyFill="1" applyBorder="1" applyAlignment="1">
      <alignment horizontal="right" vertical="center"/>
    </xf>
    <xf numFmtId="3" fontId="26" fillId="0" borderId="14" xfId="50" applyNumberFormat="1" applyFont="1" applyFill="1" applyBorder="1" applyAlignment="1">
      <alignment horizontal="right" vertical="center"/>
    </xf>
    <xf numFmtId="3" fontId="26" fillId="0" borderId="14" xfId="50" applyNumberFormat="1" applyFont="1" applyFill="1" applyBorder="1" applyAlignment="1">
      <alignment horizontal="right" vertical="center" wrapText="1"/>
    </xf>
    <xf numFmtId="3" fontId="26" fillId="0" borderId="31" xfId="50" applyNumberFormat="1" applyFont="1" applyFill="1" applyBorder="1" applyAlignment="1">
      <alignment horizontal="right" vertical="center" wrapText="1"/>
    </xf>
    <xf numFmtId="0" fontId="26" fillId="0" borderId="14" xfId="50" applyFont="1" applyFill="1" applyBorder="1" applyAlignment="1">
      <alignment vertical="center"/>
    </xf>
    <xf numFmtId="0" fontId="26" fillId="0" borderId="14" xfId="50" applyFont="1" applyBorder="1" applyAlignment="1">
      <alignment horizontal="left" vertical="center" wrapText="1"/>
    </xf>
    <xf numFmtId="0" fontId="20" fillId="0" borderId="32" xfId="50" applyFont="1" applyBorder="1" applyAlignment="1">
      <alignment vertical="center"/>
    </xf>
    <xf numFmtId="0" fontId="22" fillId="0" borderId="0" xfId="50" applyFont="1" applyBorder="1" applyAlignment="1">
      <alignment vertical="center"/>
    </xf>
    <xf numFmtId="0" fontId="22" fillId="0" borderId="0" xfId="50" applyFont="1" applyBorder="1" applyAlignment="1">
      <alignment horizontal="right"/>
    </xf>
    <xf numFmtId="3" fontId="22" fillId="0" borderId="0" xfId="50" applyNumberFormat="1" applyFont="1" applyFill="1" applyBorder="1" applyAlignment="1">
      <alignment horizontal="right"/>
    </xf>
    <xf numFmtId="3" fontId="54" fillId="0" borderId="0" xfId="50" applyNumberFormat="1" applyFont="1" applyFill="1" applyBorder="1" applyAlignment="1">
      <alignment horizontal="right"/>
    </xf>
    <xf numFmtId="0" fontId="65" fillId="0" borderId="0" xfId="50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3" fontId="26" fillId="0" borderId="36" xfId="50" applyNumberFormat="1" applyFont="1" applyFill="1" applyBorder="1" applyAlignment="1">
      <alignment horizontal="right" vertical="center"/>
    </xf>
    <xf numFmtId="3" fontId="26" fillId="0" borderId="36" xfId="50" applyNumberFormat="1" applyFont="1" applyFill="1" applyBorder="1" applyAlignment="1">
      <alignment horizontal="right" vertical="center" wrapText="1"/>
    </xf>
    <xf numFmtId="3" fontId="26" fillId="0" borderId="64" xfId="50" applyNumberFormat="1" applyFont="1" applyFill="1" applyBorder="1" applyAlignment="1">
      <alignment horizontal="right" vertical="center"/>
    </xf>
    <xf numFmtId="3" fontId="26" fillId="0" borderId="31" xfId="50" applyNumberFormat="1" applyFont="1" applyFill="1" applyBorder="1" applyAlignment="1">
      <alignment horizontal="right" vertical="center"/>
    </xf>
    <xf numFmtId="0" fontId="26" fillId="0" borderId="16" xfId="50" applyFont="1" applyBorder="1" applyAlignment="1">
      <alignment horizontal="center" vertical="center"/>
    </xf>
    <xf numFmtId="0" fontId="26" fillId="0" borderId="37" xfId="50" applyFont="1" applyFill="1" applyBorder="1" applyAlignment="1">
      <alignment horizontal="left" vertical="center"/>
    </xf>
    <xf numFmtId="3" fontId="26" fillId="0" borderId="37" xfId="50" applyNumberFormat="1" applyFont="1" applyFill="1" applyBorder="1" applyAlignment="1">
      <alignment horizontal="right" vertical="center"/>
    </xf>
    <xf numFmtId="3" fontId="26" fillId="0" borderId="37" xfId="50" applyNumberFormat="1" applyFont="1" applyFill="1" applyBorder="1" applyAlignment="1">
      <alignment horizontal="right" vertical="center" wrapText="1"/>
    </xf>
    <xf numFmtId="3" fontId="26" fillId="0" borderId="65" xfId="50" applyNumberFormat="1" applyFont="1" applyFill="1" applyBorder="1" applyAlignment="1">
      <alignment horizontal="right" vertical="center" wrapText="1"/>
    </xf>
    <xf numFmtId="0" fontId="26" fillId="0" borderId="37" xfId="50" applyFont="1" applyFill="1" applyBorder="1" applyAlignment="1">
      <alignment horizontal="left" vertical="center" wrapText="1"/>
    </xf>
    <xf numFmtId="3" fontId="37" fillId="0" borderId="31" xfId="0" applyNumberFormat="1" applyFont="1" applyFill="1" applyBorder="1" applyAlignment="1">
      <alignment vertical="center" wrapText="1"/>
    </xf>
    <xf numFmtId="3" fontId="9" fillId="0" borderId="35" xfId="51" applyNumberFormat="1" applyFont="1" applyFill="1" applyBorder="1" applyAlignment="1" applyProtection="1">
      <alignment horizontal="right" wrapText="1"/>
    </xf>
    <xf numFmtId="0" fontId="35" fillId="0" borderId="0" xfId="0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>
      <alignment horizontal="justify" wrapText="1"/>
    </xf>
    <xf numFmtId="0" fontId="26" fillId="0" borderId="14" xfId="0" applyFont="1" applyBorder="1" applyAlignment="1">
      <alignment wrapText="1"/>
    </xf>
    <xf numFmtId="0" fontId="26" fillId="0" borderId="41" xfId="0" applyFont="1" applyBorder="1" applyAlignment="1">
      <alignment wrapText="1"/>
    </xf>
    <xf numFmtId="164" fontId="39" fillId="0" borderId="46" xfId="0" applyNumberFormat="1" applyFont="1" applyFill="1" applyBorder="1" applyAlignment="1" applyProtection="1">
      <alignment wrapText="1"/>
    </xf>
    <xf numFmtId="0" fontId="32" fillId="0" borderId="0" xfId="42" applyFont="1" applyFill="1" applyAlignment="1">
      <alignment horizontal="center" vertical="top" wrapText="1"/>
    </xf>
    <xf numFmtId="0" fontId="32" fillId="0" borderId="0" xfId="42" applyFont="1" applyFill="1"/>
    <xf numFmtId="0" fontId="31" fillId="0" borderId="0" xfId="57" applyFont="1" applyBorder="1" applyAlignment="1">
      <alignment horizontal="center" vertical="center" wrapText="1"/>
    </xf>
    <xf numFmtId="0" fontId="22" fillId="0" borderId="41" xfId="57" applyFont="1" applyFill="1" applyBorder="1" applyAlignment="1">
      <alignment horizontal="center" vertical="center" wrapText="1"/>
    </xf>
    <xf numFmtId="0" fontId="31" fillId="0" borderId="0" xfId="59" applyFont="1" applyFill="1" applyAlignment="1" applyProtection="1">
      <alignment horizontal="center" vertical="center" wrapText="1"/>
    </xf>
    <xf numFmtId="0" fontId="95" fillId="0" borderId="70" xfId="58" applyFont="1" applyFill="1" applyBorder="1" applyAlignment="1" applyProtection="1">
      <alignment horizontal="right" vertical="center"/>
    </xf>
    <xf numFmtId="3" fontId="62" fillId="0" borderId="0" xfId="68" applyNumberFormat="1" applyFont="1"/>
    <xf numFmtId="0" fontId="26" fillId="0" borderId="0" xfId="68" applyFont="1"/>
    <xf numFmtId="0" fontId="70" fillId="0" borderId="0" xfId="68" applyFont="1" applyAlignment="1">
      <alignment horizontal="right" vertical="center"/>
    </xf>
    <xf numFmtId="0" fontId="22" fillId="0" borderId="10" xfId="68" applyFont="1" applyBorder="1" applyAlignment="1">
      <alignment horizontal="center" vertical="center" wrapText="1"/>
    </xf>
    <xf numFmtId="0" fontId="22" fillId="0" borderId="11" xfId="68" applyFont="1" applyBorder="1" applyAlignment="1">
      <alignment horizontal="center" vertical="center"/>
    </xf>
    <xf numFmtId="0" fontId="22" fillId="0" borderId="15" xfId="68" applyFont="1" applyBorder="1" applyAlignment="1">
      <alignment horizontal="center" vertical="center" wrapText="1"/>
    </xf>
    <xf numFmtId="0" fontId="55" fillId="0" borderId="21" xfId="68" applyFont="1" applyBorder="1" applyAlignment="1">
      <alignment horizontal="center" vertical="center" wrapText="1"/>
    </xf>
    <xf numFmtId="0" fontId="55" fillId="0" borderId="40" xfId="68" applyFont="1" applyBorder="1" applyAlignment="1">
      <alignment horizontal="center" vertical="center"/>
    </xf>
    <xf numFmtId="0" fontId="55" fillId="0" borderId="44" xfId="68" applyFont="1" applyBorder="1" applyAlignment="1">
      <alignment horizontal="center" vertical="center"/>
    </xf>
    <xf numFmtId="3" fontId="22" fillId="0" borderId="15" xfId="68" applyNumberFormat="1" applyFont="1" applyBorder="1" applyAlignment="1">
      <alignment horizontal="right" vertical="center"/>
    </xf>
    <xf numFmtId="3" fontId="62" fillId="0" borderId="0" xfId="68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22" fillId="0" borderId="15" xfId="68" applyNumberFormat="1" applyFont="1" applyBorder="1" applyAlignment="1">
      <alignment vertical="center"/>
    </xf>
    <xf numFmtId="3" fontId="22" fillId="0" borderId="60" xfId="68" applyNumberFormat="1" applyFont="1" applyBorder="1" applyAlignment="1">
      <alignment vertical="center"/>
    </xf>
    <xf numFmtId="0" fontId="26" fillId="0" borderId="20" xfId="68" applyFont="1" applyBorder="1" applyAlignment="1">
      <alignment horizontal="center" vertical="center"/>
    </xf>
    <xf numFmtId="0" fontId="26" fillId="0" borderId="36" xfId="68" applyFont="1" applyBorder="1" applyAlignment="1">
      <alignment vertical="center"/>
    </xf>
    <xf numFmtId="3" fontId="26" fillId="0" borderId="64" xfId="68" applyNumberFormat="1" applyFont="1" applyBorder="1" applyAlignment="1">
      <alignment vertical="center"/>
    </xf>
    <xf numFmtId="0" fontId="26" fillId="0" borderId="17" xfId="68" applyFont="1" applyBorder="1" applyAlignment="1">
      <alignment horizontal="center" vertical="center"/>
    </xf>
    <xf numFmtId="0" fontId="26" fillId="0" borderId="14" xfId="68" applyFont="1" applyBorder="1" applyAlignment="1">
      <alignment vertical="center"/>
    </xf>
    <xf numFmtId="3" fontId="26" fillId="0" borderId="31" xfId="68" applyNumberFormat="1" applyFont="1" applyBorder="1" applyAlignment="1">
      <alignment vertical="center"/>
    </xf>
    <xf numFmtId="0" fontId="26" fillId="0" borderId="14" xfId="68" applyFont="1" applyFill="1" applyBorder="1" applyAlignment="1">
      <alignment vertical="center"/>
    </xf>
    <xf numFmtId="0" fontId="26" fillId="0" borderId="18" xfId="68" applyFont="1" applyBorder="1" applyAlignment="1">
      <alignment horizontal="center" vertical="center"/>
    </xf>
    <xf numFmtId="0" fontId="26" fillId="0" borderId="37" xfId="68" applyFont="1" applyBorder="1" applyAlignment="1">
      <alignment vertical="center"/>
    </xf>
    <xf numFmtId="3" fontId="26" fillId="0" borderId="65" xfId="68" applyNumberFormat="1" applyFont="1" applyBorder="1" applyAlignment="1">
      <alignment vertical="center"/>
    </xf>
    <xf numFmtId="0" fontId="26" fillId="0" borderId="21" xfId="68" applyFont="1" applyBorder="1" applyAlignment="1">
      <alignment horizontal="center" vertical="center"/>
    </xf>
    <xf numFmtId="0" fontId="26" fillId="0" borderId="40" xfId="68" applyFont="1" applyBorder="1" applyAlignment="1">
      <alignment vertical="center"/>
    </xf>
    <xf numFmtId="3" fontId="26" fillId="0" borderId="44" xfId="68" applyNumberFormat="1" applyFont="1" applyBorder="1" applyAlignment="1">
      <alignment vertical="center"/>
    </xf>
    <xf numFmtId="0" fontId="26" fillId="0" borderId="16" xfId="68" applyFont="1" applyBorder="1" applyAlignment="1">
      <alignment horizontal="center" vertical="center"/>
    </xf>
    <xf numFmtId="0" fontId="26" fillId="0" borderId="34" xfId="68" applyFont="1" applyBorder="1" applyAlignment="1">
      <alignment vertical="center"/>
    </xf>
    <xf numFmtId="3" fontId="26" fillId="0" borderId="35" xfId="68" applyNumberFormat="1" applyFont="1" applyBorder="1" applyAlignment="1">
      <alignment vertical="center"/>
    </xf>
    <xf numFmtId="3" fontId="26" fillId="0" borderId="44" xfId="68" applyNumberFormat="1" applyFont="1" applyFill="1" applyBorder="1" applyAlignment="1">
      <alignment vertical="center"/>
    </xf>
    <xf numFmtId="3" fontId="26" fillId="0" borderId="31" xfId="68" applyNumberFormat="1" applyFont="1" applyFill="1" applyBorder="1" applyAlignment="1">
      <alignment vertical="center"/>
    </xf>
    <xf numFmtId="0" fontId="26" fillId="0" borderId="32" xfId="68" applyFont="1" applyBorder="1" applyAlignment="1">
      <alignment horizontal="center" vertical="center"/>
    </xf>
    <xf numFmtId="0" fontId="26" fillId="0" borderId="41" xfId="68" applyFont="1" applyBorder="1" applyAlignment="1">
      <alignment vertical="center"/>
    </xf>
    <xf numFmtId="3" fontId="26" fillId="0" borderId="71" xfId="68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22" fillId="0" borderId="72" xfId="68" applyNumberFormat="1" applyFont="1" applyBorder="1" applyAlignment="1">
      <alignment vertical="center"/>
    </xf>
    <xf numFmtId="0" fontId="26" fillId="0" borderId="36" xfId="68" applyFont="1" applyBorder="1" applyAlignment="1">
      <alignment horizontal="left" vertical="center"/>
    </xf>
    <xf numFmtId="0" fontId="26" fillId="0" borderId="14" xfId="68" applyFont="1" applyBorder="1" applyAlignment="1">
      <alignment horizontal="left" vertical="center"/>
    </xf>
    <xf numFmtId="0" fontId="26" fillId="0" borderId="34" xfId="68" applyFont="1" applyBorder="1" applyAlignment="1">
      <alignment horizontal="left" vertical="center"/>
    </xf>
    <xf numFmtId="0" fontId="9" fillId="0" borderId="70" xfId="0" applyFont="1" applyBorder="1" applyAlignment="1">
      <alignment vertical="center"/>
    </xf>
    <xf numFmtId="0" fontId="26" fillId="0" borderId="10" xfId="68" applyFont="1" applyBorder="1" applyAlignment="1">
      <alignment vertical="center"/>
    </xf>
    <xf numFmtId="0" fontId="26" fillId="0" borderId="19" xfId="68" applyFont="1" applyBorder="1" applyAlignment="1">
      <alignment horizontal="center" vertical="center"/>
    </xf>
    <xf numFmtId="0" fontId="26" fillId="0" borderId="43" xfId="68" applyFont="1" applyBorder="1" applyAlignment="1">
      <alignment vertical="center"/>
    </xf>
    <xf numFmtId="0" fontId="62" fillId="0" borderId="0" xfId="68" applyFont="1"/>
    <xf numFmtId="3" fontId="9" fillId="0" borderId="0" xfId="0" applyNumberFormat="1" applyFont="1"/>
    <xf numFmtId="0" fontId="21" fillId="0" borderId="14" xfId="42" applyFont="1" applyBorder="1" applyAlignment="1">
      <alignment horizontal="center" vertical="top" wrapText="1"/>
    </xf>
    <xf numFmtId="0" fontId="21" fillId="0" borderId="14" xfId="42" applyFont="1" applyBorder="1" applyAlignment="1">
      <alignment horizontal="left" vertical="top" wrapText="1"/>
    </xf>
    <xf numFmtId="3" fontId="21" fillId="0" borderId="14" xfId="42" applyNumberFormat="1" applyFont="1" applyBorder="1" applyAlignment="1">
      <alignment horizontal="right" vertical="top" wrapText="1"/>
    </xf>
    <xf numFmtId="0" fontId="20" fillId="0" borderId="14" xfId="42" applyFont="1" applyBorder="1" applyAlignment="1">
      <alignment horizontal="center" vertical="top" wrapText="1"/>
    </xf>
    <xf numFmtId="0" fontId="20" fillId="0" borderId="14" xfId="42" applyFont="1" applyBorder="1" applyAlignment="1">
      <alignment horizontal="left" vertical="top" wrapText="1"/>
    </xf>
    <xf numFmtId="3" fontId="20" fillId="0" borderId="14" xfId="42" applyNumberFormat="1" applyFont="1" applyBorder="1" applyAlignment="1">
      <alignment horizontal="right" vertical="top" wrapText="1"/>
    </xf>
    <xf numFmtId="0" fontId="26" fillId="0" borderId="14" xfId="42" applyFont="1" applyFill="1" applyBorder="1" applyAlignment="1">
      <alignment horizontal="center" vertical="center" wrapText="1"/>
    </xf>
    <xf numFmtId="0" fontId="21" fillId="0" borderId="0" xfId="42" applyFont="1" applyAlignment="1">
      <alignment vertical="center"/>
    </xf>
    <xf numFmtId="0" fontId="26" fillId="0" borderId="14" xfId="42" applyFont="1" applyFill="1" applyBorder="1" applyAlignment="1">
      <alignment horizontal="center" vertical="top" wrapText="1"/>
    </xf>
    <xf numFmtId="0" fontId="20" fillId="0" borderId="14" xfId="42" applyFont="1" applyBorder="1" applyAlignment="1">
      <alignment horizontal="center" vertical="center" wrapText="1"/>
    </xf>
    <xf numFmtId="0" fontId="20" fillId="0" borderId="14" xfId="42" applyFont="1" applyBorder="1" applyAlignment="1">
      <alignment horizontal="left" vertical="center" wrapText="1"/>
    </xf>
    <xf numFmtId="3" fontId="20" fillId="0" borderId="14" xfId="42" applyNumberFormat="1" applyFont="1" applyBorder="1" applyAlignment="1">
      <alignment horizontal="right" vertical="center" wrapText="1"/>
    </xf>
    <xf numFmtId="0" fontId="21" fillId="0" borderId="14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left" vertical="center" wrapText="1"/>
    </xf>
    <xf numFmtId="3" fontId="21" fillId="0" borderId="14" xfId="42" applyNumberFormat="1" applyFont="1" applyBorder="1" applyAlignment="1">
      <alignment horizontal="right" vertical="center" wrapText="1"/>
    </xf>
    <xf numFmtId="0" fontId="70" fillId="0" borderId="0" xfId="59" applyFont="1" applyFill="1" applyBorder="1" applyAlignment="1" applyProtection="1">
      <alignment horizontal="right"/>
    </xf>
    <xf numFmtId="0" fontId="74" fillId="0" borderId="67" xfId="59" applyFont="1" applyFill="1" applyBorder="1" applyAlignment="1" applyProtection="1">
      <alignment horizontal="center" vertical="center" wrapText="1"/>
    </xf>
    <xf numFmtId="0" fontId="74" fillId="0" borderId="10" xfId="59" applyFont="1" applyFill="1" applyBorder="1" applyAlignment="1" applyProtection="1">
      <alignment horizontal="center" vertical="center" wrapText="1"/>
    </xf>
    <xf numFmtId="0" fontId="74" fillId="0" borderId="15" xfId="59" applyFont="1" applyFill="1" applyBorder="1" applyAlignment="1" applyProtection="1">
      <alignment horizontal="center" vertical="center" wrapText="1"/>
    </xf>
    <xf numFmtId="167" fontId="94" fillId="0" borderId="34" xfId="59" applyNumberFormat="1" applyFont="1" applyFill="1" applyBorder="1" applyAlignment="1" applyProtection="1">
      <alignment wrapText="1"/>
      <protection locked="0"/>
    </xf>
    <xf numFmtId="167" fontId="94" fillId="0" borderId="35" xfId="59" applyNumberFormat="1" applyFont="1" applyFill="1" applyBorder="1" applyAlignment="1" applyProtection="1">
      <alignment wrapText="1"/>
      <protection locked="0"/>
    </xf>
    <xf numFmtId="0" fontId="23" fillId="0" borderId="50" xfId="59" applyFont="1" applyFill="1" applyBorder="1" applyAlignment="1" applyProtection="1">
      <alignment horizontal="center" vertical="center" wrapText="1"/>
    </xf>
    <xf numFmtId="0" fontId="23" fillId="0" borderId="23" xfId="59" applyFont="1" applyFill="1" applyBorder="1" applyAlignment="1" applyProtection="1">
      <alignment horizontal="center" vertical="center" wrapText="1"/>
    </xf>
    <xf numFmtId="167" fontId="3" fillId="0" borderId="75" xfId="58" applyNumberFormat="1" applyFont="1" applyFill="1" applyBorder="1" applyAlignment="1" applyProtection="1">
      <alignment horizontal="right"/>
      <protection locked="0"/>
    </xf>
    <xf numFmtId="167" fontId="3" fillId="0" borderId="75" xfId="58" applyNumberFormat="1" applyFont="1" applyFill="1" applyBorder="1" applyAlignment="1" applyProtection="1">
      <protection locked="0"/>
    </xf>
    <xf numFmtId="167" fontId="3" fillId="0" borderId="57" xfId="58" applyNumberFormat="1" applyFont="1" applyFill="1" applyBorder="1" applyAlignment="1" applyProtection="1">
      <protection locked="0"/>
    </xf>
    <xf numFmtId="167" fontId="9" fillId="0" borderId="57" xfId="58" applyNumberFormat="1" applyFont="1" applyFill="1" applyBorder="1" applyAlignment="1" applyProtection="1">
      <protection locked="0"/>
    </xf>
    <xf numFmtId="167" fontId="5" fillId="0" borderId="57" xfId="58" applyNumberFormat="1" applyFont="1" applyFill="1" applyBorder="1" applyAlignment="1" applyProtection="1"/>
    <xf numFmtId="0" fontId="22" fillId="0" borderId="12" xfId="68" applyFont="1" applyBorder="1" applyAlignment="1">
      <alignment horizontal="center" vertical="center"/>
    </xf>
    <xf numFmtId="167" fontId="23" fillId="0" borderId="14" xfId="59" applyNumberFormat="1" applyFont="1" applyFill="1" applyBorder="1" applyAlignment="1" applyProtection="1">
      <alignment wrapText="1"/>
    </xf>
    <xf numFmtId="167" fontId="23" fillId="0" borderId="31" xfId="59" applyNumberFormat="1" applyFont="1" applyFill="1" applyBorder="1" applyAlignment="1" applyProtection="1">
      <alignment wrapText="1"/>
      <protection locked="0"/>
    </xf>
    <xf numFmtId="167" fontId="23" fillId="0" borderId="31" xfId="59" applyNumberFormat="1" applyFont="1" applyFill="1" applyBorder="1" applyAlignment="1" applyProtection="1">
      <alignment wrapText="1"/>
    </xf>
    <xf numFmtId="164" fontId="45" fillId="0" borderId="0" xfId="51" applyNumberFormat="1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164" fontId="41" fillId="0" borderId="0" xfId="0" applyNumberFormat="1" applyFont="1" applyFill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27" fillId="0" borderId="66" xfId="0" applyFont="1" applyFill="1" applyBorder="1" applyAlignment="1" applyProtection="1">
      <alignment horizontal="center" vertical="center" wrapText="1"/>
    </xf>
    <xf numFmtId="0" fontId="27" fillId="0" borderId="78" xfId="0" applyFont="1" applyFill="1" applyBorder="1" applyAlignment="1" applyProtection="1">
      <alignment horizontal="center" vertical="center" wrapText="1"/>
    </xf>
    <xf numFmtId="0" fontId="27" fillId="0" borderId="82" xfId="0" applyFont="1" applyFill="1" applyBorder="1" applyAlignment="1" applyProtection="1">
      <alignment horizontal="center" vertical="center" wrapText="1"/>
    </xf>
    <xf numFmtId="0" fontId="16" fillId="0" borderId="0" xfId="51" applyFont="1" applyFill="1" applyAlignment="1" applyProtection="1">
      <alignment horizontal="center"/>
    </xf>
    <xf numFmtId="164" fontId="38" fillId="0" borderId="0" xfId="51" applyNumberFormat="1" applyFont="1" applyFill="1" applyBorder="1" applyAlignment="1" applyProtection="1">
      <alignment horizontal="left" vertical="center"/>
    </xf>
    <xf numFmtId="0" fontId="16" fillId="0" borderId="0" xfId="51" applyFont="1" applyFill="1" applyBorder="1" applyAlignment="1" applyProtection="1">
      <alignment horizontal="center"/>
    </xf>
    <xf numFmtId="0" fontId="33" fillId="0" borderId="7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33" fillId="0" borderId="3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76" xfId="0" applyFont="1" applyFill="1" applyBorder="1" applyAlignment="1" applyProtection="1">
      <alignment horizontal="center" vertical="center" wrapText="1"/>
    </xf>
    <xf numFmtId="0" fontId="33" fillId="0" borderId="70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76" xfId="0" applyNumberFormat="1" applyFont="1" applyFill="1" applyBorder="1" applyAlignment="1" applyProtection="1">
      <alignment horizontal="center" vertical="center" wrapText="1"/>
    </xf>
    <xf numFmtId="164" fontId="41" fillId="0" borderId="13" xfId="0" applyNumberFormat="1" applyFont="1" applyFill="1" applyBorder="1" applyAlignment="1" applyProtection="1">
      <alignment horizontal="center" vertical="center" wrapText="1"/>
    </xf>
    <xf numFmtId="164" fontId="41" fillId="0" borderId="38" xfId="0" applyNumberFormat="1" applyFont="1" applyFill="1" applyBorder="1" applyAlignment="1" applyProtection="1">
      <alignment horizontal="center" vertical="center" wrapText="1"/>
    </xf>
    <xf numFmtId="164" fontId="41" fillId="0" borderId="74" xfId="0" applyNumberFormat="1" applyFont="1" applyFill="1" applyBorder="1" applyAlignment="1" applyProtection="1">
      <alignment horizontal="center" vertical="center" wrapText="1"/>
    </xf>
    <xf numFmtId="0" fontId="95" fillId="0" borderId="70" xfId="0" applyFont="1" applyFill="1" applyBorder="1" applyAlignment="1" applyProtection="1">
      <alignment horizontal="right"/>
    </xf>
    <xf numFmtId="164" fontId="50" fillId="0" borderId="50" xfId="0" applyNumberFormat="1" applyFont="1" applyFill="1" applyBorder="1" applyAlignment="1" applyProtection="1">
      <alignment horizontal="center" vertical="center" wrapText="1"/>
    </xf>
    <xf numFmtId="164" fontId="50" fillId="0" borderId="39" xfId="0" applyNumberFormat="1" applyFont="1" applyFill="1" applyBorder="1" applyAlignment="1" applyProtection="1">
      <alignment horizontal="center" vertical="center" wrapText="1"/>
    </xf>
    <xf numFmtId="164" fontId="5" fillId="0" borderId="6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5" fillId="0" borderId="74" xfId="0" applyNumberFormat="1" applyFont="1" applyFill="1" applyBorder="1" applyAlignment="1" applyProtection="1">
      <alignment horizontal="center" vertical="center" wrapText="1"/>
    </xf>
    <xf numFmtId="0" fontId="108" fillId="0" borderId="0" xfId="0" applyFont="1" applyAlignment="1">
      <alignment horizontal="center" vertical="center" wrapText="1"/>
    </xf>
    <xf numFmtId="0" fontId="67" fillId="0" borderId="0" xfId="66" applyFont="1" applyFill="1" applyBorder="1" applyAlignment="1">
      <alignment horizontal="center" vertical="center" wrapText="1"/>
    </xf>
    <xf numFmtId="0" fontId="23" fillId="0" borderId="13" xfId="66" applyFont="1" applyFill="1" applyBorder="1" applyAlignment="1">
      <alignment horizontal="center" vertical="center" wrapText="1"/>
    </xf>
    <xf numFmtId="0" fontId="100" fillId="0" borderId="38" xfId="66" applyFont="1" applyFill="1" applyBorder="1" applyAlignment="1">
      <alignment horizontal="center" vertical="center" wrapText="1"/>
    </xf>
    <xf numFmtId="0" fontId="22" fillId="0" borderId="35" xfId="55" applyFont="1" applyBorder="1" applyAlignment="1">
      <alignment horizontal="center" vertical="center" wrapText="1"/>
    </xf>
    <xf numFmtId="0" fontId="22" fillId="0" borderId="71" xfId="55" applyFont="1" applyBorder="1" applyAlignment="1">
      <alignment horizontal="center" vertical="center" wrapText="1"/>
    </xf>
    <xf numFmtId="0" fontId="31" fillId="0" borderId="13" xfId="55" applyFont="1" applyFill="1" applyBorder="1" applyAlignment="1">
      <alignment horizontal="center" wrapText="1"/>
    </xf>
    <xf numFmtId="0" fontId="31" fillId="0" borderId="38" xfId="55" applyFont="1" applyFill="1" applyBorder="1" applyAlignment="1">
      <alignment horizontal="center" wrapText="1"/>
    </xf>
    <xf numFmtId="0" fontId="31" fillId="0" borderId="52" xfId="55" applyFont="1" applyFill="1" applyBorder="1" applyAlignment="1">
      <alignment horizontal="center" wrapText="1"/>
    </xf>
    <xf numFmtId="0" fontId="32" fillId="0" borderId="0" xfId="55" applyFont="1" applyBorder="1" applyAlignment="1">
      <alignment horizontal="center" vertical="center"/>
    </xf>
    <xf numFmtId="0" fontId="22" fillId="0" borderId="51" xfId="55" applyFont="1" applyBorder="1" applyAlignment="1">
      <alignment horizontal="center" vertical="center" wrapText="1"/>
    </xf>
    <xf numFmtId="0" fontId="22" fillId="0" borderId="21" xfId="55" applyFont="1" applyBorder="1" applyAlignment="1">
      <alignment horizontal="center" vertical="center" wrapText="1"/>
    </xf>
    <xf numFmtId="0" fontId="22" fillId="0" borderId="19" xfId="55" applyFont="1" applyBorder="1" applyAlignment="1">
      <alignment horizontal="center" vertical="center" wrapText="1"/>
    </xf>
    <xf numFmtId="0" fontId="22" fillId="0" borderId="28" xfId="55" applyFont="1" applyBorder="1" applyAlignment="1">
      <alignment horizontal="center" vertical="center" wrapText="1"/>
    </xf>
    <xf numFmtId="0" fontId="22" fillId="0" borderId="25" xfId="55" applyFont="1" applyBorder="1" applyAlignment="1">
      <alignment horizontal="center" vertical="center" wrapText="1"/>
    </xf>
    <xf numFmtId="0" fontId="22" fillId="0" borderId="33" xfId="55" applyFont="1" applyBorder="1" applyAlignment="1">
      <alignment horizontal="center" vertical="center" wrapText="1"/>
    </xf>
    <xf numFmtId="0" fontId="22" fillId="0" borderId="13" xfId="55" applyFont="1" applyBorder="1" applyAlignment="1">
      <alignment horizontal="center" vertical="center" wrapText="1"/>
    </xf>
    <xf numFmtId="0" fontId="22" fillId="0" borderId="38" xfId="55" applyFont="1" applyBorder="1" applyAlignment="1">
      <alignment horizontal="center" vertical="center" wrapText="1"/>
    </xf>
    <xf numFmtId="0" fontId="22" fillId="0" borderId="74" xfId="55" applyFont="1" applyBorder="1" applyAlignment="1">
      <alignment horizontal="center" vertical="center" wrapText="1"/>
    </xf>
    <xf numFmtId="0" fontId="22" fillId="0" borderId="66" xfId="55" applyFont="1" applyBorder="1" applyAlignment="1">
      <alignment horizontal="center" vertical="center" wrapText="1"/>
    </xf>
    <xf numFmtId="0" fontId="22" fillId="0" borderId="67" xfId="55" applyFont="1" applyBorder="1" applyAlignment="1">
      <alignment horizontal="center" vertical="center" wrapText="1"/>
    </xf>
    <xf numFmtId="0" fontId="22" fillId="0" borderId="64" xfId="55" applyFont="1" applyBorder="1" applyAlignment="1">
      <alignment horizontal="center" vertical="center" wrapText="1"/>
    </xf>
    <xf numFmtId="0" fontId="22" fillId="0" borderId="36" xfId="55" applyFont="1" applyBorder="1" applyAlignment="1">
      <alignment horizontal="center" vertical="center" wrapText="1"/>
    </xf>
    <xf numFmtId="0" fontId="22" fillId="0" borderId="41" xfId="55" applyFont="1" applyBorder="1" applyAlignment="1">
      <alignment horizontal="center" vertical="center" wrapText="1"/>
    </xf>
    <xf numFmtId="0" fontId="22" fillId="0" borderId="16" xfId="55" applyFont="1" applyBorder="1" applyAlignment="1">
      <alignment horizontal="center" vertical="center" wrapText="1"/>
    </xf>
    <xf numFmtId="0" fontId="22" fillId="0" borderId="32" xfId="55" applyFont="1" applyBorder="1" applyAlignment="1">
      <alignment horizontal="center" vertical="center" wrapText="1"/>
    </xf>
    <xf numFmtId="0" fontId="22" fillId="0" borderId="34" xfId="55" applyFont="1" applyBorder="1" applyAlignment="1">
      <alignment horizontal="center" vertical="center" wrapText="1"/>
    </xf>
    <xf numFmtId="0" fontId="32" fillId="0" borderId="0" xfId="55" applyFont="1" applyBorder="1" applyAlignment="1">
      <alignment horizontal="center" vertical="center" wrapText="1"/>
    </xf>
    <xf numFmtId="0" fontId="65" fillId="0" borderId="70" xfId="55" applyFont="1" applyBorder="1" applyAlignment="1">
      <alignment horizontal="right"/>
    </xf>
    <xf numFmtId="0" fontId="22" fillId="24" borderId="50" xfId="55" applyFont="1" applyFill="1" applyBorder="1" applyAlignment="1">
      <alignment horizontal="center" vertical="center" wrapText="1"/>
    </xf>
    <xf numFmtId="0" fontId="22" fillId="24" borderId="58" xfId="55" applyFont="1" applyFill="1" applyBorder="1" applyAlignment="1">
      <alignment horizontal="center" vertical="center" wrapText="1"/>
    </xf>
    <xf numFmtId="0" fontId="22" fillId="24" borderId="82" xfId="55" applyFont="1" applyFill="1" applyBorder="1" applyAlignment="1">
      <alignment horizontal="center" vertical="center" wrapText="1"/>
    </xf>
    <xf numFmtId="0" fontId="22" fillId="24" borderId="96" xfId="55" applyFont="1" applyFill="1" applyBorder="1" applyAlignment="1">
      <alignment horizontal="center" vertical="center" wrapText="1"/>
    </xf>
    <xf numFmtId="0" fontId="22" fillId="0" borderId="13" xfId="55" applyFont="1" applyBorder="1" applyAlignment="1">
      <alignment horizontal="center" vertical="center"/>
    </xf>
    <xf numFmtId="0" fontId="22" fillId="0" borderId="38" xfId="55" applyFont="1" applyBorder="1" applyAlignment="1">
      <alignment horizontal="center" vertical="center"/>
    </xf>
    <xf numFmtId="0" fontId="22" fillId="0" borderId="74" xfId="55" applyFont="1" applyBorder="1" applyAlignment="1">
      <alignment horizontal="center" vertical="center"/>
    </xf>
    <xf numFmtId="0" fontId="32" fillId="0" borderId="0" xfId="55" applyFont="1" applyBorder="1" applyAlignment="1">
      <alignment horizont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33" fillId="0" borderId="46" xfId="0" applyFont="1" applyFill="1" applyBorder="1" applyAlignment="1" applyProtection="1">
      <alignment horizontal="center" vertical="center"/>
    </xf>
    <xf numFmtId="0" fontId="33" fillId="0" borderId="27" xfId="0" applyFont="1" applyFill="1" applyBorder="1" applyAlignment="1" applyProtection="1">
      <alignment horizontal="center" vertical="center"/>
    </xf>
    <xf numFmtId="49" fontId="35" fillId="0" borderId="66" xfId="0" applyNumberFormat="1" applyFont="1" applyFill="1" applyBorder="1" applyAlignment="1" applyProtection="1">
      <alignment horizontal="center" vertical="center"/>
    </xf>
    <xf numFmtId="49" fontId="35" fillId="0" borderId="78" xfId="0" applyNumberFormat="1" applyFont="1" applyFill="1" applyBorder="1" applyAlignment="1" applyProtection="1">
      <alignment horizontal="center" vertical="center"/>
    </xf>
    <xf numFmtId="49" fontId="35" fillId="0" borderId="82" xfId="0" applyNumberFormat="1" applyFont="1" applyFill="1" applyBorder="1" applyAlignment="1" applyProtection="1">
      <alignment horizontal="center" vertical="center"/>
    </xf>
    <xf numFmtId="49" fontId="35" fillId="0" borderId="67" xfId="0" applyNumberFormat="1" applyFont="1" applyFill="1" applyBorder="1" applyAlignment="1" applyProtection="1">
      <alignment horizontal="center" vertical="center"/>
    </xf>
    <xf numFmtId="49" fontId="35" fillId="0" borderId="70" xfId="0" applyNumberFormat="1" applyFont="1" applyFill="1" applyBorder="1" applyAlignment="1" applyProtection="1">
      <alignment horizontal="center" vertical="center"/>
    </xf>
    <xf numFmtId="49" fontId="35" fillId="0" borderId="73" xfId="0" applyNumberFormat="1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5" fillId="0" borderId="78" xfId="0" applyFont="1" applyFill="1" applyBorder="1" applyAlignment="1" applyProtection="1">
      <alignment horizontal="center" vertical="center" wrapText="1"/>
    </xf>
    <xf numFmtId="0" fontId="35" fillId="0" borderId="78" xfId="0" applyFont="1" applyFill="1" applyBorder="1" applyAlignment="1" applyProtection="1">
      <alignment horizontal="center" vertical="center"/>
    </xf>
    <xf numFmtId="0" fontId="35" fillId="0" borderId="70" xfId="0" applyFont="1" applyFill="1" applyBorder="1" applyAlignment="1" applyProtection="1">
      <alignment horizontal="center" vertical="center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1" fillId="0" borderId="50" xfId="0" applyFont="1" applyBorder="1" applyAlignment="1">
      <alignment horizontal="center" wrapText="1"/>
    </xf>
    <xf numFmtId="0" fontId="31" fillId="0" borderId="76" xfId="0" applyFont="1" applyBorder="1" applyAlignment="1">
      <alignment horizontal="center" wrapText="1"/>
    </xf>
    <xf numFmtId="0" fontId="35" fillId="0" borderId="66" xfId="0" applyFont="1" applyFill="1" applyBorder="1" applyAlignment="1" applyProtection="1">
      <alignment horizontal="center" vertical="center"/>
    </xf>
    <xf numFmtId="0" fontId="35" fillId="0" borderId="82" xfId="0" applyFont="1" applyFill="1" applyBorder="1" applyAlignment="1" applyProtection="1">
      <alignment horizontal="center" vertical="center"/>
    </xf>
    <xf numFmtId="0" fontId="35" fillId="0" borderId="67" xfId="0" applyFont="1" applyFill="1" applyBorder="1" applyAlignment="1" applyProtection="1">
      <alignment horizontal="center" vertical="center"/>
    </xf>
    <xf numFmtId="0" fontId="35" fillId="0" borderId="73" xfId="0" applyFont="1" applyFill="1" applyBorder="1" applyAlignment="1" applyProtection="1">
      <alignment horizontal="center" vertical="center"/>
    </xf>
    <xf numFmtId="0" fontId="35" fillId="0" borderId="60" xfId="0" applyFont="1" applyFill="1" applyBorder="1" applyAlignment="1" applyProtection="1">
      <alignment horizontal="center" vertical="center" wrapText="1"/>
    </xf>
    <xf numFmtId="0" fontId="35" fillId="0" borderId="72" xfId="0" applyFont="1" applyFill="1" applyBorder="1" applyAlignment="1" applyProtection="1">
      <alignment horizontal="center" vertical="center" wrapText="1"/>
    </xf>
    <xf numFmtId="0" fontId="35" fillId="0" borderId="66" xfId="0" applyFont="1" applyFill="1" applyBorder="1" applyAlignment="1" applyProtection="1">
      <alignment horizontal="center" vertical="center" wrapText="1"/>
    </xf>
    <xf numFmtId="0" fontId="5" fillId="0" borderId="66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35" fillId="0" borderId="46" xfId="0" applyFont="1" applyFill="1" applyBorder="1" applyAlignment="1" applyProtection="1">
      <alignment horizontal="center" vertical="center"/>
    </xf>
    <xf numFmtId="0" fontId="35" fillId="0" borderId="27" xfId="0" applyFont="1" applyFill="1" applyBorder="1" applyAlignment="1" applyProtection="1">
      <alignment horizontal="center" vertical="center"/>
    </xf>
    <xf numFmtId="0" fontId="35" fillId="0" borderId="70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center" vertical="center"/>
    </xf>
    <xf numFmtId="49" fontId="5" fillId="0" borderId="78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5" fillId="0" borderId="70" xfId="0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0" fontId="27" fillId="0" borderId="50" xfId="0" applyFont="1" applyFill="1" applyBorder="1" applyAlignment="1" applyProtection="1">
      <alignment horizontal="center" vertical="center" wrapText="1"/>
    </xf>
    <xf numFmtId="0" fontId="27" fillId="0" borderId="76" xfId="0" applyFont="1" applyFill="1" applyBorder="1" applyAlignment="1" applyProtection="1">
      <alignment horizontal="center" vertical="center" wrapText="1"/>
    </xf>
    <xf numFmtId="0" fontId="32" fillId="0" borderId="0" xfId="44" applyFont="1" applyBorder="1" applyAlignment="1">
      <alignment horizontal="center" vertical="center" wrapText="1"/>
    </xf>
    <xf numFmtId="0" fontId="22" fillId="24" borderId="61" xfId="55" applyFont="1" applyFill="1" applyBorder="1" applyAlignment="1">
      <alignment horizontal="center" vertical="center" wrapText="1"/>
    </xf>
    <xf numFmtId="0" fontId="22" fillId="24" borderId="69" xfId="55" applyFont="1" applyFill="1" applyBorder="1" applyAlignment="1">
      <alignment horizontal="center" vertical="center" wrapText="1"/>
    </xf>
    <xf numFmtId="0" fontId="22" fillId="24" borderId="56" xfId="55" applyFont="1" applyFill="1" applyBorder="1" applyAlignment="1">
      <alignment horizontal="center" vertical="center" wrapText="1"/>
    </xf>
    <xf numFmtId="0" fontId="22" fillId="24" borderId="59" xfId="55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1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left" vertical="center" wrapText="1" indent="1"/>
    </xf>
    <xf numFmtId="0" fontId="5" fillId="0" borderId="52" xfId="0" applyFont="1" applyFill="1" applyBorder="1" applyAlignment="1" applyProtection="1">
      <alignment horizontal="left" vertical="center" wrapText="1" indent="1"/>
    </xf>
    <xf numFmtId="0" fontId="27" fillId="0" borderId="51" xfId="0" applyFont="1" applyFill="1" applyBorder="1" applyAlignment="1" applyProtection="1">
      <alignment horizontal="center" vertical="center" wrapText="1"/>
    </xf>
    <xf numFmtId="0" fontId="27" fillId="0" borderId="21" xfId="0" applyFont="1" applyFill="1" applyBorder="1" applyAlignment="1" applyProtection="1">
      <alignment horizontal="center" vertical="center" wrapText="1"/>
    </xf>
    <xf numFmtId="0" fontId="27" fillId="0" borderId="47" xfId="0" applyFont="1" applyFill="1" applyBorder="1" applyAlignment="1" applyProtection="1">
      <alignment horizontal="center" vertical="center" wrapText="1"/>
    </xf>
    <xf numFmtId="0" fontId="27" fillId="0" borderId="40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center" vertical="center" wrapText="1"/>
    </xf>
    <xf numFmtId="0" fontId="27" fillId="0" borderId="64" xfId="0" applyFont="1" applyFill="1" applyBorder="1" applyAlignment="1" applyProtection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27" fillId="0" borderId="43" xfId="0" applyFont="1" applyFill="1" applyBorder="1" applyAlignment="1" applyProtection="1">
      <alignment horizontal="center" vertical="center" wrapText="1"/>
    </xf>
    <xf numFmtId="0" fontId="27" fillId="0" borderId="60" xfId="0" applyFont="1" applyFill="1" applyBorder="1" applyAlignment="1" applyProtection="1">
      <alignment horizontal="center" vertical="center" wrapText="1"/>
    </xf>
    <xf numFmtId="0" fontId="27" fillId="0" borderId="72" xfId="0" applyFont="1" applyFill="1" applyBorder="1" applyAlignment="1" applyProtection="1">
      <alignment horizontal="center" vertical="center" wrapText="1"/>
    </xf>
    <xf numFmtId="164" fontId="32" fillId="0" borderId="0" xfId="51" applyNumberFormat="1" applyFont="1" applyFill="1" applyBorder="1" applyAlignment="1" applyProtection="1">
      <alignment horizontal="center" vertical="center" wrapText="1"/>
    </xf>
    <xf numFmtId="0" fontId="22" fillId="0" borderId="10" xfId="51" applyFont="1" applyFill="1" applyBorder="1" applyAlignment="1" applyProtection="1">
      <alignment horizontal="left" vertical="center"/>
    </xf>
    <xf numFmtId="0" fontId="22" fillId="0" borderId="12" xfId="51" applyFont="1" applyFill="1" applyBorder="1" applyAlignment="1" applyProtection="1">
      <alignment horizontal="left" vertical="center"/>
    </xf>
    <xf numFmtId="0" fontId="64" fillId="0" borderId="0" xfId="51" applyFont="1" applyFill="1" applyBorder="1" applyAlignment="1">
      <alignment horizontal="justify" vertical="center" wrapText="1"/>
    </xf>
    <xf numFmtId="0" fontId="31" fillId="0" borderId="0" xfId="0" applyFont="1" applyAlignment="1">
      <alignment horizont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3" fontId="22" fillId="0" borderId="100" xfId="0" applyNumberFormat="1" applyFont="1" applyBorder="1" applyAlignment="1">
      <alignment horizontal="center" vertical="center" wrapText="1"/>
    </xf>
    <xf numFmtId="3" fontId="22" fillId="0" borderId="85" xfId="0" applyNumberFormat="1" applyFont="1" applyBorder="1" applyAlignment="1">
      <alignment horizontal="center" vertical="center" wrapText="1"/>
    </xf>
    <xf numFmtId="3" fontId="22" fillId="0" borderId="101" xfId="0" applyNumberFormat="1" applyFont="1" applyBorder="1" applyAlignment="1">
      <alignment horizontal="center" vertical="center" wrapText="1"/>
    </xf>
    <xf numFmtId="3" fontId="22" fillId="0" borderId="92" xfId="0" applyNumberFormat="1" applyFont="1" applyBorder="1" applyAlignment="1">
      <alignment horizontal="center" vertical="center" wrapText="1"/>
    </xf>
    <xf numFmtId="0" fontId="31" fillId="0" borderId="0" xfId="50" applyFont="1" applyBorder="1" applyAlignment="1">
      <alignment horizontal="center" vertical="center" wrapText="1"/>
    </xf>
    <xf numFmtId="0" fontId="23" fillId="0" borderId="51" xfId="50" applyFont="1" applyBorder="1" applyAlignment="1">
      <alignment horizontal="center" vertical="center" wrapText="1"/>
    </xf>
    <xf numFmtId="0" fontId="23" fillId="0" borderId="19" xfId="50" applyFont="1" applyBorder="1" applyAlignment="1">
      <alignment horizontal="center" vertical="center" wrapText="1"/>
    </xf>
    <xf numFmtId="0" fontId="22" fillId="0" borderId="36" xfId="50" applyFont="1" applyBorder="1" applyAlignment="1">
      <alignment horizontal="center" vertical="center" wrapText="1" shrinkToFit="1"/>
    </xf>
    <xf numFmtId="0" fontId="22" fillId="0" borderId="41" xfId="50" applyFont="1" applyBorder="1" applyAlignment="1">
      <alignment horizontal="center" vertical="center" wrapText="1" shrinkToFit="1"/>
    </xf>
    <xf numFmtId="0" fontId="22" fillId="0" borderId="36" xfId="50" applyFont="1" applyBorder="1" applyAlignment="1">
      <alignment horizontal="center" vertical="center" wrapText="1"/>
    </xf>
    <xf numFmtId="0" fontId="22" fillId="0" borderId="41" xfId="50" applyFont="1" applyBorder="1" applyAlignment="1">
      <alignment horizontal="center" vertical="center" wrapText="1"/>
    </xf>
    <xf numFmtId="0" fontId="22" fillId="0" borderId="64" xfId="50" applyFont="1" applyBorder="1" applyAlignment="1">
      <alignment horizontal="center" vertical="center" wrapText="1"/>
    </xf>
    <xf numFmtId="0" fontId="22" fillId="0" borderId="71" xfId="50" applyFont="1" applyBorder="1" applyAlignment="1">
      <alignment horizontal="center" vertical="center" wrapText="1"/>
    </xf>
    <xf numFmtId="0" fontId="31" fillId="0" borderId="0" xfId="50" applyFont="1" applyBorder="1" applyAlignment="1">
      <alignment horizontal="center" vertical="top" wrapText="1"/>
    </xf>
    <xf numFmtId="0" fontId="23" fillId="0" borderId="20" xfId="50" applyFont="1" applyBorder="1" applyAlignment="1">
      <alignment horizontal="center" vertical="center" wrapText="1"/>
    </xf>
    <xf numFmtId="0" fontId="23" fillId="0" borderId="17" xfId="50" applyFont="1" applyBorder="1" applyAlignment="1">
      <alignment horizontal="center" vertical="center" wrapText="1"/>
    </xf>
    <xf numFmtId="0" fontId="23" fillId="0" borderId="36" xfId="50" applyFont="1" applyBorder="1" applyAlignment="1">
      <alignment horizontal="center" vertical="center" wrapText="1"/>
    </xf>
    <xf numFmtId="0" fontId="23" fillId="0" borderId="14" xfId="50" applyFont="1" applyBorder="1" applyAlignment="1">
      <alignment horizontal="center" vertical="center" wrapText="1"/>
    </xf>
    <xf numFmtId="0" fontId="23" fillId="0" borderId="36" xfId="50" applyFont="1" applyBorder="1" applyAlignment="1">
      <alignment horizontal="center" vertical="top" wrapText="1"/>
    </xf>
    <xf numFmtId="0" fontId="23" fillId="0" borderId="14" xfId="50" applyFont="1" applyBorder="1" applyAlignment="1">
      <alignment horizontal="center" vertical="top" wrapText="1"/>
    </xf>
    <xf numFmtId="0" fontId="23" fillId="0" borderId="36" xfId="50" applyFont="1" applyBorder="1" applyAlignment="1">
      <alignment horizontal="center" vertical="center" wrapText="1" shrinkToFit="1"/>
    </xf>
    <xf numFmtId="0" fontId="23" fillId="0" borderId="14" xfId="50" applyFont="1" applyBorder="1" applyAlignment="1">
      <alignment horizontal="center" vertical="center" wrapText="1" shrinkToFit="1"/>
    </xf>
    <xf numFmtId="0" fontId="23" fillId="0" borderId="64" xfId="50" applyFont="1" applyBorder="1" applyAlignment="1">
      <alignment horizontal="center" vertical="center" wrapText="1"/>
    </xf>
    <xf numFmtId="0" fontId="23" fillId="0" borderId="31" xfId="50" applyFont="1" applyBorder="1" applyAlignment="1">
      <alignment horizontal="center" vertical="center" wrapText="1"/>
    </xf>
    <xf numFmtId="0" fontId="27" fillId="0" borderId="13" xfId="0" applyFont="1" applyFill="1" applyBorder="1" applyAlignment="1" applyProtection="1">
      <alignment horizontal="left" vertical="center"/>
    </xf>
    <xf numFmtId="0" fontId="27" fillId="0" borderId="52" xfId="0" applyFont="1" applyFill="1" applyBorder="1" applyAlignment="1" applyProtection="1">
      <alignment horizontal="left" vertical="center"/>
    </xf>
    <xf numFmtId="0" fontId="41" fillId="0" borderId="0" xfId="0" applyFont="1" applyFill="1" applyAlignment="1">
      <alignment horizontal="center" wrapText="1"/>
    </xf>
    <xf numFmtId="0" fontId="41" fillId="0" borderId="0" xfId="0" applyFont="1" applyFill="1" applyAlignment="1">
      <alignment horizontal="center"/>
    </xf>
    <xf numFmtId="0" fontId="96" fillId="0" borderId="70" xfId="0" applyFont="1" applyFill="1" applyBorder="1" applyAlignment="1">
      <alignment horizontal="right"/>
    </xf>
    <xf numFmtId="0" fontId="27" fillId="0" borderId="66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27" fillId="0" borderId="70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/>
    </xf>
    <xf numFmtId="0" fontId="27" fillId="0" borderId="38" xfId="0" applyFont="1" applyFill="1" applyBorder="1" applyAlignment="1">
      <alignment horizontal="center"/>
    </xf>
    <xf numFmtId="0" fontId="27" fillId="0" borderId="60" xfId="0" applyFont="1" applyFill="1" applyBorder="1" applyAlignment="1">
      <alignment horizontal="center" vertical="center" wrapText="1"/>
    </xf>
    <xf numFmtId="0" fontId="27" fillId="0" borderId="72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left" vertical="center" wrapText="1"/>
    </xf>
    <xf numFmtId="0" fontId="27" fillId="0" borderId="78" xfId="0" applyFont="1" applyFill="1" applyBorder="1" applyAlignment="1">
      <alignment horizontal="left" vertical="center" wrapText="1"/>
    </xf>
    <xf numFmtId="0" fontId="27" fillId="0" borderId="82" xfId="0" applyFont="1" applyFill="1" applyBorder="1" applyAlignment="1">
      <alignment horizontal="left" vertical="center" wrapText="1"/>
    </xf>
    <xf numFmtId="0" fontId="27" fillId="0" borderId="66" xfId="0" applyFont="1" applyFill="1" applyBorder="1" applyAlignment="1" applyProtection="1">
      <alignment horizontal="left" vertical="center" wrapText="1"/>
    </xf>
    <xf numFmtId="0" fontId="27" fillId="0" borderId="78" xfId="0" applyFont="1" applyFill="1" applyBorder="1" applyAlignment="1" applyProtection="1">
      <alignment horizontal="left" vertical="center" wrapText="1"/>
    </xf>
    <xf numFmtId="0" fontId="27" fillId="0" borderId="82" xfId="0" applyFont="1" applyFill="1" applyBorder="1" applyAlignment="1" applyProtection="1">
      <alignment horizontal="left" vertical="center" wrapText="1"/>
    </xf>
    <xf numFmtId="0" fontId="22" fillId="0" borderId="13" xfId="68" applyFont="1" applyBorder="1" applyAlignment="1">
      <alignment horizontal="center" vertical="center"/>
    </xf>
    <xf numFmtId="0" fontId="22" fillId="0" borderId="52" xfId="68" applyFont="1" applyBorder="1" applyAlignment="1">
      <alignment horizontal="center" vertical="center"/>
    </xf>
    <xf numFmtId="0" fontId="22" fillId="0" borderId="10" xfId="68" applyFont="1" applyBorder="1" applyAlignment="1">
      <alignment horizontal="center" vertical="center"/>
    </xf>
    <xf numFmtId="0" fontId="22" fillId="0" borderId="12" xfId="68" applyFont="1" applyBorder="1" applyAlignment="1">
      <alignment horizontal="center" vertical="center"/>
    </xf>
    <xf numFmtId="0" fontId="22" fillId="0" borderId="38" xfId="68" applyFont="1" applyBorder="1" applyAlignment="1">
      <alignment horizontal="center" vertical="center"/>
    </xf>
    <xf numFmtId="0" fontId="22" fillId="0" borderId="67" xfId="68" applyFont="1" applyBorder="1" applyAlignment="1">
      <alignment horizontal="center" vertical="center"/>
    </xf>
    <xf numFmtId="0" fontId="22" fillId="0" borderId="102" xfId="68" applyFont="1" applyBorder="1" applyAlignment="1">
      <alignment horizontal="center" vertical="center"/>
    </xf>
    <xf numFmtId="0" fontId="22" fillId="0" borderId="66" xfId="68" applyFont="1" applyBorder="1" applyAlignment="1">
      <alignment horizontal="center" vertical="center"/>
    </xf>
    <xf numFmtId="0" fontId="22" fillId="0" borderId="95" xfId="68" applyFont="1" applyBorder="1" applyAlignment="1">
      <alignment horizontal="center" vertical="center"/>
    </xf>
    <xf numFmtId="0" fontId="31" fillId="0" borderId="0" xfId="68" applyFont="1" applyAlignment="1">
      <alignment horizontal="center" vertical="center" wrapText="1"/>
    </xf>
    <xf numFmtId="0" fontId="31" fillId="0" borderId="0" xfId="68" applyFont="1" applyAlignment="1">
      <alignment horizontal="center" vertical="center"/>
    </xf>
    <xf numFmtId="0" fontId="67" fillId="0" borderId="0" xfId="0" applyFont="1" applyFill="1" applyAlignment="1">
      <alignment horizontal="center" vertical="center" wrapText="1"/>
    </xf>
    <xf numFmtId="0" fontId="66" fillId="0" borderId="78" xfId="0" applyFont="1" applyFill="1" applyBorder="1" applyAlignment="1">
      <alignment horizontal="justify" vertical="center" wrapText="1"/>
    </xf>
    <xf numFmtId="0" fontId="32" fillId="0" borderId="0" xfId="42" applyFont="1" applyFill="1" applyBorder="1" applyAlignment="1">
      <alignment horizontal="center" vertical="center" wrapText="1"/>
    </xf>
    <xf numFmtId="0" fontId="32" fillId="0" borderId="0" xfId="42" applyFont="1" applyFill="1" applyBorder="1" applyAlignment="1">
      <alignment vertical="center"/>
    </xf>
    <xf numFmtId="0" fontId="22" fillId="30" borderId="66" xfId="42" applyFont="1" applyFill="1" applyBorder="1" applyAlignment="1">
      <alignment horizontal="center"/>
    </xf>
    <xf numFmtId="0" fontId="22" fillId="30" borderId="78" xfId="42" applyFont="1" applyFill="1" applyBorder="1" applyAlignment="1">
      <alignment horizontal="center"/>
    </xf>
    <xf numFmtId="0" fontId="22" fillId="30" borderId="82" xfId="42" applyFont="1" applyFill="1" applyBorder="1" applyAlignment="1">
      <alignment horizontal="center"/>
    </xf>
    <xf numFmtId="0" fontId="22" fillId="30" borderId="13" xfId="42" applyFont="1" applyFill="1" applyBorder="1" applyAlignment="1">
      <alignment horizontal="center" wrapText="1"/>
    </xf>
    <xf numFmtId="0" fontId="22" fillId="30" borderId="38" xfId="42" applyFont="1" applyFill="1" applyBorder="1" applyAlignment="1">
      <alignment horizontal="center" wrapText="1"/>
    </xf>
    <xf numFmtId="0" fontId="22" fillId="30" borderId="74" xfId="42" applyFont="1" applyFill="1" applyBorder="1" applyAlignment="1">
      <alignment horizontal="center" wrapText="1"/>
    </xf>
    <xf numFmtId="0" fontId="22" fillId="0" borderId="0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vertical="center" wrapText="1"/>
    </xf>
    <xf numFmtId="0" fontId="31" fillId="0" borderId="0" xfId="49" applyFont="1" applyBorder="1" applyAlignment="1">
      <alignment horizontal="center" wrapText="1"/>
    </xf>
    <xf numFmtId="0" fontId="32" fillId="0" borderId="0" xfId="46" applyFont="1" applyFill="1" applyBorder="1" applyAlignment="1">
      <alignment horizontal="center" vertical="center" wrapText="1"/>
    </xf>
    <xf numFmtId="0" fontId="32" fillId="0" borderId="0" xfId="46" applyFont="1" applyFill="1" applyBorder="1" applyAlignment="1">
      <alignment vertical="center"/>
    </xf>
    <xf numFmtId="0" fontId="31" fillId="0" borderId="0" xfId="57" applyFont="1" applyBorder="1" applyAlignment="1">
      <alignment horizontal="center" vertical="center" wrapText="1"/>
    </xf>
    <xf numFmtId="0" fontId="22" fillId="0" borderId="20" xfId="57" applyFont="1" applyBorder="1" applyAlignment="1">
      <alignment horizontal="center" vertical="center" wrapText="1"/>
    </xf>
    <xf numFmtId="0" fontId="22" fillId="0" borderId="32" xfId="57" applyFont="1" applyBorder="1" applyAlignment="1">
      <alignment horizontal="center" vertical="center" wrapText="1"/>
    </xf>
    <xf numFmtId="0" fontId="22" fillId="0" borderId="95" xfId="57" applyFont="1" applyFill="1" applyBorder="1" applyAlignment="1">
      <alignment horizontal="center" vertical="center" wrapText="1"/>
    </xf>
    <xf numFmtId="0" fontId="22" fillId="0" borderId="102" xfId="57" applyFont="1" applyFill="1" applyBorder="1" applyAlignment="1">
      <alignment horizontal="center" vertical="center" wrapText="1"/>
    </xf>
    <xf numFmtId="0" fontId="22" fillId="0" borderId="36" xfId="57" applyFont="1" applyFill="1" applyBorder="1" applyAlignment="1">
      <alignment horizontal="center" vertical="center" wrapText="1"/>
    </xf>
    <xf numFmtId="0" fontId="22" fillId="0" borderId="41" xfId="57" applyFont="1" applyFill="1" applyBorder="1" applyAlignment="1">
      <alignment horizontal="center" vertical="center" wrapText="1"/>
    </xf>
    <xf numFmtId="0" fontId="22" fillId="0" borderId="64" xfId="57" applyFont="1" applyFill="1" applyBorder="1" applyAlignment="1">
      <alignment horizontal="center" vertical="center" wrapText="1"/>
    </xf>
    <xf numFmtId="0" fontId="22" fillId="0" borderId="71" xfId="57" applyFont="1" applyFill="1" applyBorder="1" applyAlignment="1">
      <alignment horizontal="center" vertical="center" wrapText="1"/>
    </xf>
    <xf numFmtId="0" fontId="31" fillId="0" borderId="0" xfId="59" applyFont="1" applyFill="1" applyAlignment="1" applyProtection="1">
      <alignment horizontal="center" vertical="center" wrapText="1"/>
    </xf>
    <xf numFmtId="0" fontId="23" fillId="0" borderId="51" xfId="59" applyFont="1" applyFill="1" applyBorder="1" applyAlignment="1" applyProtection="1">
      <alignment horizontal="center" vertical="center" wrapText="1"/>
    </xf>
    <xf numFmtId="0" fontId="23" fillId="0" borderId="21" xfId="59" applyFont="1" applyFill="1" applyBorder="1" applyAlignment="1" applyProtection="1">
      <alignment horizontal="center" vertical="center" wrapText="1"/>
    </xf>
    <xf numFmtId="0" fontId="23" fillId="0" borderId="19" xfId="59" applyFont="1" applyFill="1" applyBorder="1" applyAlignment="1" applyProtection="1">
      <alignment horizontal="center" vertical="center" wrapText="1"/>
    </xf>
    <xf numFmtId="0" fontId="23" fillId="0" borderId="66" xfId="59" applyFont="1" applyFill="1" applyBorder="1" applyAlignment="1" applyProtection="1">
      <alignment horizontal="center" vertical="center" wrapText="1"/>
    </xf>
    <xf numFmtId="0" fontId="23" fillId="0" borderId="39" xfId="59" applyFont="1" applyFill="1" applyBorder="1" applyAlignment="1" applyProtection="1">
      <alignment horizontal="center" vertical="center" wrapText="1"/>
    </xf>
    <xf numFmtId="0" fontId="23" fillId="0" borderId="67" xfId="59" applyFont="1" applyFill="1" applyBorder="1" applyAlignment="1" applyProtection="1">
      <alignment horizontal="center" vertical="center" wrapText="1"/>
    </xf>
    <xf numFmtId="0" fontId="23" fillId="0" borderId="20" xfId="59" applyFont="1" applyFill="1" applyBorder="1" applyAlignment="1" applyProtection="1">
      <alignment horizontal="center" vertical="center" wrapText="1"/>
    </xf>
    <xf numFmtId="0" fontId="23" fillId="0" borderId="17" xfId="59" applyFont="1" applyFill="1" applyBorder="1" applyAlignment="1" applyProtection="1">
      <alignment horizontal="center" vertical="center" wrapText="1"/>
    </xf>
    <xf numFmtId="0" fontId="23" fillId="0" borderId="64" xfId="59" applyFont="1" applyFill="1" applyBorder="1" applyAlignment="1" applyProtection="1">
      <alignment horizontal="center" vertical="center" wrapText="1"/>
    </xf>
    <xf numFmtId="0" fontId="23" fillId="0" borderId="31" xfId="59" applyFont="1" applyFill="1" applyBorder="1" applyAlignment="1" applyProtection="1">
      <alignment horizontal="center" vertical="center" wrapText="1"/>
    </xf>
    <xf numFmtId="0" fontId="25" fillId="0" borderId="32" xfId="59" applyFont="1" applyFill="1" applyBorder="1" applyAlignment="1" applyProtection="1">
      <alignment horizontal="center" wrapText="1"/>
    </xf>
    <xf numFmtId="0" fontId="25" fillId="0" borderId="96" xfId="59" applyFont="1" applyFill="1" applyBorder="1" applyAlignment="1" applyProtection="1">
      <alignment horizontal="center" wrapText="1"/>
    </xf>
    <xf numFmtId="0" fontId="41" fillId="0" borderId="0" xfId="58" applyFont="1" applyFill="1" applyAlignment="1" applyProtection="1">
      <alignment horizontal="center" vertical="center" wrapText="1"/>
    </xf>
    <xf numFmtId="0" fontId="31" fillId="0" borderId="0" xfId="59" applyFont="1" applyFill="1" applyAlignment="1">
      <alignment horizontal="center" wrapText="1"/>
    </xf>
    <xf numFmtId="0" fontId="22" fillId="0" borderId="0" xfId="59" applyFont="1" applyFill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99" fillId="0" borderId="0" xfId="45" applyFont="1" applyAlignment="1">
      <alignment horizontal="center" vertical="center" wrapText="1"/>
    </xf>
    <xf numFmtId="0" fontId="26" fillId="0" borderId="14" xfId="45" applyFont="1" applyFill="1" applyBorder="1" applyAlignment="1">
      <alignment horizontal="left"/>
    </xf>
    <xf numFmtId="0" fontId="26" fillId="0" borderId="25" xfId="45" applyFont="1" applyFill="1" applyBorder="1" applyAlignment="1">
      <alignment horizontal="left" wrapText="1"/>
    </xf>
    <xf numFmtId="0" fontId="26" fillId="0" borderId="29" xfId="45" applyFont="1" applyFill="1" applyBorder="1" applyAlignment="1">
      <alignment horizontal="left" wrapText="1"/>
    </xf>
    <xf numFmtId="0" fontId="26" fillId="0" borderId="48" xfId="45" applyFont="1" applyFill="1" applyBorder="1" applyAlignment="1">
      <alignment horizontal="left" wrapText="1"/>
    </xf>
    <xf numFmtId="0" fontId="26" fillId="0" borderId="41" xfId="45" applyFont="1" applyFill="1" applyBorder="1" applyAlignment="1">
      <alignment horizontal="left"/>
    </xf>
    <xf numFmtId="0" fontId="22" fillId="0" borderId="11" xfId="45" applyFont="1" applyFill="1" applyBorder="1" applyAlignment="1">
      <alignment horizontal="center" vertical="center"/>
    </xf>
    <xf numFmtId="0" fontId="26" fillId="0" borderId="34" xfId="45" applyFont="1" applyFill="1" applyBorder="1" applyAlignment="1">
      <alignment horizontal="left"/>
    </xf>
    <xf numFmtId="0" fontId="26" fillId="0" borderId="14" xfId="45" applyFont="1" applyFill="1" applyBorder="1" applyAlignment="1"/>
    <xf numFmtId="0" fontId="59" fillId="0" borderId="12" xfId="45" applyFont="1" applyFill="1" applyBorder="1" applyAlignment="1">
      <alignment horizontal="center" vertical="center"/>
    </xf>
    <xf numFmtId="0" fontId="59" fillId="0" borderId="38" xfId="45" applyFont="1" applyFill="1" applyBorder="1" applyAlignment="1">
      <alignment horizontal="center" vertical="center"/>
    </xf>
    <xf numFmtId="0" fontId="59" fillId="0" borderId="52" xfId="45" applyFont="1" applyFill="1" applyBorder="1" applyAlignment="1">
      <alignment horizontal="center" vertical="center"/>
    </xf>
  </cellXfs>
  <cellStyles count="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2 2" xfId="42"/>
    <cellStyle name="Normál 2 3" xfId="66"/>
    <cellStyle name="Normál 3" xfId="43"/>
    <cellStyle name="Normál 3 2" xfId="44"/>
    <cellStyle name="Normál 4" xfId="45"/>
    <cellStyle name="Normál 5" xfId="46"/>
    <cellStyle name="Normál 6" xfId="47"/>
    <cellStyle name="Normál 7" xfId="48"/>
    <cellStyle name="Normál 7 2" xfId="68"/>
    <cellStyle name="Normál 8" xfId="67"/>
    <cellStyle name="Normál_Beilllesztendő létszm 2012" xfId="49"/>
    <cellStyle name="Normál_ktgvetés mellékletei 2012 01 20" xfId="50"/>
    <cellStyle name="Normál_KVRENMUNKA" xfId="51"/>
    <cellStyle name="Normál_létszám tájékoztató" xfId="52"/>
    <cellStyle name="Normál_Munka1" xfId="53"/>
    <cellStyle name="Normál_Munka2 (2)" xfId="54"/>
    <cellStyle name="Normál_Munkafüzet2" xfId="55"/>
    <cellStyle name="Normal_tanusitv" xfId="56"/>
    <cellStyle name="Normál_Tárgyi eszk.értékcsökkenése" xfId="57"/>
    <cellStyle name="Normál_VAGYONK" xfId="58"/>
    <cellStyle name="Normál_VAGYONKIM" xfId="59"/>
    <cellStyle name="Normál_Zárszámadás_mell2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SYSTEMx\PH_users\herczegne_ilona\Dokumentumok\_EL&#336;TERJESZT&#201;SEK\2016.%20&#201;VI%20EL&#336;TERJESZT&#201;SEK\10-M&#193;JUS%2026\2%20Et.%20&#214;nk.%202015.%20&#233;vi%20z&#225;rsz&#225;mad&#225;sa%20&#233;s%20mell&#233;kletei\2015.jav.%20z&#225;rsz&#225;ma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Systemx\DOCUME~1\str215\LOCALS~1\Temp\2014%20%20&#233;vi%20I%20%20f&#233;l&#233;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Systemx\Documents%20and%20Settings\str207\Local%20Settings\Temporary%20Internet%20Files\Content.Outlook\YEXWMP6D\2014%20k&#246;lts&#233;gvet&#233;s%2001%2026%20&#201;v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SYSTEMx\PH_users\abrahamne_eva\Dokumentumok\El&#337;i.%20m&#243;d.test&#252;leti%202015\2015.%20&#233;v%206.%20sz.%20m&#243;d.%20t&#225;bl&#225;k%20&#250;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"/>
      <sheetName val="1.2.sz.mell"/>
      <sheetName val="1.3.sz.mell"/>
      <sheetName val="1.4.sz.mell"/>
      <sheetName val="2.1.sz.mell  "/>
      <sheetName val="2.2.sz.mell  "/>
      <sheetName val="3.sz.mell"/>
      <sheetName val="4. sz.mell. (2)"/>
      <sheetName val="4. sz.mell."/>
      <sheetName val="5.sz.mell."/>
      <sheetName val="6.sz.mell"/>
      <sheetName val="7.sz.mell"/>
      <sheetName val="8.sz.mell"/>
      <sheetName val="9.sz.mell"/>
      <sheetName val="10.sz.mell"/>
      <sheetName val="11. sz.mell"/>
      <sheetName val="12.sz.mell"/>
      <sheetName val="13.sz.mell"/>
      <sheetName val="14.sz.mell"/>
      <sheetName val="15.sz.mell"/>
      <sheetName val="16.sz.mell"/>
      <sheetName val="17.sz.mell"/>
      <sheetName val="18.sz.mell."/>
      <sheetName val="18.1.sz.mell."/>
      <sheetName val="18.2.sz.mell."/>
      <sheetName val="19.sz.mell"/>
      <sheetName val="20. sz. mell."/>
      <sheetName val="21.1-21.2 sz. mell.Szoc"/>
      <sheetName val="22. sz. mell."/>
      <sheetName val="23.sz.mell."/>
      <sheetName val="24.sz. mell."/>
      <sheetName val="25.sz.mell."/>
      <sheetName val="26.sz.mell"/>
      <sheetName val="27. sz. mell."/>
      <sheetName val="28.sz.mell."/>
      <sheetName val="29. sz.mell"/>
      <sheetName val="30.sz.mell."/>
      <sheetName val="31. sz. mell."/>
      <sheetName val="32. sz. mell."/>
      <sheetName val="33. sz. mell."/>
    </sheetNames>
    <sheetDataSet>
      <sheetData sheetId="0">
        <row r="7">
          <cell r="C7">
            <v>866388</v>
          </cell>
          <cell r="D7">
            <v>1182116</v>
          </cell>
          <cell r="E7">
            <v>1182116</v>
          </cell>
        </row>
        <row r="14">
          <cell r="C14">
            <v>457869</v>
          </cell>
          <cell r="D14">
            <v>928403</v>
          </cell>
          <cell r="E14">
            <v>929357</v>
          </cell>
        </row>
        <row r="24">
          <cell r="C24">
            <v>144403</v>
          </cell>
          <cell r="D24">
            <v>232949</v>
          </cell>
          <cell r="E24">
            <v>229185</v>
          </cell>
        </row>
        <row r="25">
          <cell r="C25">
            <v>571194</v>
          </cell>
          <cell r="D25">
            <v>522397</v>
          </cell>
          <cell r="E25">
            <v>515697</v>
          </cell>
        </row>
        <row r="26">
          <cell r="D26">
            <v>11444</v>
          </cell>
          <cell r="E26">
            <v>11444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4934</v>
          </cell>
          <cell r="E32">
            <v>4934</v>
          </cell>
        </row>
        <row r="33">
          <cell r="C33">
            <v>0</v>
          </cell>
          <cell r="D33">
            <v>10253</v>
          </cell>
          <cell r="E33">
            <v>3553</v>
          </cell>
        </row>
        <row r="34">
          <cell r="C34">
            <v>0</v>
          </cell>
          <cell r="D34">
            <v>3956</v>
          </cell>
          <cell r="E34">
            <v>3956</v>
          </cell>
        </row>
        <row r="35">
          <cell r="C35">
            <v>571194</v>
          </cell>
          <cell r="D35">
            <v>491810</v>
          </cell>
          <cell r="E35">
            <v>491810</v>
          </cell>
        </row>
        <row r="36">
          <cell r="C36">
            <v>924000</v>
          </cell>
        </row>
        <row r="45">
          <cell r="C45">
            <v>625729</v>
          </cell>
          <cell r="D45">
            <v>698985</v>
          </cell>
          <cell r="E45">
            <v>680862</v>
          </cell>
        </row>
        <row r="61">
          <cell r="C61">
            <v>12716</v>
          </cell>
          <cell r="D61">
            <v>55386</v>
          </cell>
          <cell r="E61">
            <v>55386</v>
          </cell>
        </row>
        <row r="62">
          <cell r="C62">
            <v>17700</v>
          </cell>
          <cell r="D62">
            <v>17700</v>
          </cell>
          <cell r="E62">
            <v>17720</v>
          </cell>
        </row>
        <row r="63">
          <cell r="C63">
            <v>40800</v>
          </cell>
          <cell r="D63">
            <v>14543</v>
          </cell>
          <cell r="E63">
            <v>14848</v>
          </cell>
        </row>
        <row r="64">
          <cell r="C64">
            <v>40000</v>
          </cell>
          <cell r="D64">
            <v>6759</v>
          </cell>
          <cell r="E64">
            <v>6759</v>
          </cell>
        </row>
        <row r="65">
          <cell r="C65">
            <v>800</v>
          </cell>
          <cell r="D65">
            <v>800</v>
          </cell>
          <cell r="E65">
            <v>1105</v>
          </cell>
        </row>
        <row r="67">
          <cell r="C67">
            <v>0</v>
          </cell>
          <cell r="D67">
            <v>6984</v>
          </cell>
          <cell r="E67">
            <v>6984</v>
          </cell>
        </row>
        <row r="68">
          <cell r="D68">
            <v>1250</v>
          </cell>
          <cell r="E68">
            <v>950</v>
          </cell>
        </row>
        <row r="72">
          <cell r="C72">
            <v>7000</v>
          </cell>
          <cell r="D72">
            <v>7243</v>
          </cell>
          <cell r="E72">
            <v>7297</v>
          </cell>
        </row>
        <row r="82">
          <cell r="C82">
            <v>205151</v>
          </cell>
          <cell r="D82">
            <v>102377</v>
          </cell>
          <cell r="E82">
            <v>102377</v>
          </cell>
        </row>
        <row r="88">
          <cell r="C88">
            <v>143263</v>
          </cell>
          <cell r="D88">
            <v>318662</v>
          </cell>
          <cell r="E88">
            <v>318662</v>
          </cell>
        </row>
        <row r="89">
          <cell r="C89">
            <v>212779</v>
          </cell>
          <cell r="D89">
            <v>349674</v>
          </cell>
          <cell r="E89">
            <v>349674</v>
          </cell>
        </row>
        <row r="92">
          <cell r="D92">
            <v>28680</v>
          </cell>
          <cell r="E92">
            <v>28679</v>
          </cell>
        </row>
        <row r="106">
          <cell r="C106">
            <v>912506</v>
          </cell>
          <cell r="D106">
            <v>1242941</v>
          </cell>
          <cell r="E106">
            <v>1176071</v>
          </cell>
        </row>
        <row r="107">
          <cell r="C107">
            <v>239525</v>
          </cell>
          <cell r="D107">
            <v>293567</v>
          </cell>
          <cell r="E107">
            <v>280626</v>
          </cell>
        </row>
        <row r="108">
          <cell r="C108">
            <v>1272951</v>
          </cell>
          <cell r="D108">
            <v>1557446</v>
          </cell>
          <cell r="E108">
            <v>1377393</v>
          </cell>
        </row>
        <row r="109">
          <cell r="C109">
            <v>81988</v>
          </cell>
          <cell r="D109">
            <v>151175</v>
          </cell>
          <cell r="E109">
            <v>135582</v>
          </cell>
        </row>
        <row r="110">
          <cell r="C110">
            <v>263264</v>
          </cell>
          <cell r="D110">
            <v>286439</v>
          </cell>
          <cell r="E110">
            <v>280305</v>
          </cell>
        </row>
        <row r="120">
          <cell r="C120">
            <v>854169</v>
          </cell>
          <cell r="D120">
            <v>760928</v>
          </cell>
          <cell r="E120">
            <v>689233</v>
          </cell>
        </row>
        <row r="121">
          <cell r="C121">
            <v>208747</v>
          </cell>
          <cell r="D121">
            <v>226957</v>
          </cell>
          <cell r="E121">
            <v>164461</v>
          </cell>
        </row>
        <row r="122">
          <cell r="C122">
            <v>520892</v>
          </cell>
          <cell r="D122">
            <v>432983</v>
          </cell>
          <cell r="E122">
            <v>429405</v>
          </cell>
        </row>
        <row r="123">
          <cell r="C123">
            <v>124530</v>
          </cell>
          <cell r="D123">
            <v>89085</v>
          </cell>
          <cell r="E123">
            <v>85327</v>
          </cell>
        </row>
        <row r="124">
          <cell r="C124">
            <v>0</v>
          </cell>
          <cell r="D124">
            <v>9793</v>
          </cell>
          <cell r="E124">
            <v>8515</v>
          </cell>
        </row>
        <row r="125">
          <cell r="C125">
            <v>0</v>
          </cell>
          <cell r="D125">
            <v>2110</v>
          </cell>
          <cell r="E125">
            <v>1525</v>
          </cell>
        </row>
        <row r="126">
          <cell r="C126">
            <v>75670</v>
          </cell>
          <cell r="D126">
            <v>69523</v>
          </cell>
          <cell r="E126">
            <v>51309</v>
          </cell>
        </row>
        <row r="127">
          <cell r="C127">
            <v>3000</v>
          </cell>
          <cell r="D127">
            <v>10156</v>
          </cell>
          <cell r="E127">
            <v>10156</v>
          </cell>
        </row>
        <row r="134">
          <cell r="C134">
            <v>4826</v>
          </cell>
          <cell r="D134">
            <v>13501</v>
          </cell>
          <cell r="E134">
            <v>11334</v>
          </cell>
        </row>
        <row r="136">
          <cell r="C136">
            <v>207015</v>
          </cell>
          <cell r="D136">
            <v>392724</v>
          </cell>
          <cell r="E136">
            <v>0</v>
          </cell>
        </row>
        <row r="137">
          <cell r="C137">
            <v>150153</v>
          </cell>
          <cell r="D137">
            <v>172279</v>
          </cell>
          <cell r="E137">
            <v>0</v>
          </cell>
        </row>
        <row r="138">
          <cell r="C138">
            <v>56862</v>
          </cell>
          <cell r="D138">
            <v>220445</v>
          </cell>
          <cell r="E138">
            <v>0</v>
          </cell>
        </row>
        <row r="139">
          <cell r="C139">
            <v>67298</v>
          </cell>
          <cell r="D139">
            <v>141034</v>
          </cell>
          <cell r="E139">
            <v>0</v>
          </cell>
        </row>
        <row r="140">
          <cell r="C140">
            <v>63298</v>
          </cell>
          <cell r="D140">
            <v>30639</v>
          </cell>
          <cell r="E140">
            <v>0</v>
          </cell>
        </row>
        <row r="141">
          <cell r="C141">
            <v>4000</v>
          </cell>
          <cell r="D141">
            <v>110395</v>
          </cell>
          <cell r="E141">
            <v>0</v>
          </cell>
        </row>
        <row r="148">
          <cell r="C148">
            <v>102377</v>
          </cell>
          <cell r="D148">
            <v>103474</v>
          </cell>
          <cell r="E148">
            <v>103474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"/>
      <sheetName val="1.2.sz.mell"/>
      <sheetName val="1.3.sz.mell"/>
      <sheetName val="1.4.sz.mell"/>
      <sheetName val="2.1.sz.mell  "/>
      <sheetName val="2.2.sz.mell  "/>
      <sheetName val="6.sz.mell"/>
      <sheetName val="7.sz.mell"/>
      <sheetName val="9.sz.mell"/>
      <sheetName val="10.sz.mell"/>
      <sheetName val="11. sz.mell"/>
      <sheetName val="12.sz.mell"/>
      <sheetName val="13.1.sz.mell"/>
      <sheetName val="13.2.sz.mell"/>
      <sheetName val="13.3.sz.mell"/>
      <sheetName val="14. sz.mell."/>
      <sheetName val="15. sz. mell."/>
    </sheetNames>
    <sheetDataSet>
      <sheetData sheetId="0" refreshError="1">
        <row r="7">
          <cell r="C7">
            <v>967659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"/>
      <sheetName val="1.2.sz.mell"/>
      <sheetName val="1.3.sz.mell"/>
      <sheetName val="1.4.sz.mell"/>
      <sheetName val="2.1.sz.mell  "/>
      <sheetName val="2.2.sz.mell  "/>
      <sheetName val="3. Támogatás"/>
      <sheetName val="EU-s Fanni"/>
      <sheetName val="EU-s projektek"/>
      <sheetName val="6. beuházásái kiad.2014"/>
      <sheetName val="7. felújítási kiad.2014"/>
      <sheetName val="9.Önkormányzat."/>
      <sheetName val="9.1. sz. Önkormányzat"/>
      <sheetName val="9.3. sz. Hivatal"/>
      <sheetName val="9.3. sz. mell VESZ"/>
      <sheetName val="9.3. sz. mell EGYMI"/>
      <sheetName val="9.3. sz. mell Óvoda"/>
      <sheetName val="9.3. sz. mell Bölcsöde"/>
      <sheetName val="9.3. sz. mell Könyvtár"/>
      <sheetName val="14. Létszám"/>
      <sheetName val="7. sz. táj. Hiv. bér és dologi"/>
      <sheetName val="Hivatal bevétel"/>
      <sheetName val="Szociális"/>
      <sheetName val="Önkorm.bér"/>
    </sheetNames>
    <sheetDataSet>
      <sheetData sheetId="0" refreshError="1">
        <row r="67">
          <cell r="C6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"/>
      <sheetName val="1.2.sz.mell"/>
      <sheetName val="1.3.sz.mell"/>
      <sheetName val="1.4.sz.mell"/>
      <sheetName val="2.1.sz.mell  "/>
      <sheetName val="2.2.sz.mell  "/>
      <sheetName val="6.sz.mell."/>
      <sheetName val="7.sz.mell."/>
      <sheetName val="9.sz. mell"/>
      <sheetName val="10.sz.mell"/>
      <sheetName val="10.1.sz.mell"/>
      <sheetName val="10.2. sz.mell"/>
      <sheetName val="10.3.sz.mell"/>
      <sheetName val="10.4.sz.mell"/>
      <sheetName val="10.5.sz.mell"/>
      <sheetName val="10.6.sz.mell."/>
      <sheetName val="12. 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8">
          <cell r="C138">
            <v>150153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I176"/>
  <sheetViews>
    <sheetView topLeftCell="A40" zoomScaleNormal="100" zoomScaleSheetLayoutView="85" workbookViewId="0">
      <selection activeCell="L50" sqref="L50"/>
    </sheetView>
  </sheetViews>
  <sheetFormatPr defaultColWidth="9.33203125" defaultRowHeight="12.75"/>
  <cols>
    <col min="1" max="1" width="11.1640625" style="57" customWidth="1"/>
    <col min="2" max="2" width="74.5" style="58" customWidth="1"/>
    <col min="3" max="3" width="15.5" style="59" customWidth="1"/>
    <col min="4" max="4" width="15.5" style="2" customWidth="1"/>
    <col min="5" max="5" width="16.5" style="2" customWidth="1"/>
    <col min="6" max="16384" width="9.33203125" style="2"/>
  </cols>
  <sheetData>
    <row r="1" spans="1:5" ht="42.75" customHeight="1">
      <c r="A1" s="2257" t="s">
        <v>982</v>
      </c>
      <c r="B1" s="2257"/>
      <c r="C1" s="2257"/>
      <c r="D1" s="2257"/>
      <c r="E1" s="2257"/>
    </row>
    <row r="2" spans="1:5" s="5" customFormat="1" ht="15.75" customHeight="1">
      <c r="A2" s="2258" t="s">
        <v>376</v>
      </c>
      <c r="B2" s="2258"/>
      <c r="C2" s="2258"/>
      <c r="D2" s="2258"/>
      <c r="E2" s="2258"/>
    </row>
    <row r="3" spans="1:5" s="5" customFormat="1" ht="15.75" customHeight="1" thickBot="1">
      <c r="A3" s="460"/>
      <c r="B3" s="460"/>
      <c r="C3" s="460"/>
      <c r="D3" s="460"/>
      <c r="E3" s="1972" t="s">
        <v>957</v>
      </c>
    </row>
    <row r="4" spans="1:5" ht="16.5" customHeight="1" thickBot="1">
      <c r="A4" s="2259" t="s">
        <v>57</v>
      </c>
      <c r="B4" s="2261" t="s">
        <v>387</v>
      </c>
      <c r="C4" s="2263" t="s">
        <v>983</v>
      </c>
      <c r="D4" s="2264"/>
      <c r="E4" s="2265"/>
    </row>
    <row r="5" spans="1:5" ht="30.75" customHeight="1" thickBot="1">
      <c r="A5" s="2260"/>
      <c r="B5" s="2262"/>
      <c r="C5" s="639" t="s">
        <v>99</v>
      </c>
      <c r="D5" s="627" t="s">
        <v>390</v>
      </c>
      <c r="E5" s="585" t="s">
        <v>495</v>
      </c>
    </row>
    <row r="6" spans="1:5" s="3" customFormat="1" ht="12.95" customHeight="1" thickBot="1">
      <c r="A6" s="298">
        <v>1</v>
      </c>
      <c r="B6" s="218">
        <v>2</v>
      </c>
      <c r="C6" s="1488">
        <v>3</v>
      </c>
      <c r="D6" s="213">
        <v>4</v>
      </c>
      <c r="E6" s="212">
        <v>5</v>
      </c>
    </row>
    <row r="7" spans="1:5" s="61" customFormat="1" ht="16.5" customHeight="1" thickBot="1">
      <c r="A7" s="60" t="s">
        <v>66</v>
      </c>
      <c r="B7" s="34" t="s">
        <v>197</v>
      </c>
      <c r="C7" s="408">
        <f>+C8+C9+C10+C11+C12+C13</f>
        <v>866388</v>
      </c>
      <c r="D7" s="277">
        <f>+D8+D9+D10+D11+D12+D13</f>
        <v>1182116</v>
      </c>
      <c r="E7" s="299">
        <f>+E8+E9+E10+E11+E12+E13</f>
        <v>1182116</v>
      </c>
    </row>
    <row r="8" spans="1:5" s="6" customFormat="1" ht="16.5" customHeight="1">
      <c r="A8" s="62" t="s">
        <v>18</v>
      </c>
      <c r="B8" s="86" t="s">
        <v>198</v>
      </c>
      <c r="C8" s="492">
        <f>'8.sz.mell'!C9</f>
        <v>206030</v>
      </c>
      <c r="D8" s="492">
        <f>'8.sz.mell'!D9</f>
        <v>207908</v>
      </c>
      <c r="E8" s="527">
        <f>'8.sz.mell'!E9</f>
        <v>207909</v>
      </c>
    </row>
    <row r="9" spans="1:5" s="7" customFormat="1" ht="16.5" customHeight="1">
      <c r="A9" s="63" t="s">
        <v>19</v>
      </c>
      <c r="B9" s="87" t="s">
        <v>199</v>
      </c>
      <c r="C9" s="492">
        <f>'8.sz.mell'!C10</f>
        <v>298939</v>
      </c>
      <c r="D9" s="492">
        <f>'8.sz.mell'!D10</f>
        <v>308283</v>
      </c>
      <c r="E9" s="527">
        <f>'8.sz.mell'!E10</f>
        <v>308283</v>
      </c>
    </row>
    <row r="10" spans="1:5" s="7" customFormat="1" ht="16.5" customHeight="1">
      <c r="A10" s="63" t="s">
        <v>20</v>
      </c>
      <c r="B10" s="87" t="s">
        <v>95</v>
      </c>
      <c r="C10" s="492">
        <f>'8.sz.mell'!C11</f>
        <v>336777</v>
      </c>
      <c r="D10" s="492">
        <f>'8.sz.mell'!D11</f>
        <v>432211</v>
      </c>
      <c r="E10" s="527">
        <f>'8.sz.mell'!E11</f>
        <v>432210</v>
      </c>
    </row>
    <row r="11" spans="1:5" s="7" customFormat="1" ht="16.5" customHeight="1">
      <c r="A11" s="63" t="s">
        <v>21</v>
      </c>
      <c r="B11" s="87" t="s">
        <v>96</v>
      </c>
      <c r="C11" s="492">
        <f>'8.sz.mell'!C12</f>
        <v>24642</v>
      </c>
      <c r="D11" s="492">
        <f>'8.sz.mell'!D12</f>
        <v>26330</v>
      </c>
      <c r="E11" s="527">
        <f>'8.sz.mell'!E12</f>
        <v>26330</v>
      </c>
    </row>
    <row r="12" spans="1:5" s="7" customFormat="1" ht="16.5" customHeight="1">
      <c r="A12" s="63" t="s">
        <v>34</v>
      </c>
      <c r="B12" s="87" t="s">
        <v>200</v>
      </c>
      <c r="C12" s="492">
        <f>'8.sz.mell'!C13</f>
        <v>0</v>
      </c>
      <c r="D12" s="492">
        <f>'8.sz.mell'!D13</f>
        <v>199602</v>
      </c>
      <c r="E12" s="527">
        <f>'8.sz.mell'!E13</f>
        <v>199602</v>
      </c>
    </row>
    <row r="13" spans="1:5" s="6" customFormat="1" ht="16.5" customHeight="1" thickBot="1">
      <c r="A13" s="128" t="s">
        <v>22</v>
      </c>
      <c r="B13" s="131" t="s">
        <v>201</v>
      </c>
      <c r="C13" s="492">
        <f>'8.sz.mell'!C14</f>
        <v>0</v>
      </c>
      <c r="D13" s="492">
        <f>'8.sz.mell'!D14</f>
        <v>7782</v>
      </c>
      <c r="E13" s="527">
        <f>'8.sz.mell'!E14</f>
        <v>7782</v>
      </c>
    </row>
    <row r="14" spans="1:5" s="6" customFormat="1" ht="30.75" customHeight="1" thickBot="1">
      <c r="A14" s="60" t="s">
        <v>67</v>
      </c>
      <c r="B14" s="89" t="s">
        <v>202</v>
      </c>
      <c r="C14" s="408">
        <f>+C15+C16+C17+C18+C19</f>
        <v>457869</v>
      </c>
      <c r="D14" s="277">
        <f>+D15+D16+D17+D18+D19</f>
        <v>928403</v>
      </c>
      <c r="E14" s="299">
        <f>+E15+E16+E17+E18+E19</f>
        <v>929357</v>
      </c>
    </row>
    <row r="15" spans="1:5" s="6" customFormat="1" ht="16.5" customHeight="1">
      <c r="A15" s="69" t="s">
        <v>24</v>
      </c>
      <c r="B15" s="127" t="s">
        <v>160</v>
      </c>
      <c r="C15" s="492">
        <f>'8.sz.mell'!C16+'9.sz.mell'!C22</f>
        <v>0</v>
      </c>
      <c r="D15" s="492">
        <f>'8.sz.mell'!D16+'9.sz.mell'!D22</f>
        <v>0</v>
      </c>
      <c r="E15" s="869"/>
    </row>
    <row r="16" spans="1:5" s="6" customFormat="1" ht="16.5" customHeight="1">
      <c r="A16" s="63" t="s">
        <v>25</v>
      </c>
      <c r="B16" s="87" t="s">
        <v>203</v>
      </c>
      <c r="C16" s="492">
        <f>'8.sz.mell'!C17+'9.sz.mell'!C23</f>
        <v>0</v>
      </c>
      <c r="D16" s="492">
        <f>'8.sz.mell'!D17+'9.sz.mell'!D23</f>
        <v>0</v>
      </c>
      <c r="E16" s="869"/>
    </row>
    <row r="17" spans="1:5" s="6" customFormat="1" ht="16.5" customHeight="1">
      <c r="A17" s="63" t="s">
        <v>26</v>
      </c>
      <c r="B17" s="87" t="s">
        <v>204</v>
      </c>
      <c r="C17" s="492">
        <f>'8.sz.mell'!C18+'9.sz.mell'!C23</f>
        <v>0</v>
      </c>
      <c r="D17" s="492">
        <f>'8.sz.mell'!D18+'9.sz.mell'!D23</f>
        <v>0</v>
      </c>
      <c r="E17" s="869"/>
    </row>
    <row r="18" spans="1:5" s="6" customFormat="1" ht="16.5" customHeight="1">
      <c r="A18" s="63" t="s">
        <v>27</v>
      </c>
      <c r="B18" s="87" t="s">
        <v>205</v>
      </c>
      <c r="C18" s="492">
        <f>'8.sz.mell'!C19</f>
        <v>0</v>
      </c>
      <c r="D18" s="492">
        <f>'8.sz.mell'!D19</f>
        <v>0</v>
      </c>
      <c r="E18" s="869"/>
    </row>
    <row r="19" spans="1:5" s="6" customFormat="1" ht="16.5" customHeight="1">
      <c r="A19" s="63" t="s">
        <v>28</v>
      </c>
      <c r="B19" s="87" t="s">
        <v>206</v>
      </c>
      <c r="C19" s="492">
        <f>SUM(C20:C24)</f>
        <v>457869</v>
      </c>
      <c r="D19" s="492">
        <f>SUM(D20:D24)</f>
        <v>928403</v>
      </c>
      <c r="E19" s="527">
        <f>SUM(E20:E24)</f>
        <v>929357</v>
      </c>
    </row>
    <row r="20" spans="1:5" s="7" customFormat="1" ht="16.5" customHeight="1">
      <c r="A20" s="63" t="s">
        <v>315</v>
      </c>
      <c r="B20" s="90" t="s">
        <v>314</v>
      </c>
      <c r="C20" s="492">
        <f>'8.sz.mell'!C21+'9.sz.mell'!C25</f>
        <v>2590</v>
      </c>
      <c r="D20" s="492">
        <f>'8.sz.mell'!D21+'9.sz.mell'!D25</f>
        <v>6211</v>
      </c>
      <c r="E20" s="527">
        <f>'8.sz.mell'!E21+'9.sz.mell'!E25</f>
        <v>4323</v>
      </c>
    </row>
    <row r="21" spans="1:5" s="7" customFormat="1" ht="16.5" customHeight="1">
      <c r="A21" s="63" t="s">
        <v>316</v>
      </c>
      <c r="B21" s="90" t="s">
        <v>183</v>
      </c>
      <c r="C21" s="492">
        <f>'8.sz.mell'!C22+'9.sz.mell'!C26</f>
        <v>68521</v>
      </c>
      <c r="D21" s="492">
        <f>'8.sz.mell'!D22+'9.sz.mell'!D26</f>
        <v>422363</v>
      </c>
      <c r="E21" s="527">
        <f>'8.sz.mell'!E22+'9.sz.mell'!E26</f>
        <v>422332</v>
      </c>
    </row>
    <row r="22" spans="1:5" s="7" customFormat="1" ht="16.5" customHeight="1">
      <c r="A22" s="63" t="s">
        <v>317</v>
      </c>
      <c r="B22" s="90" t="s">
        <v>184</v>
      </c>
      <c r="C22" s="492">
        <f>'8.sz.mell'!C23+'9.sz.mell'!C27</f>
        <v>207390</v>
      </c>
      <c r="D22" s="492">
        <f>'8.sz.mell'!D23+'9.sz.mell'!D27</f>
        <v>215437</v>
      </c>
      <c r="E22" s="527">
        <f>'8.sz.mell'!E23+'9.sz.mell'!E27</f>
        <v>222151</v>
      </c>
    </row>
    <row r="23" spans="1:5" s="7" customFormat="1" ht="16.5" customHeight="1">
      <c r="A23" s="63" t="s">
        <v>318</v>
      </c>
      <c r="B23" s="90" t="s">
        <v>185</v>
      </c>
      <c r="C23" s="492">
        <f>'8.sz.mell'!C24+'9.sz.mell'!C28</f>
        <v>34965</v>
      </c>
      <c r="D23" s="492">
        <f>'8.sz.mell'!D24+'9.sz.mell'!D28</f>
        <v>51443</v>
      </c>
      <c r="E23" s="527">
        <f>'8.sz.mell'!E24+'9.sz.mell'!E28</f>
        <v>51366</v>
      </c>
    </row>
    <row r="24" spans="1:5" s="7" customFormat="1" ht="16.5" customHeight="1" thickBot="1">
      <c r="A24" s="128" t="s">
        <v>319</v>
      </c>
      <c r="B24" s="129" t="s">
        <v>309</v>
      </c>
      <c r="C24" s="492">
        <f>'8.sz.mell'!C25+'9.sz.mell'!C29</f>
        <v>144403</v>
      </c>
      <c r="D24" s="492">
        <f>'8.sz.mell'!D25+'9.sz.mell'!D29</f>
        <v>232949</v>
      </c>
      <c r="E24" s="527">
        <f>'8.sz.mell'!E25+'9.sz.mell'!E29</f>
        <v>229185</v>
      </c>
    </row>
    <row r="25" spans="1:5" s="7" customFormat="1" ht="30" customHeight="1" thickBot="1">
      <c r="A25" s="60" t="s">
        <v>68</v>
      </c>
      <c r="B25" s="34" t="s">
        <v>207</v>
      </c>
      <c r="C25" s="408">
        <f>+C26+C27+C28+C29+C30</f>
        <v>571194</v>
      </c>
      <c r="D25" s="277">
        <f>+D26+D27+D28+D29+D30</f>
        <v>522397</v>
      </c>
      <c r="E25" s="299">
        <f>+E26+E27+E28+E29+E30</f>
        <v>515697</v>
      </c>
    </row>
    <row r="26" spans="1:5" s="7" customFormat="1" ht="16.5" customHeight="1">
      <c r="A26" s="69" t="s">
        <v>5</v>
      </c>
      <c r="B26" s="127" t="s">
        <v>208</v>
      </c>
      <c r="C26" s="498"/>
      <c r="D26" s="357">
        <f>'8.sz.mell'!D27</f>
        <v>11444</v>
      </c>
      <c r="E26" s="802">
        <f>'8.sz.mell'!E27</f>
        <v>11444</v>
      </c>
    </row>
    <row r="27" spans="1:5" s="6" customFormat="1" ht="16.5" customHeight="1">
      <c r="A27" s="63" t="s">
        <v>6</v>
      </c>
      <c r="B27" s="87" t="s">
        <v>209</v>
      </c>
      <c r="C27" s="494"/>
      <c r="D27" s="296"/>
      <c r="E27" s="869"/>
    </row>
    <row r="28" spans="1:5" s="7" customFormat="1" ht="16.5" customHeight="1">
      <c r="A28" s="63" t="s">
        <v>7</v>
      </c>
      <c r="B28" s="87" t="s">
        <v>210</v>
      </c>
      <c r="C28" s="494"/>
      <c r="D28" s="297"/>
      <c r="E28" s="690"/>
    </row>
    <row r="29" spans="1:5" s="7" customFormat="1" ht="16.5" customHeight="1">
      <c r="A29" s="63" t="s">
        <v>8</v>
      </c>
      <c r="B29" s="87" t="s">
        <v>211</v>
      </c>
      <c r="C29" s="494"/>
      <c r="D29" s="297"/>
      <c r="E29" s="690"/>
    </row>
    <row r="30" spans="1:5" s="7" customFormat="1" ht="16.5" customHeight="1">
      <c r="A30" s="63" t="s">
        <v>37</v>
      </c>
      <c r="B30" s="87" t="s">
        <v>212</v>
      </c>
      <c r="C30" s="507">
        <f>SUM(C31:C35)</f>
        <v>571194</v>
      </c>
      <c r="D30" s="507">
        <f>SUM(D31:D35)</f>
        <v>510953</v>
      </c>
      <c r="E30" s="527">
        <f>SUM(E31:E35)</f>
        <v>504253</v>
      </c>
    </row>
    <row r="31" spans="1:5" s="7" customFormat="1" ht="16.5" customHeight="1">
      <c r="A31" s="63" t="s">
        <v>320</v>
      </c>
      <c r="B31" s="90" t="s">
        <v>314</v>
      </c>
      <c r="C31" s="494">
        <f>'8.sz.mell'!C32+'9.sz.mell'!C34</f>
        <v>0</v>
      </c>
      <c r="D31" s="494">
        <f>'8.sz.mell'!D32+'9.sz.mell'!D34</f>
        <v>0</v>
      </c>
      <c r="E31" s="527">
        <f>'8.sz.mell'!E32+'9.sz.mell'!E34</f>
        <v>0</v>
      </c>
    </row>
    <row r="32" spans="1:5" s="7" customFormat="1" ht="16.5" customHeight="1">
      <c r="A32" s="63" t="s">
        <v>321</v>
      </c>
      <c r="B32" s="90" t="s">
        <v>183</v>
      </c>
      <c r="C32" s="494">
        <f>'8.sz.mell'!C33+'9.sz.mell'!C35</f>
        <v>0</v>
      </c>
      <c r="D32" s="494">
        <f>'8.sz.mell'!D33+'9.sz.mell'!D35</f>
        <v>4934</v>
      </c>
      <c r="E32" s="527">
        <f>'8.sz.mell'!E33+'9.sz.mell'!E35</f>
        <v>4934</v>
      </c>
    </row>
    <row r="33" spans="1:5" s="7" customFormat="1" ht="16.5" customHeight="1">
      <c r="A33" s="63" t="s">
        <v>322</v>
      </c>
      <c r="B33" s="90" t="s">
        <v>184</v>
      </c>
      <c r="C33" s="494">
        <f>'8.sz.mell'!C34+'9.sz.mell'!C36</f>
        <v>0</v>
      </c>
      <c r="D33" s="494">
        <f>'8.sz.mell'!D34+'9.sz.mell'!D36</f>
        <v>10253</v>
      </c>
      <c r="E33" s="527">
        <f>'8.sz.mell'!E34+'9.sz.mell'!E36</f>
        <v>3553</v>
      </c>
    </row>
    <row r="34" spans="1:5" s="7" customFormat="1" ht="16.5" customHeight="1">
      <c r="A34" s="63" t="s">
        <v>323</v>
      </c>
      <c r="B34" s="90" t="s">
        <v>185</v>
      </c>
      <c r="C34" s="494">
        <f>'8.sz.mell'!C35+'9.sz.mell'!C37</f>
        <v>0</v>
      </c>
      <c r="D34" s="494">
        <f>'8.sz.mell'!D35+'9.sz.mell'!D37</f>
        <v>3956</v>
      </c>
      <c r="E34" s="527">
        <f>'8.sz.mell'!E35+'9.sz.mell'!E37</f>
        <v>3956</v>
      </c>
    </row>
    <row r="35" spans="1:5" s="7" customFormat="1" ht="16.5" customHeight="1" thickBot="1">
      <c r="A35" s="128" t="s">
        <v>324</v>
      </c>
      <c r="B35" s="129" t="s">
        <v>309</v>
      </c>
      <c r="C35" s="494">
        <f>'8.sz.mell'!C36+'9.sz.mell'!C38</f>
        <v>571194</v>
      </c>
      <c r="D35" s="494">
        <f>'8.sz.mell'!D36+'9.sz.mell'!D38</f>
        <v>491810</v>
      </c>
      <c r="E35" s="527">
        <f>'8.sz.mell'!E36+'9.sz.mell'!E38</f>
        <v>491810</v>
      </c>
    </row>
    <row r="36" spans="1:5" s="7" customFormat="1" ht="16.5" customHeight="1" thickBot="1">
      <c r="A36" s="60" t="s">
        <v>38</v>
      </c>
      <c r="B36" s="34" t="s">
        <v>213</v>
      </c>
      <c r="C36" s="391">
        <f>+C37+C42+C43+C44</f>
        <v>924000</v>
      </c>
      <c r="D36" s="303">
        <f>(+D37+D42+D43+D44)</f>
        <v>824050</v>
      </c>
      <c r="E36" s="299">
        <f>(+E37+E42+E43+E44)</f>
        <v>802669</v>
      </c>
    </row>
    <row r="37" spans="1:5" s="7" customFormat="1" ht="16.5" customHeight="1">
      <c r="A37" s="69" t="s">
        <v>9</v>
      </c>
      <c r="B37" s="127" t="s">
        <v>462</v>
      </c>
      <c r="C37" s="871">
        <f>SUM(C38:C41)</f>
        <v>856000</v>
      </c>
      <c r="D37" s="525">
        <f>SUM(D38:D41)</f>
        <v>756000</v>
      </c>
      <c r="E37" s="527">
        <f>SUM(E38:E41)</f>
        <v>737023</v>
      </c>
    </row>
    <row r="38" spans="1:5" s="7" customFormat="1" ht="16.5" customHeight="1">
      <c r="A38" s="63" t="s">
        <v>215</v>
      </c>
      <c r="B38" s="92" t="s">
        <v>325</v>
      </c>
      <c r="C38" s="507">
        <f>'8.sz.mell'!C39</f>
        <v>60000</v>
      </c>
      <c r="D38" s="507">
        <f>'8.sz.mell'!D39</f>
        <v>60000</v>
      </c>
      <c r="E38" s="527">
        <f>'8.sz.mell'!E39</f>
        <v>62321</v>
      </c>
    </row>
    <row r="39" spans="1:5" s="7" customFormat="1" ht="16.5" customHeight="1">
      <c r="A39" s="63" t="s">
        <v>216</v>
      </c>
      <c r="B39" s="92" t="s">
        <v>326</v>
      </c>
      <c r="C39" s="507">
        <f>'8.sz.mell'!C40</f>
        <v>76000</v>
      </c>
      <c r="D39" s="507">
        <f>'8.sz.mell'!D40</f>
        <v>76000</v>
      </c>
      <c r="E39" s="527">
        <f>'8.sz.mell'!E40</f>
        <v>74758</v>
      </c>
    </row>
    <row r="40" spans="1:5" s="7" customFormat="1" ht="16.5" customHeight="1">
      <c r="A40" s="63" t="s">
        <v>327</v>
      </c>
      <c r="B40" s="92" t="s">
        <v>328</v>
      </c>
      <c r="C40" s="507">
        <f>'8.sz.mell'!C41</f>
        <v>720000</v>
      </c>
      <c r="D40" s="507">
        <f>'8.sz.mell'!D41</f>
        <v>620000</v>
      </c>
      <c r="E40" s="527">
        <f>'8.sz.mell'!E41</f>
        <v>599944</v>
      </c>
    </row>
    <row r="41" spans="1:5" s="7" customFormat="1" ht="16.5" customHeight="1">
      <c r="A41" s="63" t="s">
        <v>461</v>
      </c>
      <c r="B41" s="92" t="s">
        <v>460</v>
      </c>
      <c r="C41" s="507">
        <f>'8.sz.mell'!C42</f>
        <v>0</v>
      </c>
      <c r="D41" s="507">
        <f>'8.sz.mell'!D42</f>
        <v>0</v>
      </c>
      <c r="E41" s="527">
        <f>'8.sz.mell'!E42</f>
        <v>0</v>
      </c>
    </row>
    <row r="42" spans="1:5" s="7" customFormat="1" ht="16.5" customHeight="1">
      <c r="A42" s="63" t="s">
        <v>10</v>
      </c>
      <c r="B42" s="87" t="s">
        <v>217</v>
      </c>
      <c r="C42" s="510">
        <f>'8.sz.mell'!C43</f>
        <v>45000</v>
      </c>
      <c r="D42" s="510">
        <f>'8.sz.mell'!D43</f>
        <v>45000</v>
      </c>
      <c r="E42" s="527">
        <f>'8.sz.mell'!E43</f>
        <v>46188</v>
      </c>
    </row>
    <row r="43" spans="1:5" s="7" customFormat="1" ht="16.5" customHeight="1">
      <c r="A43" s="63" t="s">
        <v>165</v>
      </c>
      <c r="B43" s="87" t="s">
        <v>329</v>
      </c>
      <c r="C43" s="510">
        <f>'8.sz.mell'!C44</f>
        <v>4500</v>
      </c>
      <c r="D43" s="510">
        <f>'8.sz.mell'!D44</f>
        <v>4500</v>
      </c>
      <c r="E43" s="527">
        <f>'8.sz.mell'!E44</f>
        <v>3786</v>
      </c>
    </row>
    <row r="44" spans="1:5" s="7" customFormat="1" ht="16.5" customHeight="1" thickBot="1">
      <c r="A44" s="128" t="s">
        <v>188</v>
      </c>
      <c r="B44" s="131" t="s">
        <v>330</v>
      </c>
      <c r="C44" s="510">
        <f>'8.sz.mell'!C45</f>
        <v>18500</v>
      </c>
      <c r="D44" s="510">
        <f>'8.sz.mell'!D45+'9.sz.mell'!D30</f>
        <v>18550</v>
      </c>
      <c r="E44" s="527">
        <f>'8.sz.mell'!E45+'9.sz.mell'!E30</f>
        <v>15672</v>
      </c>
    </row>
    <row r="45" spans="1:5" s="7" customFormat="1" ht="16.5" customHeight="1" thickBot="1">
      <c r="A45" s="60" t="s">
        <v>70</v>
      </c>
      <c r="B45" s="34" t="s">
        <v>218</v>
      </c>
      <c r="C45" s="408">
        <f>C46+C47+C51+C52+C53+C54+C55+C56+C57+C58</f>
        <v>625729</v>
      </c>
      <c r="D45" s="277">
        <f>D46+D47+D51+D52+D53+D54+D55+D56+D57+D58</f>
        <v>698985</v>
      </c>
      <c r="E45" s="299">
        <f>E46+E47+E51+E52+E53+E54+E55+E56+E57+E58</f>
        <v>680862</v>
      </c>
    </row>
    <row r="46" spans="1:5" s="7" customFormat="1" ht="16.5" customHeight="1">
      <c r="A46" s="62" t="s">
        <v>11</v>
      </c>
      <c r="B46" s="86" t="s">
        <v>149</v>
      </c>
      <c r="C46" s="492"/>
      <c r="D46" s="302"/>
      <c r="E46" s="873">
        <f>'8.sz.mell'!E47+'9.sz.mell'!E8</f>
        <v>425</v>
      </c>
    </row>
    <row r="47" spans="1:5" s="7" customFormat="1" ht="16.5" customHeight="1">
      <c r="A47" s="63" t="s">
        <v>12</v>
      </c>
      <c r="B47" s="87" t="s">
        <v>150</v>
      </c>
      <c r="C47" s="510">
        <f>SUM(C48:C50)</f>
        <v>193999</v>
      </c>
      <c r="D47" s="295">
        <f>SUM(D48:D50)</f>
        <v>235254</v>
      </c>
      <c r="E47" s="873">
        <f>SUM(E48:E50)</f>
        <v>231708</v>
      </c>
    </row>
    <row r="48" spans="1:5" s="7" customFormat="1" ht="16.5" customHeight="1">
      <c r="A48" s="63" t="s">
        <v>331</v>
      </c>
      <c r="B48" s="93" t="s">
        <v>194</v>
      </c>
      <c r="C48" s="2028">
        <f>'8.sz.mell'!C49+'9.sz.mell'!C10</f>
        <v>11154</v>
      </c>
      <c r="D48" s="2028">
        <f>'8.sz.mell'!D49+'9.sz.mell'!D10</f>
        <v>11727</v>
      </c>
      <c r="E48" s="2053">
        <f>'8.sz.mell'!E49+'9.sz.mell'!E10</f>
        <v>11363</v>
      </c>
    </row>
    <row r="49" spans="1:5" s="7" customFormat="1" ht="16.5" customHeight="1">
      <c r="A49" s="63" t="s">
        <v>332</v>
      </c>
      <c r="B49" s="93" t="s">
        <v>195</v>
      </c>
      <c r="C49" s="2028">
        <f>'8.sz.mell'!C50+'9.sz.mell'!C11</f>
        <v>27628</v>
      </c>
      <c r="D49" s="2028">
        <f>'8.sz.mell'!D50+'9.sz.mell'!D11</f>
        <v>28150</v>
      </c>
      <c r="E49" s="2053">
        <f>'8.sz.mell'!E50+'9.sz.mell'!E11</f>
        <v>26261</v>
      </c>
    </row>
    <row r="50" spans="1:5" s="7" customFormat="1" ht="16.5" customHeight="1">
      <c r="A50" s="63" t="s">
        <v>333</v>
      </c>
      <c r="B50" s="93" t="s">
        <v>196</v>
      </c>
      <c r="C50" s="2028">
        <f>'8.sz.mell'!C51+'9.sz.mell'!C12</f>
        <v>155217</v>
      </c>
      <c r="D50" s="2028">
        <f>'8.sz.mell'!D51+'9.sz.mell'!D12</f>
        <v>195377</v>
      </c>
      <c r="E50" s="2053">
        <f>'8.sz.mell'!E51+'9.sz.mell'!E12</f>
        <v>194084</v>
      </c>
    </row>
    <row r="51" spans="1:5" s="7" customFormat="1" ht="16.5" customHeight="1">
      <c r="A51" s="63" t="s">
        <v>13</v>
      </c>
      <c r="B51" s="87" t="s">
        <v>151</v>
      </c>
      <c r="C51" s="875">
        <f>'8.sz.mell'!C52+'9.sz.mell'!C13</f>
        <v>48501</v>
      </c>
      <c r="D51" s="875">
        <f>'8.sz.mell'!D52+'9.sz.mell'!D13</f>
        <v>52376</v>
      </c>
      <c r="E51" s="873">
        <f>'8.sz.mell'!E52+'9.sz.mell'!E13</f>
        <v>44449</v>
      </c>
    </row>
    <row r="52" spans="1:5" s="7" customFormat="1" ht="16.5" customHeight="1">
      <c r="A52" s="63" t="s">
        <v>40</v>
      </c>
      <c r="B52" s="87" t="s">
        <v>152</v>
      </c>
      <c r="C52" s="875">
        <f>'8.sz.mell'!C53+'9.sz.mell'!C14</f>
        <v>156850</v>
      </c>
      <c r="D52" s="875">
        <f>'8.sz.mell'!D53+'9.sz.mell'!D14</f>
        <v>142471</v>
      </c>
      <c r="E52" s="873">
        <f>'8.sz.mell'!E53+'9.sz.mell'!E14</f>
        <v>142471</v>
      </c>
    </row>
    <row r="53" spans="1:5" s="7" customFormat="1" ht="16.5" customHeight="1">
      <c r="A53" s="63" t="s">
        <v>41</v>
      </c>
      <c r="B53" s="87" t="s">
        <v>153</v>
      </c>
      <c r="C53" s="875">
        <f>'8.sz.mell'!C54+'9.sz.mell'!C15</f>
        <v>57780</v>
      </c>
      <c r="D53" s="875">
        <f>'8.sz.mell'!D54+'9.sz.mell'!D15</f>
        <v>57420</v>
      </c>
      <c r="E53" s="873">
        <f>'8.sz.mell'!E54+'9.sz.mell'!E15</f>
        <v>51882</v>
      </c>
    </row>
    <row r="54" spans="1:5" s="7" customFormat="1" ht="16.5" customHeight="1">
      <c r="A54" s="63" t="s">
        <v>42</v>
      </c>
      <c r="B54" s="87" t="s">
        <v>219</v>
      </c>
      <c r="C54" s="875">
        <f>'8.sz.mell'!C55+'9.sz.mell'!C16</f>
        <v>125064</v>
      </c>
      <c r="D54" s="875">
        <f>'8.sz.mell'!D55+'9.sz.mell'!D16</f>
        <v>126242</v>
      </c>
      <c r="E54" s="873">
        <f>'8.sz.mell'!E55+'9.sz.mell'!E16</f>
        <v>122793</v>
      </c>
    </row>
    <row r="55" spans="1:5" s="7" customFormat="1" ht="16.5" customHeight="1">
      <c r="A55" s="63" t="s">
        <v>43</v>
      </c>
      <c r="B55" s="87" t="s">
        <v>220</v>
      </c>
      <c r="C55" s="875">
        <f>'8.sz.mell'!C56+'9.sz.mell'!C17</f>
        <v>3510</v>
      </c>
      <c r="D55" s="875">
        <f>'8.sz.mell'!D56+'9.sz.mell'!D17</f>
        <v>41315</v>
      </c>
      <c r="E55" s="873">
        <f>'8.sz.mell'!E56+'9.sz.mell'!E17</f>
        <v>42674</v>
      </c>
    </row>
    <row r="56" spans="1:5" s="7" customFormat="1" ht="16.5" customHeight="1">
      <c r="A56" s="63" t="s">
        <v>44</v>
      </c>
      <c r="B56" s="87" t="s">
        <v>156</v>
      </c>
      <c r="C56" s="875">
        <f>'8.sz.mell'!C57+'9.sz.mell'!C18</f>
        <v>250</v>
      </c>
      <c r="D56" s="875">
        <f>'8.sz.mell'!D57+'9.sz.mell'!D18</f>
        <v>240</v>
      </c>
      <c r="E56" s="873">
        <f>'8.sz.mell'!E57+'9.sz.mell'!E18</f>
        <v>134</v>
      </c>
    </row>
    <row r="57" spans="1:5" s="7" customFormat="1" ht="16.5" customHeight="1">
      <c r="A57" s="63" t="s">
        <v>94</v>
      </c>
      <c r="B57" s="87" t="s">
        <v>157</v>
      </c>
      <c r="C57" s="875">
        <f>'8.sz.mell'!C58+'9.sz.mell'!C19</f>
        <v>0</v>
      </c>
      <c r="D57" s="875">
        <f>'8.sz.mell'!D58+'9.sz.mell'!D19</f>
        <v>0</v>
      </c>
      <c r="E57" s="873">
        <f>'8.sz.mell'!E58</f>
        <v>0</v>
      </c>
    </row>
    <row r="58" spans="1:5" s="7" customFormat="1" ht="16.5" customHeight="1" thickBot="1">
      <c r="A58" s="64" t="s">
        <v>221</v>
      </c>
      <c r="B58" s="88" t="s">
        <v>158</v>
      </c>
      <c r="C58" s="875">
        <f>'8.sz.mell'!C59+'9.sz.mell'!C20</f>
        <v>39775</v>
      </c>
      <c r="D58" s="875">
        <f>'8.sz.mell'!D59+'9.sz.mell'!D20</f>
        <v>43667</v>
      </c>
      <c r="E58" s="873">
        <f>'8.sz.mell'!E59+'9.sz.mell'!E20</f>
        <v>44326</v>
      </c>
    </row>
    <row r="59" spans="1:5" s="7" customFormat="1" ht="16.5" customHeight="1" thickBot="1">
      <c r="A59" s="60" t="s">
        <v>71</v>
      </c>
      <c r="B59" s="34" t="s">
        <v>222</v>
      </c>
      <c r="C59" s="408">
        <f>SUM(C60:C63)</f>
        <v>71216</v>
      </c>
      <c r="D59" s="277">
        <f>SUM(D60:D63)</f>
        <v>87629</v>
      </c>
      <c r="E59" s="299">
        <f>SUM(E60:E63)</f>
        <v>87954</v>
      </c>
    </row>
    <row r="60" spans="1:5" s="7" customFormat="1" ht="16.5" customHeight="1">
      <c r="A60" s="69" t="s">
        <v>14</v>
      </c>
      <c r="B60" s="127" t="s">
        <v>167</v>
      </c>
      <c r="C60" s="2029">
        <f>'8.sz.mell'!C61+'9.sz.mell'!C40</f>
        <v>0</v>
      </c>
      <c r="D60" s="2030"/>
      <c r="E60" s="2031"/>
    </row>
    <row r="61" spans="1:5" s="7" customFormat="1" ht="16.5" customHeight="1">
      <c r="A61" s="63" t="s">
        <v>15</v>
      </c>
      <c r="B61" s="87" t="s">
        <v>168</v>
      </c>
      <c r="C61" s="510">
        <f>'8.sz.mell'!C62+'9.sz.mell'!C41</f>
        <v>12716</v>
      </c>
      <c r="D61" s="295">
        <f>'8.sz.mell'!D62+'9.sz.mell'!D41</f>
        <v>55386</v>
      </c>
      <c r="E61" s="527">
        <f>'8.sz.mell'!E62+'9.sz.mell'!E41</f>
        <v>55386</v>
      </c>
    </row>
    <row r="62" spans="1:5" s="7" customFormat="1" ht="16.5" customHeight="1">
      <c r="A62" s="63" t="s">
        <v>223</v>
      </c>
      <c r="B62" s="87" t="s">
        <v>169</v>
      </c>
      <c r="C62" s="512">
        <f>'8.sz.mell'!C63+'9.sz.mell'!C42</f>
        <v>17700</v>
      </c>
      <c r="D62" s="512">
        <f>'8.sz.mell'!D63+'9.sz.mell'!D42</f>
        <v>17700</v>
      </c>
      <c r="E62" s="2032">
        <f>'8.sz.mell'!E63+'9.sz.mell'!E42</f>
        <v>17720</v>
      </c>
    </row>
    <row r="63" spans="1:5" s="7" customFormat="1" ht="16.5" customHeight="1">
      <c r="A63" s="63" t="s">
        <v>224</v>
      </c>
      <c r="B63" s="94" t="s">
        <v>112</v>
      </c>
      <c r="C63" s="510">
        <f>SUM(C64:C67)</f>
        <v>40800</v>
      </c>
      <c r="D63" s="295">
        <f>SUM(D64:D67)</f>
        <v>14543</v>
      </c>
      <c r="E63" s="527">
        <f>SUM(E64:E67)</f>
        <v>14848</v>
      </c>
    </row>
    <row r="64" spans="1:5" s="7" customFormat="1" ht="16.5" customHeight="1">
      <c r="A64" s="64" t="s">
        <v>336</v>
      </c>
      <c r="B64" s="93" t="s">
        <v>334</v>
      </c>
      <c r="C64" s="507">
        <f>'8.sz.mell'!C65</f>
        <v>40000</v>
      </c>
      <c r="D64" s="507">
        <f>'8.sz.mell'!D65</f>
        <v>6759</v>
      </c>
      <c r="E64" s="2033">
        <f>'8.sz.mell'!E65</f>
        <v>6759</v>
      </c>
    </row>
    <row r="65" spans="1:5" s="7" customFormat="1" ht="16.5" customHeight="1">
      <c r="A65" s="64" t="s">
        <v>337</v>
      </c>
      <c r="B65" s="93" t="s">
        <v>335</v>
      </c>
      <c r="C65" s="507">
        <f>'8.sz.mell'!C66</f>
        <v>800</v>
      </c>
      <c r="D65" s="507">
        <f>'8.sz.mell'!D66</f>
        <v>800</v>
      </c>
      <c r="E65" s="2033">
        <f>'8.sz.mell'!E66</f>
        <v>1105</v>
      </c>
    </row>
    <row r="66" spans="1:5" s="7" customFormat="1" ht="16.5" customHeight="1">
      <c r="A66" s="64" t="s">
        <v>338</v>
      </c>
      <c r="B66" s="199" t="s">
        <v>339</v>
      </c>
      <c r="C66" s="507">
        <f>'8.sz.mell'!C67</f>
        <v>0</v>
      </c>
      <c r="D66" s="507">
        <f>'8.sz.mell'!D67</f>
        <v>0</v>
      </c>
      <c r="E66" s="2033">
        <f>'8.sz.mell'!E67</f>
        <v>0</v>
      </c>
    </row>
    <row r="67" spans="1:5" s="7" customFormat="1" ht="16.5" customHeight="1" thickBot="1">
      <c r="A67" s="128" t="s">
        <v>469</v>
      </c>
      <c r="B67" s="748" t="s">
        <v>470</v>
      </c>
      <c r="C67" s="2034">
        <f>'8.sz.mell'!C68</f>
        <v>0</v>
      </c>
      <c r="D67" s="2034">
        <f>'8.sz.mell'!D68</f>
        <v>6984</v>
      </c>
      <c r="E67" s="2035">
        <f>'8.sz.mell'!E68</f>
        <v>6984</v>
      </c>
    </row>
    <row r="68" spans="1:5" s="7" customFormat="1" ht="16.5" customHeight="1" thickBot="1">
      <c r="A68" s="60" t="s">
        <v>45</v>
      </c>
      <c r="B68" s="34" t="s">
        <v>225</v>
      </c>
      <c r="C68" s="408">
        <f>SUM(C69:C71)</f>
        <v>0</v>
      </c>
      <c r="D68" s="277">
        <f>SUM(D69:D71)</f>
        <v>1250</v>
      </c>
      <c r="E68" s="299">
        <f>SUM(E69:E71)</f>
        <v>950</v>
      </c>
    </row>
    <row r="69" spans="1:5" s="7" customFormat="1" ht="30.75" customHeight="1">
      <c r="A69" s="62" t="s">
        <v>16</v>
      </c>
      <c r="B69" s="86" t="s">
        <v>226</v>
      </c>
      <c r="C69" s="492"/>
      <c r="D69" s="302"/>
      <c r="E69" s="873"/>
    </row>
    <row r="70" spans="1:5" s="7" customFormat="1" ht="30.75" customHeight="1">
      <c r="A70" s="63" t="s">
        <v>17</v>
      </c>
      <c r="B70" s="87" t="s">
        <v>227</v>
      </c>
      <c r="C70" s="494"/>
      <c r="D70" s="297"/>
      <c r="E70" s="690"/>
    </row>
    <row r="71" spans="1:5" s="7" customFormat="1" ht="16.5" customHeight="1" thickBot="1">
      <c r="A71" s="64" t="s">
        <v>46</v>
      </c>
      <c r="B71" s="88" t="s">
        <v>228</v>
      </c>
      <c r="C71" s="496"/>
      <c r="D71" s="301">
        <f>'8.sz.mell'!D72+'9.sz.mell'!D43</f>
        <v>1250</v>
      </c>
      <c r="E71" s="301">
        <f>'8.sz.mell'!E72</f>
        <v>950</v>
      </c>
    </row>
    <row r="72" spans="1:5" s="7" customFormat="1" ht="16.5" customHeight="1" thickBot="1">
      <c r="A72" s="60" t="s">
        <v>73</v>
      </c>
      <c r="B72" s="89" t="s">
        <v>229</v>
      </c>
      <c r="C72" s="408">
        <f>SUM(C73:C75)</f>
        <v>7000</v>
      </c>
      <c r="D72" s="277">
        <f>SUM(D73:D75)</f>
        <v>7243</v>
      </c>
      <c r="E72" s="299">
        <f>SUM(E73:E75)</f>
        <v>7297</v>
      </c>
    </row>
    <row r="73" spans="1:5" s="7" customFormat="1" ht="28.5" customHeight="1">
      <c r="A73" s="62" t="s">
        <v>47</v>
      </c>
      <c r="B73" s="86" t="s">
        <v>230</v>
      </c>
      <c r="C73" s="512"/>
      <c r="D73" s="302"/>
      <c r="E73" s="873"/>
    </row>
    <row r="74" spans="1:5" s="7" customFormat="1" ht="29.25" customHeight="1">
      <c r="A74" s="63" t="s">
        <v>48</v>
      </c>
      <c r="B74" s="87" t="s">
        <v>352</v>
      </c>
      <c r="C74" s="510">
        <f>'8.sz.mell'!C75</f>
        <v>4000</v>
      </c>
      <c r="D74" s="510">
        <f>'8.sz.mell'!D75</f>
        <v>1850</v>
      </c>
      <c r="E74" s="873">
        <f>'8.sz.mell'!E75</f>
        <v>1904</v>
      </c>
    </row>
    <row r="75" spans="1:5" s="7" customFormat="1" ht="16.5" customHeight="1" thickBot="1">
      <c r="A75" s="64" t="s">
        <v>100</v>
      </c>
      <c r="B75" s="88" t="s">
        <v>231</v>
      </c>
      <c r="C75" s="496">
        <f>'8.sz.mell'!C76</f>
        <v>3000</v>
      </c>
      <c r="D75" s="510">
        <f>'8.sz.mell'!D76+'9.sz.mell'!D44</f>
        <v>5393</v>
      </c>
      <c r="E75" s="510">
        <f>'8.sz.mell'!E76+'9.sz.mell'!E44</f>
        <v>5393</v>
      </c>
    </row>
    <row r="76" spans="1:5" s="7" customFormat="1" ht="16.5" customHeight="1" thickBot="1">
      <c r="A76" s="60" t="s">
        <v>74</v>
      </c>
      <c r="B76" s="34" t="s">
        <v>232</v>
      </c>
      <c r="C76" s="391">
        <f>+C7+C14+C25+C36+C45+C59+C68+C72</f>
        <v>3523396</v>
      </c>
      <c r="D76" s="303">
        <f>+D7+D14+D25+D36+D45+D59+D68+D72</f>
        <v>4252073</v>
      </c>
      <c r="E76" s="304">
        <f>+E7+E14+E25+E36+E45+E59+E68+E72</f>
        <v>4206902</v>
      </c>
    </row>
    <row r="77" spans="1:5" s="7" customFormat="1" ht="16.5" customHeight="1" thickBot="1">
      <c r="A77" s="31" t="s">
        <v>233</v>
      </c>
      <c r="B77" s="89" t="s">
        <v>234</v>
      </c>
      <c r="C77" s="408">
        <f>SUM(C78:C80)</f>
        <v>0</v>
      </c>
      <c r="D77" s="277">
        <f>SUM(D78:D80)</f>
        <v>0</v>
      </c>
      <c r="E77" s="299">
        <f>SUM(E78:E80)</f>
        <v>0</v>
      </c>
    </row>
    <row r="78" spans="1:5" s="7" customFormat="1" ht="16.5" customHeight="1">
      <c r="A78" s="62" t="s">
        <v>235</v>
      </c>
      <c r="B78" s="86" t="s">
        <v>236</v>
      </c>
      <c r="C78" s="512"/>
      <c r="D78" s="302"/>
      <c r="E78" s="873"/>
    </row>
    <row r="79" spans="1:5" s="7" customFormat="1" ht="16.5" customHeight="1">
      <c r="A79" s="63" t="s">
        <v>237</v>
      </c>
      <c r="B79" s="87" t="s">
        <v>238</v>
      </c>
      <c r="C79" s="510"/>
      <c r="D79" s="297"/>
      <c r="E79" s="690"/>
    </row>
    <row r="80" spans="1:5" s="7" customFormat="1" ht="16.5" customHeight="1" thickBot="1">
      <c r="A80" s="64" t="s">
        <v>239</v>
      </c>
      <c r="B80" s="95" t="s">
        <v>340</v>
      </c>
      <c r="C80" s="511"/>
      <c r="D80" s="301"/>
      <c r="E80" s="876"/>
    </row>
    <row r="81" spans="1:5" s="7" customFormat="1" ht="16.5" customHeight="1" thickBot="1">
      <c r="A81" s="31" t="s">
        <v>240</v>
      </c>
      <c r="B81" s="89" t="s">
        <v>241</v>
      </c>
      <c r="C81" s="408">
        <f>SUM(C82:C85)</f>
        <v>205151</v>
      </c>
      <c r="D81" s="277">
        <f>SUM(D82:D85)</f>
        <v>102377</v>
      </c>
      <c r="E81" s="299">
        <f>SUM(E82:E85)</f>
        <v>102377</v>
      </c>
    </row>
    <row r="82" spans="1:5" s="7" customFormat="1" ht="16.5" customHeight="1">
      <c r="A82" s="62" t="s">
        <v>35</v>
      </c>
      <c r="B82" s="86" t="s">
        <v>242</v>
      </c>
      <c r="C82" s="512">
        <f>'8.sz.mell'!C83</f>
        <v>205151</v>
      </c>
      <c r="D82" s="512">
        <f>'8.sz.mell'!D83</f>
        <v>102377</v>
      </c>
      <c r="E82" s="512">
        <f>'8.sz.mell'!E83</f>
        <v>102377</v>
      </c>
    </row>
    <row r="83" spans="1:5" s="7" customFormat="1" ht="16.5" customHeight="1">
      <c r="A83" s="63" t="s">
        <v>36</v>
      </c>
      <c r="B83" s="87" t="s">
        <v>243</v>
      </c>
      <c r="C83" s="510"/>
      <c r="D83" s="297"/>
      <c r="E83" s="690"/>
    </row>
    <row r="84" spans="1:5" s="7" customFormat="1" ht="16.5" customHeight="1">
      <c r="A84" s="63" t="s">
        <v>244</v>
      </c>
      <c r="B84" s="87" t="s">
        <v>245</v>
      </c>
      <c r="C84" s="510"/>
      <c r="D84" s="297"/>
      <c r="E84" s="690"/>
    </row>
    <row r="85" spans="1:5" s="7" customFormat="1" ht="16.5" customHeight="1" thickBot="1">
      <c r="A85" s="64" t="s">
        <v>246</v>
      </c>
      <c r="B85" s="88" t="s">
        <v>247</v>
      </c>
      <c r="C85" s="511"/>
      <c r="D85" s="301"/>
      <c r="E85" s="876"/>
    </row>
    <row r="86" spans="1:5" s="7" customFormat="1" ht="16.5" customHeight="1" thickBot="1">
      <c r="A86" s="31" t="s">
        <v>248</v>
      </c>
      <c r="B86" s="89" t="s">
        <v>249</v>
      </c>
      <c r="C86" s="408">
        <f>SUM(C87+C90)</f>
        <v>356042</v>
      </c>
      <c r="D86" s="277">
        <f>SUM(D87+D90)</f>
        <v>668336</v>
      </c>
      <c r="E86" s="299">
        <f>SUM(E87+E90)</f>
        <v>668336</v>
      </c>
    </row>
    <row r="87" spans="1:5" s="7" customFormat="1" ht="16.5" customHeight="1">
      <c r="A87" s="62" t="s">
        <v>49</v>
      </c>
      <c r="B87" s="86" t="s">
        <v>250</v>
      </c>
      <c r="C87" s="512">
        <f>SUM(C88:C89)</f>
        <v>356042</v>
      </c>
      <c r="D87" s="305">
        <f>SUM(D88:D89)</f>
        <v>668336</v>
      </c>
      <c r="E87" s="461">
        <f>SUM(E88:E89)</f>
        <v>668336</v>
      </c>
    </row>
    <row r="88" spans="1:5" s="7" customFormat="1" ht="16.5" customHeight="1">
      <c r="A88" s="63" t="s">
        <v>343</v>
      </c>
      <c r="B88" s="96" t="s">
        <v>341</v>
      </c>
      <c r="C88" s="507">
        <f>'8.sz.mell'!C89+'9.sz.mell'!C48</f>
        <v>143263</v>
      </c>
      <c r="D88" s="507">
        <f>'8.sz.mell'!D89+'9.sz.mell'!D48</f>
        <v>318662</v>
      </c>
      <c r="E88" s="507">
        <f>'8.sz.mell'!E89+'9.sz.mell'!E48</f>
        <v>318662</v>
      </c>
    </row>
    <row r="89" spans="1:5" s="7" customFormat="1" ht="16.5" customHeight="1">
      <c r="A89" s="70" t="s">
        <v>344</v>
      </c>
      <c r="B89" s="96" t="s">
        <v>342</v>
      </c>
      <c r="C89" s="507">
        <f>'8.sz.mell'!C90+'9.sz.mell'!C49</f>
        <v>212779</v>
      </c>
      <c r="D89" s="507">
        <f>'8.sz.mell'!D90+'9.sz.mell'!D49</f>
        <v>349674</v>
      </c>
      <c r="E89" s="2052">
        <f>'8.sz.mell'!E90+'9.sz.mell'!E49</f>
        <v>349674</v>
      </c>
    </row>
    <row r="90" spans="1:5" s="7" customFormat="1" ht="16.5" customHeight="1" thickBot="1">
      <c r="A90" s="64" t="s">
        <v>50</v>
      </c>
      <c r="B90" s="88" t="s">
        <v>251</v>
      </c>
      <c r="C90" s="511"/>
      <c r="D90" s="301"/>
      <c r="E90" s="461"/>
    </row>
    <row r="91" spans="1:5" s="6" customFormat="1" ht="16.5" customHeight="1" thickBot="1">
      <c r="A91" s="31" t="s">
        <v>252</v>
      </c>
      <c r="B91" s="89" t="s">
        <v>253</v>
      </c>
      <c r="C91" s="408">
        <f>SUM(C92:C94)</f>
        <v>0</v>
      </c>
      <c r="D91" s="277">
        <f>SUM(D92:D94)</f>
        <v>28680</v>
      </c>
      <c r="E91" s="299">
        <f>SUM(E92:E94)</f>
        <v>28679</v>
      </c>
    </row>
    <row r="92" spans="1:5" s="7" customFormat="1" ht="16.5" customHeight="1">
      <c r="A92" s="62" t="s">
        <v>254</v>
      </c>
      <c r="B92" s="86" t="s">
        <v>255</v>
      </c>
      <c r="C92" s="512"/>
      <c r="D92" s="302">
        <f>'8.sz.mell'!D93</f>
        <v>28680</v>
      </c>
      <c r="E92" s="302">
        <f>'8.sz.mell'!E93</f>
        <v>28679</v>
      </c>
    </row>
    <row r="93" spans="1:5" s="7" customFormat="1" ht="16.5" customHeight="1">
      <c r="A93" s="63" t="s">
        <v>256</v>
      </c>
      <c r="B93" s="87" t="s">
        <v>257</v>
      </c>
      <c r="C93" s="510"/>
      <c r="D93" s="297"/>
      <c r="E93" s="690"/>
    </row>
    <row r="94" spans="1:5" s="7" customFormat="1" ht="16.5" customHeight="1" thickBot="1">
      <c r="A94" s="64" t="s">
        <v>258</v>
      </c>
      <c r="B94" s="88" t="s">
        <v>259</v>
      </c>
      <c r="C94" s="511"/>
      <c r="D94" s="301"/>
      <c r="E94" s="876"/>
    </row>
    <row r="95" spans="1:5" s="7" customFormat="1" ht="16.5" customHeight="1" thickBot="1">
      <c r="A95" s="31" t="s">
        <v>260</v>
      </c>
      <c r="B95" s="89" t="s">
        <v>261</v>
      </c>
      <c r="C95" s="408">
        <f>SUM(C96:C99)</f>
        <v>0</v>
      </c>
      <c r="D95" s="277">
        <f>SUM(D96:D99)</f>
        <v>0</v>
      </c>
      <c r="E95" s="299">
        <f>SUM(E96:E99)</f>
        <v>0</v>
      </c>
    </row>
    <row r="96" spans="1:5" s="7" customFormat="1" ht="16.5" customHeight="1">
      <c r="A96" s="65" t="s">
        <v>262</v>
      </c>
      <c r="B96" s="86" t="s">
        <v>263</v>
      </c>
      <c r="C96" s="512"/>
      <c r="D96" s="302"/>
      <c r="E96" s="873"/>
    </row>
    <row r="97" spans="1:5" s="7" customFormat="1" ht="16.5" customHeight="1">
      <c r="A97" s="66" t="s">
        <v>264</v>
      </c>
      <c r="B97" s="87" t="s">
        <v>265</v>
      </c>
      <c r="C97" s="510"/>
      <c r="D97" s="297"/>
      <c r="E97" s="690"/>
    </row>
    <row r="98" spans="1:5" s="7" customFormat="1" ht="16.5" customHeight="1">
      <c r="A98" s="66" t="s">
        <v>266</v>
      </c>
      <c r="B98" s="87" t="s">
        <v>267</v>
      </c>
      <c r="C98" s="510"/>
      <c r="D98" s="297"/>
      <c r="E98" s="690"/>
    </row>
    <row r="99" spans="1:5" s="6" customFormat="1" ht="16.5" customHeight="1" thickBot="1">
      <c r="A99" s="67" t="s">
        <v>268</v>
      </c>
      <c r="B99" s="88" t="s">
        <v>269</v>
      </c>
      <c r="C99" s="511"/>
      <c r="D99" s="300"/>
      <c r="E99" s="877"/>
    </row>
    <row r="100" spans="1:5" s="6" customFormat="1" ht="16.5" customHeight="1" thickBot="1">
      <c r="A100" s="31" t="s">
        <v>270</v>
      </c>
      <c r="B100" s="89" t="s">
        <v>271</v>
      </c>
      <c r="C100" s="516"/>
      <c r="D100" s="306"/>
      <c r="E100" s="878"/>
    </row>
    <row r="101" spans="1:5" s="6" customFormat="1" ht="16.5" customHeight="1" thickBot="1">
      <c r="A101" s="31" t="s">
        <v>272</v>
      </c>
      <c r="B101" s="97" t="s">
        <v>273</v>
      </c>
      <c r="C101" s="391">
        <f>+C77+C81+C86+C91+C95+C100</f>
        <v>561193</v>
      </c>
      <c r="D101" s="303">
        <f>+D77+D81+D86+D91+D95+D100</f>
        <v>799393</v>
      </c>
      <c r="E101" s="304">
        <f>+E77+E81+E86+E91+E95+E100</f>
        <v>799392</v>
      </c>
    </row>
    <row r="102" spans="1:5" s="6" customFormat="1" ht="16.5" customHeight="1" thickBot="1">
      <c r="A102" s="31" t="s">
        <v>274</v>
      </c>
      <c r="B102" s="97" t="s">
        <v>275</v>
      </c>
      <c r="C102" s="391">
        <f>+C76+C101</f>
        <v>4084589</v>
      </c>
      <c r="D102" s="303">
        <f>+D76+D101</f>
        <v>5051466</v>
      </c>
      <c r="E102" s="304">
        <f>+E76+E101</f>
        <v>5006294</v>
      </c>
    </row>
    <row r="103" spans="1:5" s="6" customFormat="1" ht="16.5" customHeight="1" thickBot="1">
      <c r="A103" s="202"/>
      <c r="B103" s="203"/>
      <c r="C103" s="204"/>
      <c r="D103" s="204"/>
      <c r="E103" s="204"/>
    </row>
    <row r="104" spans="1:5" s="3" customFormat="1" ht="32.25" customHeight="1" thickBot="1">
      <c r="A104" s="201"/>
      <c r="B104" s="205" t="s">
        <v>2</v>
      </c>
      <c r="C104" s="924" t="s">
        <v>99</v>
      </c>
      <c r="D104" s="1184" t="s">
        <v>390</v>
      </c>
      <c r="E104" s="585" t="s">
        <v>495</v>
      </c>
    </row>
    <row r="105" spans="1:5" s="6" customFormat="1" ht="16.5" customHeight="1" thickBot="1">
      <c r="A105" s="60" t="s">
        <v>66</v>
      </c>
      <c r="B105" s="99" t="s">
        <v>308</v>
      </c>
      <c r="C105" s="879">
        <f>SUM(C106:C110)</f>
        <v>2770234</v>
      </c>
      <c r="D105" s="198">
        <f>SUM(D106:D110)</f>
        <v>3531568</v>
      </c>
      <c r="E105" s="735">
        <f>SUM(E106:E110)</f>
        <v>3249977</v>
      </c>
    </row>
    <row r="106" spans="1:5" s="21" customFormat="1" ht="16.5" customHeight="1">
      <c r="A106" s="62" t="s">
        <v>18</v>
      </c>
      <c r="B106" s="109" t="s">
        <v>93</v>
      </c>
      <c r="C106" s="880">
        <f>'8.sz.mell'!C107+'9.sz.mell'!C58</f>
        <v>912506</v>
      </c>
      <c r="D106" s="880">
        <f>'8.sz.mell'!D107+'9.sz.mell'!D58</f>
        <v>1242941</v>
      </c>
      <c r="E106" s="760">
        <f>'8.sz.mell'!E107+'9.sz.mell'!E58</f>
        <v>1176071</v>
      </c>
    </row>
    <row r="107" spans="1:5" s="21" customFormat="1" ht="16.5" customHeight="1">
      <c r="A107" s="63" t="s">
        <v>19</v>
      </c>
      <c r="B107" s="101" t="s">
        <v>51</v>
      </c>
      <c r="C107" s="880">
        <f>'8.sz.mell'!C108+'9.sz.mell'!C59</f>
        <v>239525</v>
      </c>
      <c r="D107" s="880">
        <f>'8.sz.mell'!D108+'9.sz.mell'!D59</f>
        <v>293567</v>
      </c>
      <c r="E107" s="760">
        <f>'8.sz.mell'!E108+'9.sz.mell'!E59</f>
        <v>280626</v>
      </c>
    </row>
    <row r="108" spans="1:5" s="21" customFormat="1" ht="16.5" customHeight="1">
      <c r="A108" s="63" t="s">
        <v>20</v>
      </c>
      <c r="B108" s="101" t="s">
        <v>33</v>
      </c>
      <c r="C108" s="880">
        <f>'8.sz.mell'!C109+'9.sz.mell'!C60</f>
        <v>1272951</v>
      </c>
      <c r="D108" s="880">
        <f>'8.sz.mell'!D109+'9.sz.mell'!D60</f>
        <v>1557446</v>
      </c>
      <c r="E108" s="760">
        <f>'8.sz.mell'!E109+'9.sz.mell'!E60</f>
        <v>1377393</v>
      </c>
    </row>
    <row r="109" spans="1:5" s="21" customFormat="1" ht="16.5" customHeight="1">
      <c r="A109" s="63" t="s">
        <v>21</v>
      </c>
      <c r="B109" s="102" t="s">
        <v>52</v>
      </c>
      <c r="C109" s="880">
        <f>'8.sz.mell'!C110+'9.sz.mell'!C61</f>
        <v>81988</v>
      </c>
      <c r="D109" s="880">
        <f>'8.sz.mell'!D110+'9.sz.mell'!D61</f>
        <v>151175</v>
      </c>
      <c r="E109" s="760">
        <f>'8.sz.mell'!E110+'9.sz.mell'!E61</f>
        <v>135582</v>
      </c>
    </row>
    <row r="110" spans="1:5" s="21" customFormat="1" ht="16.5" customHeight="1">
      <c r="A110" s="63" t="s">
        <v>29</v>
      </c>
      <c r="B110" s="27" t="s">
        <v>53</v>
      </c>
      <c r="C110" s="881">
        <f>SUM(C111:C118)</f>
        <v>263264</v>
      </c>
      <c r="D110" s="309">
        <f>SUM(D111:D118)</f>
        <v>286439</v>
      </c>
      <c r="E110" s="760">
        <f>SUM(E111:E118)</f>
        <v>280305</v>
      </c>
    </row>
    <row r="111" spans="1:5" s="21" customFormat="1" ht="16.5" customHeight="1">
      <c r="A111" s="63" t="s">
        <v>354</v>
      </c>
      <c r="B111" s="103" t="s">
        <v>353</v>
      </c>
      <c r="C111" s="882">
        <f>'8.sz.mell'!C112</f>
        <v>3015</v>
      </c>
      <c r="D111" s="882">
        <f>'8.sz.mell'!D112</f>
        <v>3323</v>
      </c>
      <c r="E111" s="760">
        <f>'8.sz.mell'!E112</f>
        <v>3323</v>
      </c>
    </row>
    <row r="112" spans="1:5" s="21" customFormat="1" ht="28.5" customHeight="1">
      <c r="A112" s="63" t="s">
        <v>355</v>
      </c>
      <c r="B112" s="104" t="s">
        <v>276</v>
      </c>
      <c r="C112" s="882">
        <f>'8.sz.mell'!C113</f>
        <v>0</v>
      </c>
      <c r="D112" s="882">
        <f>'8.sz.mell'!D113</f>
        <v>0</v>
      </c>
      <c r="E112" s="760">
        <f>'8.sz.mell'!E113</f>
        <v>0</v>
      </c>
    </row>
    <row r="113" spans="1:5" s="21" customFormat="1" ht="27.75" customHeight="1">
      <c r="A113" s="63" t="s">
        <v>356</v>
      </c>
      <c r="B113" s="104" t="s">
        <v>277</v>
      </c>
      <c r="C113" s="882">
        <f>'8.sz.mell'!C114</f>
        <v>0</v>
      </c>
      <c r="D113" s="882">
        <f>'8.sz.mell'!D114</f>
        <v>0</v>
      </c>
      <c r="E113" s="760">
        <f>'8.sz.mell'!E114</f>
        <v>0</v>
      </c>
    </row>
    <row r="114" spans="1:5" s="21" customFormat="1" ht="16.5" customHeight="1">
      <c r="A114" s="63" t="s">
        <v>357</v>
      </c>
      <c r="B114" s="105" t="s">
        <v>278</v>
      </c>
      <c r="C114" s="473">
        <f>'8.sz.mell'!C115</f>
        <v>223369</v>
      </c>
      <c r="D114" s="473">
        <f>'8.sz.mell'!D115</f>
        <v>242456</v>
      </c>
      <c r="E114" s="2050">
        <f>'8.sz.mell'!E115</f>
        <v>237341</v>
      </c>
    </row>
    <row r="115" spans="1:5" s="21" customFormat="1" ht="30.75" customHeight="1">
      <c r="A115" s="63" t="s">
        <v>358</v>
      </c>
      <c r="B115" s="104" t="s">
        <v>279</v>
      </c>
      <c r="C115" s="380">
        <f>'8.sz.mell'!C116</f>
        <v>0</v>
      </c>
      <c r="D115" s="380">
        <f>'8.sz.mell'!D116</f>
        <v>0</v>
      </c>
      <c r="E115" s="760">
        <f>'8.sz.mell'!E116</f>
        <v>0</v>
      </c>
    </row>
    <row r="116" spans="1:5" s="21" customFormat="1" ht="16.5" customHeight="1">
      <c r="A116" s="63" t="s">
        <v>359</v>
      </c>
      <c r="B116" s="106" t="s">
        <v>280</v>
      </c>
      <c r="C116" s="380">
        <f>'8.sz.mell'!C117</f>
        <v>0</v>
      </c>
      <c r="D116" s="380">
        <f>'8.sz.mell'!D117</f>
        <v>0</v>
      </c>
      <c r="E116" s="760">
        <f>'8.sz.mell'!E117</f>
        <v>0</v>
      </c>
    </row>
    <row r="117" spans="1:5" s="21" customFormat="1" ht="16.5" customHeight="1">
      <c r="A117" s="63" t="s">
        <v>360</v>
      </c>
      <c r="B117" s="106" t="s">
        <v>281</v>
      </c>
      <c r="C117" s="380">
        <f>'8.sz.mell'!C118</f>
        <v>0</v>
      </c>
      <c r="D117" s="380">
        <f>'8.sz.mell'!D118</f>
        <v>0</v>
      </c>
      <c r="E117" s="760">
        <f>'8.sz.mell'!E118</f>
        <v>0</v>
      </c>
    </row>
    <row r="118" spans="1:5" s="21" customFormat="1" ht="16.5" customHeight="1" thickBot="1">
      <c r="A118" s="64" t="s">
        <v>361</v>
      </c>
      <c r="B118" s="106" t="s">
        <v>282</v>
      </c>
      <c r="C118" s="473">
        <f>'8.sz.mell'!C119</f>
        <v>36880</v>
      </c>
      <c r="D118" s="473">
        <f>'8.sz.mell'!D119</f>
        <v>40660</v>
      </c>
      <c r="E118" s="2050">
        <f>'8.sz.mell'!E119</f>
        <v>39641</v>
      </c>
    </row>
    <row r="119" spans="1:5" s="21" customFormat="1" ht="16.5" customHeight="1" thickBot="1">
      <c r="A119" s="60" t="s">
        <v>67</v>
      </c>
      <c r="B119" s="99" t="s">
        <v>362</v>
      </c>
      <c r="C119" s="879">
        <f>SUM(C120+C126+C127+C134)</f>
        <v>937665</v>
      </c>
      <c r="D119" s="879">
        <f>SUM(D120+D126+D127+D134)</f>
        <v>854108</v>
      </c>
      <c r="E119" s="735">
        <f>SUM(E120+E126+E127+E134)</f>
        <v>762032</v>
      </c>
    </row>
    <row r="120" spans="1:5" s="21" customFormat="1" ht="16.5" customHeight="1">
      <c r="A120" s="792" t="s">
        <v>24</v>
      </c>
      <c r="B120" s="100" t="s">
        <v>101</v>
      </c>
      <c r="C120" s="757">
        <f>SUM(C121:C125)</f>
        <v>854169</v>
      </c>
      <c r="D120" s="757">
        <f>SUM(D121:D125)</f>
        <v>760928</v>
      </c>
      <c r="E120" s="885">
        <f>SUM(E121:E125)</f>
        <v>689233</v>
      </c>
    </row>
    <row r="121" spans="1:5" s="21" customFormat="1" ht="16.5" customHeight="1">
      <c r="A121" s="74" t="s">
        <v>345</v>
      </c>
      <c r="B121" s="197" t="s">
        <v>350</v>
      </c>
      <c r="C121" s="2037">
        <v>208747</v>
      </c>
      <c r="D121" s="2037">
        <v>226957</v>
      </c>
      <c r="E121" s="2163">
        <f>700567-E122-E123-E124-E125-E134</f>
        <v>164461</v>
      </c>
    </row>
    <row r="122" spans="1:5" s="21" customFormat="1" ht="34.5" customHeight="1">
      <c r="A122" s="74" t="s">
        <v>346</v>
      </c>
      <c r="B122" s="197" t="s">
        <v>103</v>
      </c>
      <c r="C122" s="2037">
        <f>'8.sz.mell'!C123</f>
        <v>520892</v>
      </c>
      <c r="D122" s="2037">
        <f>'8.sz.mell'!D123</f>
        <v>432983</v>
      </c>
      <c r="E122" s="2163">
        <v>429405</v>
      </c>
    </row>
    <row r="123" spans="1:5" s="21" customFormat="1" ht="34.5" customHeight="1">
      <c r="A123" s="74" t="s">
        <v>347</v>
      </c>
      <c r="B123" s="197" t="s">
        <v>110</v>
      </c>
      <c r="C123" s="2037">
        <f>'8.sz.mell'!C124</f>
        <v>124530</v>
      </c>
      <c r="D123" s="2037">
        <f>'8.sz.mell'!D124</f>
        <v>89085</v>
      </c>
      <c r="E123" s="2163">
        <v>85327</v>
      </c>
    </row>
    <row r="124" spans="1:5" s="21" customFormat="1" ht="34.5" customHeight="1">
      <c r="A124" s="74" t="s">
        <v>348</v>
      </c>
      <c r="B124" s="197" t="s">
        <v>109</v>
      </c>
      <c r="C124" s="2037">
        <f>'8.sz.mell'!C125</f>
        <v>0</v>
      </c>
      <c r="D124" s="2037">
        <v>9793</v>
      </c>
      <c r="E124" s="2163">
        <v>8515</v>
      </c>
    </row>
    <row r="125" spans="1:5" s="21" customFormat="1" ht="43.5" customHeight="1">
      <c r="A125" s="74" t="s">
        <v>349</v>
      </c>
      <c r="B125" s="2051" t="s">
        <v>1054</v>
      </c>
      <c r="C125" s="2037">
        <f>'8.sz.mell'!C126</f>
        <v>0</v>
      </c>
      <c r="D125" s="2037">
        <v>2110</v>
      </c>
      <c r="E125" s="2163">
        <v>1525</v>
      </c>
    </row>
    <row r="126" spans="1:5" s="21" customFormat="1" ht="16.5" customHeight="1">
      <c r="A126" s="62" t="s">
        <v>25</v>
      </c>
      <c r="B126" s="107" t="s">
        <v>54</v>
      </c>
      <c r="C126" s="883">
        <f>'8.sz.mell'!C127+'9.sz.mell'!C65</f>
        <v>75670</v>
      </c>
      <c r="D126" s="883">
        <f>'8.sz.mell'!D127+'9.sz.mell'!D65</f>
        <v>69523</v>
      </c>
      <c r="E126" s="2038">
        <f>'8.sz.mell'!E127+'9.sz.mell'!E65</f>
        <v>51309</v>
      </c>
    </row>
    <row r="127" spans="1:5" s="21" customFormat="1" ht="16.5" customHeight="1">
      <c r="A127" s="62" t="s">
        <v>26</v>
      </c>
      <c r="B127" s="108" t="s">
        <v>102</v>
      </c>
      <c r="C127" s="883">
        <f>SUM(C128:C133)</f>
        <v>3000</v>
      </c>
      <c r="D127" s="206">
        <f>SUM(D128:D133)</f>
        <v>10156</v>
      </c>
      <c r="E127" s="634">
        <f>SUM(E128:E133)</f>
        <v>10156</v>
      </c>
    </row>
    <row r="128" spans="1:5" s="21" customFormat="1" ht="16.5" customHeight="1">
      <c r="A128" s="62" t="s">
        <v>310</v>
      </c>
      <c r="B128" s="109" t="s">
        <v>283</v>
      </c>
      <c r="C128" s="883">
        <f>'8.sz.mell'!C129</f>
        <v>0</v>
      </c>
      <c r="D128" s="883">
        <f>'8.sz.mell'!D129</f>
        <v>0</v>
      </c>
      <c r="E128" s="2038">
        <f>'8.sz.mell'!E129</f>
        <v>0</v>
      </c>
    </row>
    <row r="129" spans="1:5" s="21" customFormat="1" ht="16.5" customHeight="1">
      <c r="A129" s="62" t="s">
        <v>311</v>
      </c>
      <c r="B129" s="101" t="s">
        <v>277</v>
      </c>
      <c r="C129" s="883">
        <f>'8.sz.mell'!C130</f>
        <v>0</v>
      </c>
      <c r="D129" s="883">
        <f>'8.sz.mell'!D130</f>
        <v>0</v>
      </c>
      <c r="E129" s="2038">
        <f>'8.sz.mell'!E130</f>
        <v>0</v>
      </c>
    </row>
    <row r="130" spans="1:5" s="21" customFormat="1" ht="16.5" customHeight="1">
      <c r="A130" s="62" t="s">
        <v>312</v>
      </c>
      <c r="B130" s="101" t="s">
        <v>284</v>
      </c>
      <c r="C130" s="883">
        <f>'8.sz.mell'!C131</f>
        <v>0</v>
      </c>
      <c r="D130" s="883">
        <f>'8.sz.mell'!D131</f>
        <v>3556</v>
      </c>
      <c r="E130" s="2038">
        <f>'8.sz.mell'!E131</f>
        <v>3556</v>
      </c>
    </row>
    <row r="131" spans="1:5" s="21" customFormat="1" ht="18.75" customHeight="1">
      <c r="A131" s="62" t="s">
        <v>313</v>
      </c>
      <c r="B131" s="101" t="s">
        <v>351</v>
      </c>
      <c r="C131" s="883">
        <f>'8.sz.mell'!C132</f>
        <v>3000</v>
      </c>
      <c r="D131" s="883">
        <f>'8.sz.mell'!D132</f>
        <v>1200</v>
      </c>
      <c r="E131" s="2038">
        <f>'8.sz.mell'!E132</f>
        <v>1200</v>
      </c>
    </row>
    <row r="132" spans="1:5" s="21" customFormat="1" ht="16.5" customHeight="1">
      <c r="A132" s="62" t="s">
        <v>363</v>
      </c>
      <c r="B132" s="101" t="s">
        <v>457</v>
      </c>
      <c r="C132" s="883">
        <f>'8.sz.mell'!C133</f>
        <v>0</v>
      </c>
      <c r="D132" s="883">
        <f>'8.sz.mell'!D133</f>
        <v>0</v>
      </c>
      <c r="E132" s="2038">
        <f>'8.sz.mell'!E133</f>
        <v>0</v>
      </c>
    </row>
    <row r="133" spans="1:5" s="21" customFormat="1" ht="16.5" customHeight="1" thickBot="1">
      <c r="A133" s="283" t="s">
        <v>364</v>
      </c>
      <c r="B133" s="285" t="s">
        <v>285</v>
      </c>
      <c r="C133" s="2039">
        <f>'8.sz.mell'!C134</f>
        <v>0</v>
      </c>
      <c r="D133" s="2039">
        <f>'8.sz.mell'!D134</f>
        <v>5400</v>
      </c>
      <c r="E133" s="2040">
        <f>'8.sz.mell'!E134</f>
        <v>5400</v>
      </c>
    </row>
    <row r="134" spans="1:5" s="21" customFormat="1" ht="16.5" customHeight="1" thickBot="1">
      <c r="A134" s="62" t="s">
        <v>27</v>
      </c>
      <c r="B134" s="108" t="s">
        <v>1025</v>
      </c>
      <c r="C134" s="883">
        <f>'8.sz.mell'!C135+'9.sz.mell'!C66</f>
        <v>4826</v>
      </c>
      <c r="D134" s="883">
        <f>'8.sz.mell'!D135+'9.sz.mell'!D66</f>
        <v>13501</v>
      </c>
      <c r="E134" s="2040">
        <f>'8.sz.mell'!E135+'9.sz.mell'!E66</f>
        <v>11334</v>
      </c>
    </row>
    <row r="135" spans="1:5" s="21" customFormat="1" ht="16.5" customHeight="1" thickBot="1">
      <c r="A135" s="60" t="s">
        <v>68</v>
      </c>
      <c r="B135" s="35" t="s">
        <v>286</v>
      </c>
      <c r="C135" s="879">
        <f>SUM(C136+C139)</f>
        <v>274313</v>
      </c>
      <c r="D135" s="198">
        <f>SUM(D136+D139)</f>
        <v>533758</v>
      </c>
      <c r="E135" s="735">
        <f>SUM(E136+E139)</f>
        <v>0</v>
      </c>
    </row>
    <row r="136" spans="1:5" s="21" customFormat="1" ht="16.5" customHeight="1">
      <c r="A136" s="62" t="s">
        <v>5</v>
      </c>
      <c r="B136" s="110" t="s">
        <v>365</v>
      </c>
      <c r="C136" s="884">
        <f>SUM(C137:C138)</f>
        <v>207015</v>
      </c>
      <c r="D136" s="411">
        <f>SUM(D137:D138)</f>
        <v>392724</v>
      </c>
      <c r="E136" s="885">
        <f>SUM(E137:E138)</f>
        <v>0</v>
      </c>
    </row>
    <row r="137" spans="1:5" s="21" customFormat="1" ht="16.5" customHeight="1">
      <c r="A137" s="63" t="s">
        <v>366</v>
      </c>
      <c r="B137" s="111" t="s">
        <v>368</v>
      </c>
      <c r="C137" s="380">
        <f>'8.sz.mell'!C138</f>
        <v>150153</v>
      </c>
      <c r="D137" s="380">
        <f>'8.sz.mell'!D138</f>
        <v>172279</v>
      </c>
      <c r="E137" s="885">
        <f>'8.sz.mell'!E138</f>
        <v>0</v>
      </c>
    </row>
    <row r="138" spans="1:5" s="21" customFormat="1" ht="16.5" customHeight="1">
      <c r="A138" s="63" t="s">
        <v>367</v>
      </c>
      <c r="B138" s="111" t="s">
        <v>369</v>
      </c>
      <c r="C138" s="380">
        <f>'8.sz.mell'!C139</f>
        <v>56862</v>
      </c>
      <c r="D138" s="380">
        <f>'8.sz.mell'!D139</f>
        <v>220445</v>
      </c>
      <c r="E138" s="885">
        <f>'8.sz.mell'!E139</f>
        <v>0</v>
      </c>
    </row>
    <row r="139" spans="1:5" s="21" customFormat="1" ht="16.5" customHeight="1">
      <c r="A139" s="63" t="s">
        <v>6</v>
      </c>
      <c r="B139" s="93" t="s">
        <v>370</v>
      </c>
      <c r="C139" s="882">
        <f>SUM(C140:C141)</f>
        <v>67298</v>
      </c>
      <c r="D139" s="309">
        <f>SUM(D140:D141)</f>
        <v>141034</v>
      </c>
      <c r="E139" s="885">
        <f>SUM(E140:E141)</f>
        <v>0</v>
      </c>
    </row>
    <row r="140" spans="1:5" s="21" customFormat="1" ht="16.5" customHeight="1">
      <c r="A140" s="63" t="s">
        <v>371</v>
      </c>
      <c r="B140" s="111" t="s">
        <v>368</v>
      </c>
      <c r="C140" s="380">
        <f>'8.sz.mell'!C141</f>
        <v>63298</v>
      </c>
      <c r="D140" s="380">
        <f>'8.sz.mell'!D141</f>
        <v>30639</v>
      </c>
      <c r="E140" s="885">
        <f>'8.sz.mell'!E141</f>
        <v>0</v>
      </c>
    </row>
    <row r="141" spans="1:5" s="21" customFormat="1" ht="16.5" customHeight="1" thickBot="1">
      <c r="A141" s="70" t="s">
        <v>372</v>
      </c>
      <c r="B141" s="208" t="s">
        <v>369</v>
      </c>
      <c r="C141" s="380">
        <f>'8.sz.mell'!C142</f>
        <v>4000</v>
      </c>
      <c r="D141" s="380">
        <f>'8.sz.mell'!D142</f>
        <v>110395</v>
      </c>
      <c r="E141" s="885">
        <f>'8.sz.mell'!E142</f>
        <v>0</v>
      </c>
    </row>
    <row r="142" spans="1:5" s="21" customFormat="1" ht="27.75" customHeight="1" thickBot="1">
      <c r="A142" s="60" t="s">
        <v>69</v>
      </c>
      <c r="B142" s="35" t="s">
        <v>287</v>
      </c>
      <c r="C142" s="879">
        <f>+C105+C119+C135</f>
        <v>3982212</v>
      </c>
      <c r="D142" s="198">
        <f>+D105+D119+D135</f>
        <v>4919434</v>
      </c>
      <c r="E142" s="735">
        <f>+E105+E119+E135</f>
        <v>4012009</v>
      </c>
    </row>
    <row r="143" spans="1:5" s="6" customFormat="1" ht="24" customHeight="1" thickBot="1">
      <c r="A143" s="60" t="s">
        <v>70</v>
      </c>
      <c r="B143" s="35" t="s">
        <v>288</v>
      </c>
      <c r="C143" s="879">
        <f>+C144+C145+C146</f>
        <v>0</v>
      </c>
      <c r="D143" s="198">
        <f>+D144+D145+D146</f>
        <v>0</v>
      </c>
      <c r="E143" s="735">
        <f>+E144+E145+E146</f>
        <v>0</v>
      </c>
    </row>
    <row r="144" spans="1:5" s="21" customFormat="1" ht="16.5" customHeight="1">
      <c r="A144" s="62" t="s">
        <v>11</v>
      </c>
      <c r="B144" s="109" t="s">
        <v>289</v>
      </c>
      <c r="C144" s="880"/>
      <c r="D144" s="132"/>
      <c r="E144" s="133"/>
    </row>
    <row r="145" spans="1:9" s="21" customFormat="1" ht="16.5" customHeight="1">
      <c r="A145" s="62" t="s">
        <v>12</v>
      </c>
      <c r="B145" s="109" t="s">
        <v>290</v>
      </c>
      <c r="C145" s="886"/>
      <c r="D145" s="122"/>
      <c r="E145" s="529"/>
    </row>
    <row r="146" spans="1:9" s="21" customFormat="1" ht="16.5" customHeight="1" thickBot="1">
      <c r="A146" s="70" t="s">
        <v>13</v>
      </c>
      <c r="B146" s="112" t="s">
        <v>291</v>
      </c>
      <c r="C146" s="887"/>
      <c r="D146" s="207"/>
      <c r="E146" s="530"/>
    </row>
    <row r="147" spans="1:9" s="21" customFormat="1" ht="16.5" customHeight="1" thickBot="1">
      <c r="A147" s="60" t="s">
        <v>71</v>
      </c>
      <c r="B147" s="35" t="s">
        <v>292</v>
      </c>
      <c r="C147" s="888">
        <f>+C148+C149+C150+C151</f>
        <v>102377</v>
      </c>
      <c r="D147" s="198">
        <f>+D148+D149+D150+D151</f>
        <v>103474</v>
      </c>
      <c r="E147" s="735">
        <f>+E148+E149+E150+E151</f>
        <v>103474</v>
      </c>
    </row>
    <row r="148" spans="1:9" s="21" customFormat="1" ht="16.5" customHeight="1">
      <c r="A148" s="62" t="s">
        <v>14</v>
      </c>
      <c r="B148" s="109" t="s">
        <v>293</v>
      </c>
      <c r="C148" s="889">
        <f>'8.sz.mell'!C149</f>
        <v>102377</v>
      </c>
      <c r="D148" s="889">
        <f>'8.sz.mell'!D149</f>
        <v>103474</v>
      </c>
      <c r="E148" s="528">
        <f>'8.sz.mell'!E149</f>
        <v>103474</v>
      </c>
    </row>
    <row r="149" spans="1:9" s="21" customFormat="1" ht="16.5" customHeight="1">
      <c r="A149" s="63" t="s">
        <v>15</v>
      </c>
      <c r="B149" s="101" t="s">
        <v>294</v>
      </c>
      <c r="C149" s="889">
        <f>'8.sz.mell'!C150</f>
        <v>0</v>
      </c>
      <c r="D149" s="122"/>
      <c r="E149" s="528"/>
    </row>
    <row r="150" spans="1:9" s="6" customFormat="1" ht="16.5" customHeight="1">
      <c r="A150" s="63" t="s">
        <v>223</v>
      </c>
      <c r="B150" s="101" t="s">
        <v>295</v>
      </c>
      <c r="C150" s="889">
        <f>'8.sz.mell'!C151</f>
        <v>0</v>
      </c>
      <c r="D150" s="122"/>
      <c r="E150" s="528"/>
    </row>
    <row r="151" spans="1:9" s="21" customFormat="1" ht="16.5" customHeight="1" thickBot="1">
      <c r="A151" s="64" t="s">
        <v>224</v>
      </c>
      <c r="B151" s="107" t="s">
        <v>296</v>
      </c>
      <c r="C151" s="889">
        <f>'8.sz.mell'!C152</f>
        <v>0</v>
      </c>
      <c r="D151" s="889">
        <f>'8.sz.mell'!D152</f>
        <v>0</v>
      </c>
      <c r="E151" s="528">
        <f>'8.sz.mell'!E152</f>
        <v>0</v>
      </c>
      <c r="I151" s="71"/>
    </row>
    <row r="152" spans="1:9" s="21" customFormat="1" ht="16.5" customHeight="1" thickBot="1">
      <c r="A152" s="60" t="s">
        <v>72</v>
      </c>
      <c r="B152" s="35" t="s">
        <v>380</v>
      </c>
      <c r="C152" s="209">
        <f>SUM(C153:C156)</f>
        <v>0</v>
      </c>
      <c r="D152" s="209">
        <f>SUM(D153:D156)</f>
        <v>28558</v>
      </c>
      <c r="E152" s="209">
        <f>SUM(E153:E156)</f>
        <v>28558</v>
      </c>
    </row>
    <row r="153" spans="1:9" s="21" customFormat="1" ht="16.5" customHeight="1">
      <c r="A153" s="62" t="s">
        <v>16</v>
      </c>
      <c r="B153" s="109" t="s">
        <v>297</v>
      </c>
      <c r="C153" s="889"/>
      <c r="D153" s="291">
        <f>'8.sz.mell'!D154</f>
        <v>0</v>
      </c>
      <c r="E153" s="2041">
        <f>'8.sz.mell'!E154</f>
        <v>0</v>
      </c>
    </row>
    <row r="154" spans="1:9" s="6" customFormat="1" ht="16.5" customHeight="1">
      <c r="A154" s="74" t="s">
        <v>17</v>
      </c>
      <c r="B154" s="101" t="s">
        <v>298</v>
      </c>
      <c r="C154" s="886"/>
      <c r="D154" s="291">
        <f>'8.sz.mell'!D155</f>
        <v>28558</v>
      </c>
      <c r="E154" s="634">
        <f>'8.sz.mell'!E155</f>
        <v>28558</v>
      </c>
    </row>
    <row r="155" spans="1:9" s="6" customFormat="1" ht="16.5" customHeight="1">
      <c r="A155" s="74" t="s">
        <v>379</v>
      </c>
      <c r="B155" s="101" t="s">
        <v>299</v>
      </c>
      <c r="C155" s="886"/>
      <c r="D155" s="290"/>
      <c r="E155" s="2041"/>
    </row>
    <row r="156" spans="1:9" s="6" customFormat="1" ht="16.5" customHeight="1" thickBot="1">
      <c r="A156" s="70" t="s">
        <v>113</v>
      </c>
      <c r="B156" s="112" t="s">
        <v>300</v>
      </c>
      <c r="C156" s="887"/>
      <c r="D156" s="293"/>
      <c r="E156" s="2042"/>
    </row>
    <row r="157" spans="1:9" s="6" customFormat="1" ht="16.5" customHeight="1" thickBot="1">
      <c r="A157" s="60" t="s">
        <v>73</v>
      </c>
      <c r="B157" s="35" t="s">
        <v>301</v>
      </c>
      <c r="C157" s="890">
        <f>+C158+C159+C160+C161</f>
        <v>0</v>
      </c>
      <c r="D157" s="210">
        <f>+D158+D159+D160+D161</f>
        <v>0</v>
      </c>
      <c r="E157" s="891">
        <f>+E158+E159+E160+E161</f>
        <v>0</v>
      </c>
    </row>
    <row r="158" spans="1:9" s="6" customFormat="1" ht="16.5" customHeight="1">
      <c r="A158" s="62" t="s">
        <v>47</v>
      </c>
      <c r="B158" s="109" t="s">
        <v>302</v>
      </c>
      <c r="C158" s="889"/>
      <c r="D158" s="132"/>
      <c r="E158" s="133"/>
    </row>
    <row r="159" spans="1:9" s="6" customFormat="1" ht="16.5" customHeight="1">
      <c r="A159" s="62" t="s">
        <v>48</v>
      </c>
      <c r="B159" s="109" t="s">
        <v>303</v>
      </c>
      <c r="C159" s="886"/>
      <c r="D159" s="123"/>
      <c r="E159" s="126"/>
    </row>
    <row r="160" spans="1:9" s="21" customFormat="1" ht="16.5" customHeight="1">
      <c r="A160" s="62" t="s">
        <v>100</v>
      </c>
      <c r="B160" s="109" t="s">
        <v>304</v>
      </c>
      <c r="C160" s="886"/>
      <c r="D160" s="123"/>
      <c r="E160" s="126"/>
    </row>
    <row r="161" spans="1:5" s="21" customFormat="1" ht="16.5" customHeight="1" thickBot="1">
      <c r="A161" s="70" t="s">
        <v>111</v>
      </c>
      <c r="B161" s="112" t="s">
        <v>305</v>
      </c>
      <c r="C161" s="887"/>
      <c r="D161" s="207"/>
      <c r="E161" s="530"/>
    </row>
    <row r="162" spans="1:5" s="21" customFormat="1" ht="16.5" customHeight="1" thickBot="1">
      <c r="A162" s="60" t="s">
        <v>74</v>
      </c>
      <c r="B162" s="35" t="s">
        <v>306</v>
      </c>
      <c r="C162" s="892">
        <f>+C143+C147+C152+C157</f>
        <v>102377</v>
      </c>
      <c r="D162" s="359">
        <f>+D143+D147+D152+D157</f>
        <v>132032</v>
      </c>
      <c r="E162" s="783">
        <f>+E143+E147+E152+E157</f>
        <v>132032</v>
      </c>
    </row>
    <row r="163" spans="1:5" s="21" customFormat="1" ht="16.5" customHeight="1" thickBot="1">
      <c r="A163" s="28" t="s">
        <v>75</v>
      </c>
      <c r="B163" s="89" t="s">
        <v>307</v>
      </c>
      <c r="C163" s="892">
        <f>+C142+C162</f>
        <v>4084589</v>
      </c>
      <c r="D163" s="359">
        <f>+D142+D162</f>
        <v>5051466</v>
      </c>
      <c r="E163" s="783">
        <f>+E142+E162</f>
        <v>4144041</v>
      </c>
    </row>
    <row r="164" spans="1:5" ht="15">
      <c r="A164" s="33"/>
      <c r="B164" s="30"/>
      <c r="C164" s="73"/>
      <c r="D164" s="21"/>
      <c r="E164" s="21"/>
    </row>
    <row r="165" spans="1:5" ht="15.75">
      <c r="A165" s="2266" t="s">
        <v>377</v>
      </c>
      <c r="B165" s="2266"/>
      <c r="C165" s="2266"/>
      <c r="D165" s="2266"/>
      <c r="E165" s="2266"/>
    </row>
    <row r="166" spans="1:5" ht="30" customHeight="1" thickBot="1">
      <c r="A166" s="2255"/>
      <c r="B166" s="2255"/>
    </row>
    <row r="167" spans="1:5" ht="30.75" thickBot="1">
      <c r="A167" s="120">
        <v>1</v>
      </c>
      <c r="B167" s="121" t="s">
        <v>378</v>
      </c>
      <c r="C167" s="531">
        <f>C76-C142</f>
        <v>-458816</v>
      </c>
      <c r="D167" s="531">
        <f>D76-D142</f>
        <v>-667361</v>
      </c>
      <c r="E167" s="692">
        <f>E76-E142</f>
        <v>194893</v>
      </c>
    </row>
    <row r="168" spans="1:5" ht="15.75">
      <c r="A168" s="118"/>
      <c r="B168" s="118"/>
      <c r="C168" s="119"/>
    </row>
    <row r="169" spans="1:5" ht="22.5" customHeight="1" thickBot="1">
      <c r="A169" s="2256" t="s">
        <v>381</v>
      </c>
      <c r="B169" s="2256"/>
      <c r="C169" s="2256"/>
      <c r="D169" s="2256"/>
      <c r="E169" s="2256"/>
    </row>
    <row r="170" spans="1:5" ht="21.75" customHeight="1" thickBot="1">
      <c r="A170" s="31" t="s">
        <v>66</v>
      </c>
      <c r="B170" s="1857" t="s">
        <v>382</v>
      </c>
      <c r="C170" s="695">
        <f>C171-C174</f>
        <v>458816</v>
      </c>
      <c r="D170" s="695">
        <f>D171-D174</f>
        <v>667361</v>
      </c>
      <c r="E170" s="696">
        <f>E171-E174</f>
        <v>667360</v>
      </c>
    </row>
    <row r="171" spans="1:5" ht="15" customHeight="1">
      <c r="A171" s="1858" t="s">
        <v>18</v>
      </c>
      <c r="B171" s="1859" t="s">
        <v>385</v>
      </c>
      <c r="C171" s="705">
        <f>C101</f>
        <v>561193</v>
      </c>
      <c r="D171" s="705">
        <f>D101</f>
        <v>799393</v>
      </c>
      <c r="E171" s="706">
        <f>E101</f>
        <v>799392</v>
      </c>
    </row>
    <row r="172" spans="1:5" ht="31.5" customHeight="1">
      <c r="A172" s="1860" t="s">
        <v>383</v>
      </c>
      <c r="B172" s="1861" t="s">
        <v>482</v>
      </c>
      <c r="C172" s="697" t="e">
        <f>#REF!</f>
        <v>#REF!</v>
      </c>
      <c r="D172" s="697" t="e">
        <f>#REF!</f>
        <v>#REF!</v>
      </c>
      <c r="E172" s="698" t="e">
        <f>#REF!</f>
        <v>#REF!</v>
      </c>
    </row>
    <row r="173" spans="1:5" ht="37.5" customHeight="1">
      <c r="A173" s="1860" t="s">
        <v>384</v>
      </c>
      <c r="B173" s="1861" t="s">
        <v>473</v>
      </c>
      <c r="C173" s="697" t="e">
        <f>#REF!</f>
        <v>#REF!</v>
      </c>
      <c r="D173" s="697" t="e">
        <f>#REF!</f>
        <v>#REF!</v>
      </c>
      <c r="E173" s="698" t="e">
        <f>#REF!</f>
        <v>#REF!</v>
      </c>
    </row>
    <row r="174" spans="1:5" ht="23.25" customHeight="1">
      <c r="A174" s="1862" t="s">
        <v>19</v>
      </c>
      <c r="B174" s="1863" t="s">
        <v>386</v>
      </c>
      <c r="C174" s="699">
        <f>C162</f>
        <v>102377</v>
      </c>
      <c r="D174" s="699">
        <f>D162</f>
        <v>132032</v>
      </c>
      <c r="E174" s="700">
        <f>E162</f>
        <v>132032</v>
      </c>
    </row>
    <row r="175" spans="1:5" ht="32.25" customHeight="1">
      <c r="A175" s="1860" t="s">
        <v>55</v>
      </c>
      <c r="B175" s="1861" t="s">
        <v>483</v>
      </c>
      <c r="C175" s="701" t="e">
        <f>#REF!</f>
        <v>#REF!</v>
      </c>
      <c r="D175" s="697" t="e">
        <f>#REF!</f>
        <v>#REF!</v>
      </c>
      <c r="E175" s="698" t="e">
        <f>#REF!</f>
        <v>#REF!</v>
      </c>
    </row>
    <row r="176" spans="1:5" ht="30.75" thickBot="1">
      <c r="A176" s="1864" t="s">
        <v>56</v>
      </c>
      <c r="B176" s="1865" t="s">
        <v>474</v>
      </c>
      <c r="C176" s="702" t="e">
        <f>#REF!</f>
        <v>#REF!</v>
      </c>
      <c r="D176" s="703" t="e">
        <f>#REF!</f>
        <v>#REF!</v>
      </c>
      <c r="E176" s="707" t="e">
        <f>#REF!</f>
        <v>#REF!</v>
      </c>
    </row>
  </sheetData>
  <sheetProtection formatCells="0"/>
  <mergeCells count="8">
    <mergeCell ref="A166:B166"/>
    <mergeCell ref="A169:E169"/>
    <mergeCell ref="A1:E1"/>
    <mergeCell ref="A2:E2"/>
    <mergeCell ref="A4:A5"/>
    <mergeCell ref="B4:B5"/>
    <mergeCell ref="C4:E4"/>
    <mergeCell ref="A165:E165"/>
  </mergeCells>
  <printOptions horizontalCentered="1"/>
  <pageMargins left="0.31496062992125984" right="0.31496062992125984" top="0.59055118110236227" bottom="0.39370078740157483" header="0.39370078740157483" footer="0.39370078740157483"/>
  <pageSetup paperSize="9" scale="62" orientation="portrait" verticalDpi="300" r:id="rId1"/>
  <headerFooter alignWithMargins="0">
    <oddHeader>&amp;R&amp;"Times New Roman CE,Dőlt"&amp;12 1.1 melléklet a .../2016. (..) önkormányzati rendelethez</oddHeader>
  </headerFooter>
  <rowBreaks count="2" manualBreakCount="2">
    <brk id="64" max="4" man="1"/>
    <brk id="11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N51"/>
  <sheetViews>
    <sheetView topLeftCell="A25" zoomScale="80" zoomScaleNormal="80" workbookViewId="0">
      <selection activeCell="N44" sqref="N44"/>
    </sheetView>
  </sheetViews>
  <sheetFormatPr defaultColWidth="10.6640625" defaultRowHeight="12.75"/>
  <cols>
    <col min="1" max="1" width="7.1640625" style="12" customWidth="1"/>
    <col min="2" max="2" width="65.6640625" style="12" customWidth="1"/>
    <col min="3" max="3" width="16.83203125" style="12" customWidth="1"/>
    <col min="4" max="4" width="16.83203125" style="11" customWidth="1"/>
    <col min="5" max="5" width="13.83203125" style="12" customWidth="1"/>
    <col min="6" max="6" width="15" style="12" customWidth="1"/>
    <col min="7" max="7" width="15.6640625" style="12" customWidth="1"/>
    <col min="8" max="8" width="13.1640625" style="12" customWidth="1"/>
    <col min="9" max="10" width="15" style="12" customWidth="1"/>
    <col min="11" max="11" width="16.83203125" style="12" customWidth="1"/>
    <col min="12" max="12" width="15.5" style="12" customWidth="1"/>
    <col min="13" max="13" width="15" style="12" customWidth="1"/>
    <col min="14" max="14" width="14.1640625" style="12" customWidth="1"/>
    <col min="15" max="16384" width="10.6640625" style="12"/>
  </cols>
  <sheetData>
    <row r="1" spans="1:14" ht="38.25" customHeight="1">
      <c r="A1" s="2325" t="s">
        <v>995</v>
      </c>
      <c r="B1" s="2325"/>
      <c r="C1" s="2325"/>
      <c r="D1" s="2325"/>
      <c r="E1" s="2325"/>
      <c r="F1" s="2325"/>
      <c r="G1" s="2325"/>
      <c r="H1" s="2325"/>
      <c r="I1" s="2325"/>
      <c r="J1" s="2325"/>
      <c r="K1" s="2325"/>
      <c r="L1" s="2325"/>
      <c r="M1" s="2325"/>
      <c r="N1" s="2325"/>
    </row>
    <row r="2" spans="1:14" ht="14.25" customHeight="1" thickBot="1">
      <c r="A2" s="22"/>
      <c r="B2" s="23"/>
      <c r="C2" s="23"/>
      <c r="D2" s="308"/>
      <c r="E2" s="23"/>
      <c r="F2" s="23"/>
      <c r="G2" s="23"/>
      <c r="H2" s="23"/>
      <c r="I2" s="23"/>
      <c r="J2" s="23"/>
      <c r="K2" s="23"/>
      <c r="M2" s="2326" t="s">
        <v>957</v>
      </c>
      <c r="N2" s="2326"/>
    </row>
    <row r="3" spans="1:14" s="15" customFormat="1" ht="18.75" customHeight="1" thickBot="1">
      <c r="A3" s="2327" t="s">
        <v>65</v>
      </c>
      <c r="B3" s="2329" t="s">
        <v>4</v>
      </c>
      <c r="C3" s="2331" t="s">
        <v>458</v>
      </c>
      <c r="D3" s="2332"/>
      <c r="E3" s="2333"/>
      <c r="F3" s="2331" t="s">
        <v>97</v>
      </c>
      <c r="G3" s="2332"/>
      <c r="H3" s="2333"/>
      <c r="I3" s="2331" t="s">
        <v>98</v>
      </c>
      <c r="J3" s="2332"/>
      <c r="K3" s="2332"/>
      <c r="L3" s="2331" t="s">
        <v>492</v>
      </c>
      <c r="M3" s="2332"/>
      <c r="N3" s="2333"/>
    </row>
    <row r="4" spans="1:14" s="16" customFormat="1" ht="36" customHeight="1" thickBot="1">
      <c r="A4" s="2328"/>
      <c r="B4" s="2330"/>
      <c r="C4" s="356" t="s">
        <v>99</v>
      </c>
      <c r="D4" s="356" t="s">
        <v>390</v>
      </c>
      <c r="E4" s="424" t="s">
        <v>495</v>
      </c>
      <c r="F4" s="355" t="s">
        <v>99</v>
      </c>
      <c r="G4" s="356" t="s">
        <v>390</v>
      </c>
      <c r="H4" s="434" t="s">
        <v>495</v>
      </c>
      <c r="I4" s="355" t="s">
        <v>99</v>
      </c>
      <c r="J4" s="356" t="s">
        <v>390</v>
      </c>
      <c r="K4" s="434" t="s">
        <v>495</v>
      </c>
      <c r="L4" s="355" t="s">
        <v>99</v>
      </c>
      <c r="M4" s="356" t="s">
        <v>390</v>
      </c>
      <c r="N4" s="915" t="s">
        <v>495</v>
      </c>
    </row>
    <row r="5" spans="1:14" s="239" customFormat="1" ht="16.5" customHeight="1" thickBot="1">
      <c r="A5" s="917" t="s">
        <v>66</v>
      </c>
      <c r="B5" s="916" t="s">
        <v>67</v>
      </c>
      <c r="C5" s="436" t="s">
        <v>68</v>
      </c>
      <c r="D5" s="437" t="s">
        <v>69</v>
      </c>
      <c r="E5" s="435" t="s">
        <v>70</v>
      </c>
      <c r="F5" s="438" t="s">
        <v>71</v>
      </c>
      <c r="G5" s="432" t="s">
        <v>72</v>
      </c>
      <c r="H5" s="423" t="s">
        <v>73</v>
      </c>
      <c r="I5" s="436" t="s">
        <v>74</v>
      </c>
      <c r="J5" s="437" t="s">
        <v>75</v>
      </c>
      <c r="K5" s="423" t="s">
        <v>76</v>
      </c>
      <c r="L5" s="920" t="s">
        <v>77</v>
      </c>
      <c r="M5" s="921" t="s">
        <v>78</v>
      </c>
      <c r="N5" s="922" t="s">
        <v>79</v>
      </c>
    </row>
    <row r="6" spans="1:14" ht="24" customHeight="1">
      <c r="A6" s="1005" t="s">
        <v>66</v>
      </c>
      <c r="B6" s="1956" t="s">
        <v>60</v>
      </c>
      <c r="C6" s="1006">
        <v>3000</v>
      </c>
      <c r="D6" s="1007">
        <v>650</v>
      </c>
      <c r="E6" s="1008">
        <v>650</v>
      </c>
      <c r="F6" s="1009"/>
      <c r="G6" s="1007"/>
      <c r="H6" s="1010"/>
      <c r="I6" s="1006"/>
      <c r="J6" s="1007"/>
      <c r="K6" s="1010"/>
      <c r="L6" s="1011">
        <f>C6+F6+I6</f>
        <v>3000</v>
      </c>
      <c r="M6" s="1012">
        <f t="shared" ref="M6:N21" si="0">D6+G6+J6</f>
        <v>650</v>
      </c>
      <c r="N6" s="1013">
        <f t="shared" si="0"/>
        <v>650</v>
      </c>
    </row>
    <row r="7" spans="1:14" ht="24" customHeight="1">
      <c r="A7" s="1014" t="s">
        <v>67</v>
      </c>
      <c r="B7" s="1956" t="s">
        <v>1026</v>
      </c>
      <c r="C7" s="1015">
        <v>1388</v>
      </c>
      <c r="D7" s="1016">
        <v>1388</v>
      </c>
      <c r="E7" s="929"/>
      <c r="F7" s="1017"/>
      <c r="G7" s="1016"/>
      <c r="H7" s="1018"/>
      <c r="I7" s="1015"/>
      <c r="J7" s="1016"/>
      <c r="K7" s="1018"/>
      <c r="L7" s="1019">
        <f t="shared" ref="L7:N38" si="1">C7+F7+I7</f>
        <v>1388</v>
      </c>
      <c r="M7" s="1020">
        <f t="shared" si="0"/>
        <v>1388</v>
      </c>
      <c r="N7" s="1021">
        <f t="shared" si="0"/>
        <v>0</v>
      </c>
    </row>
    <row r="8" spans="1:14" ht="24" customHeight="1">
      <c r="A8" s="1014" t="s">
        <v>68</v>
      </c>
      <c r="B8" s="1956" t="s">
        <v>129</v>
      </c>
      <c r="C8" s="1015">
        <v>16000</v>
      </c>
      <c r="D8" s="1016">
        <v>20878</v>
      </c>
      <c r="E8" s="929">
        <v>20319</v>
      </c>
      <c r="F8" s="1017"/>
      <c r="G8" s="1016"/>
      <c r="H8" s="1018"/>
      <c r="I8" s="1015"/>
      <c r="J8" s="1016"/>
      <c r="K8" s="1018"/>
      <c r="L8" s="1019">
        <f t="shared" si="1"/>
        <v>16000</v>
      </c>
      <c r="M8" s="1020">
        <f t="shared" si="0"/>
        <v>20878</v>
      </c>
      <c r="N8" s="1021">
        <f t="shared" si="0"/>
        <v>20319</v>
      </c>
    </row>
    <row r="9" spans="1:14" ht="39" customHeight="1">
      <c r="A9" s="1014" t="s">
        <v>69</v>
      </c>
      <c r="B9" s="1956" t="s">
        <v>388</v>
      </c>
      <c r="C9" s="1015">
        <v>3883</v>
      </c>
      <c r="D9" s="1016">
        <v>3720</v>
      </c>
      <c r="E9" s="929">
        <v>3720</v>
      </c>
      <c r="F9" s="1017"/>
      <c r="G9" s="1016"/>
      <c r="H9" s="1018"/>
      <c r="I9" s="1015"/>
      <c r="J9" s="1016"/>
      <c r="K9" s="1018"/>
      <c r="L9" s="1019">
        <f t="shared" si="1"/>
        <v>3883</v>
      </c>
      <c r="M9" s="1020">
        <f t="shared" si="0"/>
        <v>3720</v>
      </c>
      <c r="N9" s="1021">
        <f t="shared" si="0"/>
        <v>3720</v>
      </c>
    </row>
    <row r="10" spans="1:14" ht="30" customHeight="1">
      <c r="A10" s="1014" t="s">
        <v>70</v>
      </c>
      <c r="B10" s="1956" t="s">
        <v>137</v>
      </c>
      <c r="C10" s="1015">
        <v>5612</v>
      </c>
      <c r="D10" s="1016">
        <v>0</v>
      </c>
      <c r="E10" s="929"/>
      <c r="F10" s="1017"/>
      <c r="G10" s="1016"/>
      <c r="H10" s="1018"/>
      <c r="I10" s="1015"/>
      <c r="J10" s="1016"/>
      <c r="K10" s="1018"/>
      <c r="L10" s="1019">
        <f t="shared" si="1"/>
        <v>5612</v>
      </c>
      <c r="M10" s="1020">
        <f t="shared" si="0"/>
        <v>0</v>
      </c>
      <c r="N10" s="1021">
        <f t="shared" si="0"/>
        <v>0</v>
      </c>
    </row>
    <row r="11" spans="1:14" ht="21" customHeight="1">
      <c r="A11" s="1014" t="s">
        <v>71</v>
      </c>
      <c r="B11" s="1956" t="s">
        <v>1027</v>
      </c>
      <c r="C11" s="1015">
        <v>6517</v>
      </c>
      <c r="D11" s="1016">
        <v>6517</v>
      </c>
      <c r="E11" s="929"/>
      <c r="F11" s="1017"/>
      <c r="G11" s="1016"/>
      <c r="H11" s="1018"/>
      <c r="I11" s="1015"/>
      <c r="J11" s="1016"/>
      <c r="K11" s="1018"/>
      <c r="L11" s="1019">
        <f t="shared" si="1"/>
        <v>6517</v>
      </c>
      <c r="M11" s="1020">
        <f t="shared" si="0"/>
        <v>6517</v>
      </c>
      <c r="N11" s="1021">
        <f t="shared" si="0"/>
        <v>0</v>
      </c>
    </row>
    <row r="12" spans="1:14" ht="30.75" customHeight="1">
      <c r="A12" s="1014" t="s">
        <v>72</v>
      </c>
      <c r="B12" s="1956" t="s">
        <v>389</v>
      </c>
      <c r="C12" s="1015">
        <v>23961</v>
      </c>
      <c r="D12" s="1016">
        <v>20919</v>
      </c>
      <c r="E12" s="929">
        <v>20919</v>
      </c>
      <c r="F12" s="1017"/>
      <c r="G12" s="1016"/>
      <c r="H12" s="1018"/>
      <c r="I12" s="1015"/>
      <c r="J12" s="1016"/>
      <c r="K12" s="1018"/>
      <c r="L12" s="1019">
        <f t="shared" si="1"/>
        <v>23961</v>
      </c>
      <c r="M12" s="1020">
        <f t="shared" si="0"/>
        <v>20919</v>
      </c>
      <c r="N12" s="1021">
        <f t="shared" si="0"/>
        <v>20919</v>
      </c>
    </row>
    <row r="13" spans="1:14" ht="42.75" customHeight="1">
      <c r="A13" s="1014" t="s">
        <v>73</v>
      </c>
      <c r="B13" s="1956" t="s">
        <v>138</v>
      </c>
      <c r="C13" s="1015">
        <v>1263</v>
      </c>
      <c r="D13" s="1016">
        <v>696</v>
      </c>
      <c r="E13" s="929">
        <v>696</v>
      </c>
      <c r="F13" s="1017"/>
      <c r="G13" s="1016"/>
      <c r="H13" s="1018"/>
      <c r="I13" s="1015"/>
      <c r="J13" s="1016"/>
      <c r="K13" s="1018"/>
      <c r="L13" s="1019">
        <f t="shared" si="1"/>
        <v>1263</v>
      </c>
      <c r="M13" s="1020">
        <f t="shared" si="0"/>
        <v>696</v>
      </c>
      <c r="N13" s="1021">
        <f t="shared" si="0"/>
        <v>696</v>
      </c>
    </row>
    <row r="14" spans="1:14" ht="23.25" customHeight="1">
      <c r="A14" s="1014" t="s">
        <v>74</v>
      </c>
      <c r="B14" s="1956" t="s">
        <v>1028</v>
      </c>
      <c r="C14" s="1015">
        <v>591</v>
      </c>
      <c r="D14" s="1016">
        <v>1400</v>
      </c>
      <c r="E14" s="929">
        <v>1400</v>
      </c>
      <c r="F14" s="1017"/>
      <c r="G14" s="1016"/>
      <c r="H14" s="1018"/>
      <c r="I14" s="1015"/>
      <c r="J14" s="1016"/>
      <c r="K14" s="1018"/>
      <c r="L14" s="1019">
        <f t="shared" si="1"/>
        <v>591</v>
      </c>
      <c r="M14" s="1020">
        <f t="shared" si="0"/>
        <v>1400</v>
      </c>
      <c r="N14" s="1021">
        <f t="shared" si="0"/>
        <v>1400</v>
      </c>
    </row>
    <row r="15" spans="1:14" ht="23.25" customHeight="1">
      <c r="A15" s="1014" t="s">
        <v>75</v>
      </c>
      <c r="B15" s="1956" t="s">
        <v>139</v>
      </c>
      <c r="C15" s="1015">
        <v>11686</v>
      </c>
      <c r="D15" s="1016">
        <v>11686</v>
      </c>
      <c r="E15" s="929">
        <v>7264</v>
      </c>
      <c r="F15" s="1017"/>
      <c r="G15" s="1016"/>
      <c r="H15" s="1018"/>
      <c r="I15" s="1015"/>
      <c r="J15" s="1016"/>
      <c r="K15" s="1018"/>
      <c r="L15" s="1019">
        <f t="shared" si="1"/>
        <v>11686</v>
      </c>
      <c r="M15" s="1020">
        <f t="shared" si="0"/>
        <v>11686</v>
      </c>
      <c r="N15" s="1021">
        <f t="shared" si="0"/>
        <v>7264</v>
      </c>
    </row>
    <row r="16" spans="1:14" ht="31.5" customHeight="1">
      <c r="A16" s="1014" t="s">
        <v>76</v>
      </c>
      <c r="B16" s="1956" t="s">
        <v>140</v>
      </c>
      <c r="C16" s="1015">
        <v>2000</v>
      </c>
      <c r="D16" s="1016">
        <v>2000</v>
      </c>
      <c r="E16" s="929"/>
      <c r="F16" s="1017"/>
      <c r="G16" s="1016"/>
      <c r="H16" s="1018"/>
      <c r="I16" s="1015"/>
      <c r="J16" s="1016"/>
      <c r="K16" s="1018"/>
      <c r="L16" s="1019">
        <f t="shared" si="1"/>
        <v>2000</v>
      </c>
      <c r="M16" s="1020">
        <f t="shared" si="0"/>
        <v>2000</v>
      </c>
      <c r="N16" s="1021">
        <f t="shared" si="0"/>
        <v>0</v>
      </c>
    </row>
    <row r="17" spans="1:14" ht="30" customHeight="1">
      <c r="A17" s="1014" t="s">
        <v>77</v>
      </c>
      <c r="B17" s="1956" t="s">
        <v>141</v>
      </c>
      <c r="C17" s="1015">
        <v>1063</v>
      </c>
      <c r="D17" s="1016">
        <v>977</v>
      </c>
      <c r="E17" s="929">
        <v>977</v>
      </c>
      <c r="F17" s="1017"/>
      <c r="G17" s="1016"/>
      <c r="H17" s="1018"/>
      <c r="I17" s="1015"/>
      <c r="J17" s="1016"/>
      <c r="K17" s="1018"/>
      <c r="L17" s="1019">
        <f t="shared" si="1"/>
        <v>1063</v>
      </c>
      <c r="M17" s="1020">
        <f t="shared" si="0"/>
        <v>977</v>
      </c>
      <c r="N17" s="1021">
        <f t="shared" si="0"/>
        <v>977</v>
      </c>
    </row>
    <row r="18" spans="1:14" ht="41.25" customHeight="1">
      <c r="A18" s="1014" t="s">
        <v>78</v>
      </c>
      <c r="B18" s="1956" t="s">
        <v>142</v>
      </c>
      <c r="C18" s="1015">
        <v>9000</v>
      </c>
      <c r="D18" s="1016">
        <v>15300</v>
      </c>
      <c r="E18" s="929">
        <v>15258</v>
      </c>
      <c r="F18" s="1017"/>
      <c r="G18" s="1016"/>
      <c r="H18" s="1018"/>
      <c r="I18" s="1015"/>
      <c r="J18" s="1016"/>
      <c r="K18" s="1018"/>
      <c r="L18" s="1019">
        <f t="shared" si="1"/>
        <v>9000</v>
      </c>
      <c r="M18" s="1020">
        <f t="shared" si="0"/>
        <v>15300</v>
      </c>
      <c r="N18" s="1021">
        <f t="shared" si="0"/>
        <v>15258</v>
      </c>
    </row>
    <row r="19" spans="1:14" ht="31.5" customHeight="1">
      <c r="A19" s="1014" t="s">
        <v>79</v>
      </c>
      <c r="B19" s="2011" t="s">
        <v>133</v>
      </c>
      <c r="C19" s="1015">
        <v>1300</v>
      </c>
      <c r="D19" s="1016">
        <v>1300</v>
      </c>
      <c r="E19" s="929"/>
      <c r="F19" s="1017"/>
      <c r="G19" s="1016"/>
      <c r="H19" s="1018"/>
      <c r="I19" s="1015"/>
      <c r="J19" s="1016"/>
      <c r="K19" s="1018"/>
      <c r="L19" s="1019">
        <f t="shared" si="1"/>
        <v>1300</v>
      </c>
      <c r="M19" s="1020">
        <f t="shared" si="0"/>
        <v>1300</v>
      </c>
      <c r="N19" s="1021">
        <f t="shared" si="0"/>
        <v>0</v>
      </c>
    </row>
    <row r="20" spans="1:14" ht="31.5" customHeight="1">
      <c r="A20" s="1014" t="s">
        <v>80</v>
      </c>
      <c r="B20" s="1956" t="s">
        <v>1029</v>
      </c>
      <c r="C20" s="1015">
        <v>1143</v>
      </c>
      <c r="D20" s="1016">
        <v>1143</v>
      </c>
      <c r="E20" s="929"/>
      <c r="F20" s="1017"/>
      <c r="G20" s="1016"/>
      <c r="H20" s="1018"/>
      <c r="I20" s="1015"/>
      <c r="J20" s="1016"/>
      <c r="K20" s="1018"/>
      <c r="L20" s="1019">
        <f t="shared" si="1"/>
        <v>1143</v>
      </c>
      <c r="M20" s="1020">
        <f t="shared" si="0"/>
        <v>1143</v>
      </c>
      <c r="N20" s="1021">
        <f t="shared" si="0"/>
        <v>0</v>
      </c>
    </row>
    <row r="21" spans="1:14" ht="31.5" customHeight="1">
      <c r="A21" s="1014" t="s">
        <v>81</v>
      </c>
      <c r="B21" s="1956" t="s">
        <v>1030</v>
      </c>
      <c r="C21" s="1015">
        <v>600</v>
      </c>
      <c r="D21" s="1016">
        <v>600</v>
      </c>
      <c r="E21" s="929">
        <v>495</v>
      </c>
      <c r="F21" s="1017"/>
      <c r="G21" s="1016"/>
      <c r="H21" s="1018"/>
      <c r="I21" s="1015"/>
      <c r="J21" s="1016"/>
      <c r="K21" s="1018"/>
      <c r="L21" s="1019">
        <f t="shared" si="1"/>
        <v>600</v>
      </c>
      <c r="M21" s="1020">
        <f t="shared" si="0"/>
        <v>600</v>
      </c>
      <c r="N21" s="1021">
        <f t="shared" si="0"/>
        <v>495</v>
      </c>
    </row>
    <row r="22" spans="1:14" ht="42.6" customHeight="1">
      <c r="A22" s="1014" t="s">
        <v>82</v>
      </c>
      <c r="B22" s="1956" t="s">
        <v>393</v>
      </c>
      <c r="C22" s="1015">
        <v>30135</v>
      </c>
      <c r="D22" s="1016">
        <v>30096</v>
      </c>
      <c r="E22" s="929">
        <v>30096</v>
      </c>
      <c r="F22" s="1017"/>
      <c r="G22" s="1016"/>
      <c r="H22" s="1018"/>
      <c r="I22" s="1015"/>
      <c r="J22" s="1016"/>
      <c r="K22" s="1018"/>
      <c r="L22" s="1019">
        <f t="shared" si="1"/>
        <v>30135</v>
      </c>
      <c r="M22" s="1020">
        <f t="shared" si="1"/>
        <v>30096</v>
      </c>
      <c r="N22" s="1021">
        <f t="shared" si="1"/>
        <v>30096</v>
      </c>
    </row>
    <row r="23" spans="1:14" ht="33.75" customHeight="1">
      <c r="A23" s="1014" t="s">
        <v>83</v>
      </c>
      <c r="B23" s="1956" t="s">
        <v>494</v>
      </c>
      <c r="C23" s="1015">
        <v>76000</v>
      </c>
      <c r="D23" s="1016">
        <v>40000</v>
      </c>
      <c r="E23" s="929">
        <v>7755</v>
      </c>
      <c r="F23" s="1017"/>
      <c r="G23" s="1016"/>
      <c r="H23" s="1018"/>
      <c r="I23" s="1015"/>
      <c r="J23" s="1016"/>
      <c r="K23" s="1018"/>
      <c r="L23" s="1019">
        <f t="shared" si="1"/>
        <v>76000</v>
      </c>
      <c r="M23" s="1020">
        <f t="shared" si="1"/>
        <v>40000</v>
      </c>
      <c r="N23" s="1021">
        <f t="shared" si="1"/>
        <v>7755</v>
      </c>
    </row>
    <row r="24" spans="1:14" ht="25.5" customHeight="1">
      <c r="A24" s="1014" t="s">
        <v>84</v>
      </c>
      <c r="B24" s="1956" t="s">
        <v>1031</v>
      </c>
      <c r="C24" s="1015">
        <v>250</v>
      </c>
      <c r="D24" s="1016">
        <v>592</v>
      </c>
      <c r="E24" s="929">
        <v>592</v>
      </c>
      <c r="F24" s="1017"/>
      <c r="G24" s="1016"/>
      <c r="H24" s="1018"/>
      <c r="I24" s="1015"/>
      <c r="J24" s="1016"/>
      <c r="K24" s="1018"/>
      <c r="L24" s="1019">
        <f t="shared" si="1"/>
        <v>250</v>
      </c>
      <c r="M24" s="1020">
        <f t="shared" si="1"/>
        <v>592</v>
      </c>
      <c r="N24" s="1021">
        <f t="shared" si="1"/>
        <v>592</v>
      </c>
    </row>
    <row r="25" spans="1:14" ht="24.75" customHeight="1">
      <c r="A25" s="1014" t="s">
        <v>85</v>
      </c>
      <c r="B25" s="1956" t="s">
        <v>791</v>
      </c>
      <c r="C25" s="1015">
        <v>4000</v>
      </c>
      <c r="D25" s="1016">
        <v>0</v>
      </c>
      <c r="E25" s="929"/>
      <c r="F25" s="1017"/>
      <c r="G25" s="1016"/>
      <c r="H25" s="1018"/>
      <c r="I25" s="1015"/>
      <c r="J25" s="1016"/>
      <c r="K25" s="1018"/>
      <c r="L25" s="1019">
        <f t="shared" si="1"/>
        <v>4000</v>
      </c>
      <c r="M25" s="1020">
        <f t="shared" si="1"/>
        <v>0</v>
      </c>
      <c r="N25" s="1021">
        <f t="shared" si="1"/>
        <v>0</v>
      </c>
    </row>
    <row r="26" spans="1:14" ht="21.75" customHeight="1">
      <c r="A26" s="1014" t="s">
        <v>86</v>
      </c>
      <c r="B26" s="1956" t="s">
        <v>792</v>
      </c>
      <c r="C26" s="1015">
        <v>9000</v>
      </c>
      <c r="D26" s="1016">
        <v>9000</v>
      </c>
      <c r="E26" s="929">
        <v>5050</v>
      </c>
      <c r="F26" s="1017"/>
      <c r="G26" s="1016"/>
      <c r="H26" s="1018"/>
      <c r="I26" s="1015"/>
      <c r="J26" s="1016"/>
      <c r="K26" s="1018"/>
      <c r="L26" s="1019">
        <f t="shared" si="1"/>
        <v>9000</v>
      </c>
      <c r="M26" s="1020">
        <f t="shared" si="1"/>
        <v>9000</v>
      </c>
      <c r="N26" s="1021">
        <f t="shared" si="1"/>
        <v>5050</v>
      </c>
    </row>
    <row r="27" spans="1:14" ht="33" customHeight="1">
      <c r="A27" s="1014" t="s">
        <v>87</v>
      </c>
      <c r="B27" s="1956" t="s">
        <v>456</v>
      </c>
      <c r="C27" s="1015"/>
      <c r="D27" s="1016">
        <v>1610</v>
      </c>
      <c r="E27" s="929">
        <v>1525</v>
      </c>
      <c r="F27" s="1017"/>
      <c r="G27" s="1016">
        <v>4934</v>
      </c>
      <c r="H27" s="1016">
        <v>4934</v>
      </c>
      <c r="I27" s="1015"/>
      <c r="J27" s="1016"/>
      <c r="K27" s="1018"/>
      <c r="L27" s="1019">
        <f t="shared" si="1"/>
        <v>0</v>
      </c>
      <c r="M27" s="1020">
        <f t="shared" si="1"/>
        <v>6544</v>
      </c>
      <c r="N27" s="1021">
        <f t="shared" si="1"/>
        <v>6459</v>
      </c>
    </row>
    <row r="28" spans="1:14" ht="33" customHeight="1">
      <c r="A28" s="1014" t="s">
        <v>88</v>
      </c>
      <c r="B28" s="1956" t="s">
        <v>1032</v>
      </c>
      <c r="C28" s="1015"/>
      <c r="D28" s="1016">
        <v>6350</v>
      </c>
      <c r="E28" s="929">
        <v>6350</v>
      </c>
      <c r="F28" s="1017"/>
      <c r="G28" s="1016"/>
      <c r="H28" s="1018"/>
      <c r="I28" s="1015"/>
      <c r="J28" s="1016"/>
      <c r="K28" s="1018"/>
      <c r="L28" s="1019">
        <f t="shared" si="1"/>
        <v>0</v>
      </c>
      <c r="M28" s="1020">
        <f t="shared" si="1"/>
        <v>6350</v>
      </c>
      <c r="N28" s="1021">
        <f t="shared" si="1"/>
        <v>6350</v>
      </c>
    </row>
    <row r="29" spans="1:14" ht="22.5" customHeight="1">
      <c r="A29" s="1014" t="s">
        <v>89</v>
      </c>
      <c r="B29" s="1956" t="s">
        <v>1033</v>
      </c>
      <c r="C29" s="1015"/>
      <c r="D29" s="1016">
        <v>1116</v>
      </c>
      <c r="E29" s="929">
        <v>1053</v>
      </c>
      <c r="F29" s="1017"/>
      <c r="G29" s="1016"/>
      <c r="H29" s="1018"/>
      <c r="I29" s="1015"/>
      <c r="J29" s="1016"/>
      <c r="K29" s="1018"/>
      <c r="L29" s="1019">
        <f t="shared" si="1"/>
        <v>0</v>
      </c>
      <c r="M29" s="1020">
        <f t="shared" si="1"/>
        <v>1116</v>
      </c>
      <c r="N29" s="1021">
        <f t="shared" si="1"/>
        <v>1053</v>
      </c>
    </row>
    <row r="30" spans="1:14" ht="30" customHeight="1">
      <c r="A30" s="1014" t="s">
        <v>90</v>
      </c>
      <c r="B30" s="1956" t="s">
        <v>1034</v>
      </c>
      <c r="C30" s="1015"/>
      <c r="D30" s="1016">
        <v>3141</v>
      </c>
      <c r="E30" s="929">
        <v>2205</v>
      </c>
      <c r="F30" s="1017"/>
      <c r="G30" s="1016"/>
      <c r="H30" s="1018"/>
      <c r="I30" s="1015"/>
      <c r="J30" s="1016"/>
      <c r="K30" s="1018"/>
      <c r="L30" s="1019">
        <f t="shared" si="1"/>
        <v>0</v>
      </c>
      <c r="M30" s="1020">
        <f t="shared" si="1"/>
        <v>3141</v>
      </c>
      <c r="N30" s="1021">
        <f t="shared" si="1"/>
        <v>2205</v>
      </c>
    </row>
    <row r="31" spans="1:14" ht="21.75" customHeight="1">
      <c r="A31" s="1014" t="s">
        <v>91</v>
      </c>
      <c r="B31" s="2012" t="s">
        <v>1035</v>
      </c>
      <c r="C31" s="1025"/>
      <c r="D31" s="1026">
        <v>3702</v>
      </c>
      <c r="E31" s="929">
        <v>3702</v>
      </c>
      <c r="F31" s="1017"/>
      <c r="G31" s="1016"/>
      <c r="H31" s="1018"/>
      <c r="I31" s="1015"/>
      <c r="J31" s="1016"/>
      <c r="K31" s="1018"/>
      <c r="L31" s="1019">
        <f t="shared" si="1"/>
        <v>0</v>
      </c>
      <c r="M31" s="1020">
        <f t="shared" si="1"/>
        <v>3702</v>
      </c>
      <c r="N31" s="1021">
        <f t="shared" si="1"/>
        <v>3702</v>
      </c>
    </row>
    <row r="32" spans="1:14" ht="33" customHeight="1">
      <c r="A32" s="1014" t="s">
        <v>92</v>
      </c>
      <c r="B32" s="2012" t="s">
        <v>1036</v>
      </c>
      <c r="C32" s="1025"/>
      <c r="D32" s="1026">
        <v>37759</v>
      </c>
      <c r="E32" s="929">
        <v>37759</v>
      </c>
      <c r="F32" s="1017"/>
      <c r="G32" s="1016"/>
      <c r="H32" s="1018"/>
      <c r="I32" s="1015"/>
      <c r="J32" s="1016"/>
      <c r="K32" s="1018"/>
      <c r="L32" s="1019">
        <f t="shared" si="1"/>
        <v>0</v>
      </c>
      <c r="M32" s="1020">
        <f t="shared" si="1"/>
        <v>37759</v>
      </c>
      <c r="N32" s="1021">
        <f t="shared" si="1"/>
        <v>37759</v>
      </c>
    </row>
    <row r="33" spans="1:14" ht="33" customHeight="1">
      <c r="A33" s="1014" t="s">
        <v>105</v>
      </c>
      <c r="B33" s="2012" t="s">
        <v>465</v>
      </c>
      <c r="C33" s="1025"/>
      <c r="D33" s="1026"/>
      <c r="E33" s="929"/>
      <c r="F33" s="1017"/>
      <c r="G33" s="1016">
        <v>500</v>
      </c>
      <c r="H33" s="1016">
        <v>500</v>
      </c>
      <c r="I33" s="1015"/>
      <c r="J33" s="1016"/>
      <c r="K33" s="1018"/>
      <c r="L33" s="1019"/>
      <c r="M33" s="1020">
        <f t="shared" si="1"/>
        <v>500</v>
      </c>
      <c r="N33" s="1021">
        <f t="shared" si="1"/>
        <v>500</v>
      </c>
    </row>
    <row r="34" spans="1:14" ht="33" customHeight="1">
      <c r="A34" s="1014" t="s">
        <v>106</v>
      </c>
      <c r="B34" s="2012" t="s">
        <v>1050</v>
      </c>
      <c r="C34" s="1025"/>
      <c r="D34" s="1026">
        <v>1060</v>
      </c>
      <c r="E34" s="929">
        <v>1060</v>
      </c>
      <c r="F34" s="1017"/>
      <c r="G34" s="1016"/>
      <c r="H34" s="1018"/>
      <c r="I34" s="1015"/>
      <c r="J34" s="1016"/>
      <c r="K34" s="1018"/>
      <c r="L34" s="1019"/>
      <c r="M34" s="1020">
        <f t="shared" si="1"/>
        <v>1060</v>
      </c>
      <c r="N34" s="1021">
        <f t="shared" si="1"/>
        <v>1060</v>
      </c>
    </row>
    <row r="35" spans="1:14" ht="33" customHeight="1" thickBot="1">
      <c r="A35" s="1014" t="s">
        <v>107</v>
      </c>
      <c r="B35" s="2012" t="s">
        <v>1049</v>
      </c>
      <c r="C35" s="1025"/>
      <c r="D35" s="1026"/>
      <c r="E35" s="929"/>
      <c r="F35" s="1017"/>
      <c r="G35" s="1016">
        <v>400</v>
      </c>
      <c r="H35" s="1018">
        <v>400</v>
      </c>
      <c r="I35" s="1015"/>
      <c r="J35" s="1016"/>
      <c r="K35" s="1018"/>
      <c r="L35" s="1019">
        <f t="shared" si="1"/>
        <v>0</v>
      </c>
      <c r="M35" s="1020">
        <f t="shared" si="1"/>
        <v>400</v>
      </c>
      <c r="N35" s="1021">
        <f t="shared" si="1"/>
        <v>400</v>
      </c>
    </row>
    <row r="36" spans="1:14" s="17" customFormat="1" ht="19.5" customHeight="1" thickBot="1">
      <c r="A36" s="1032" t="s">
        <v>61</v>
      </c>
      <c r="B36" s="1033" t="s">
        <v>134</v>
      </c>
      <c r="C36" s="1034">
        <f t="shared" ref="C36:N36" si="2">SUM(C6:C35)</f>
        <v>208392</v>
      </c>
      <c r="D36" s="1034">
        <f t="shared" si="2"/>
        <v>223600</v>
      </c>
      <c r="E36" s="1034">
        <f t="shared" si="2"/>
        <v>168845</v>
      </c>
      <c r="F36" s="1034">
        <f t="shared" si="2"/>
        <v>0</v>
      </c>
      <c r="G36" s="1034">
        <f t="shared" si="2"/>
        <v>5834</v>
      </c>
      <c r="H36" s="1034">
        <f t="shared" si="2"/>
        <v>5834</v>
      </c>
      <c r="I36" s="1034">
        <f t="shared" si="2"/>
        <v>0</v>
      </c>
      <c r="J36" s="1034">
        <f t="shared" si="2"/>
        <v>0</v>
      </c>
      <c r="K36" s="1034">
        <f t="shared" si="2"/>
        <v>0</v>
      </c>
      <c r="L36" s="1035">
        <f t="shared" si="2"/>
        <v>208392</v>
      </c>
      <c r="M36" s="1035">
        <f t="shared" si="2"/>
        <v>229434</v>
      </c>
      <c r="N36" s="1036">
        <f t="shared" si="2"/>
        <v>174679</v>
      </c>
    </row>
    <row r="37" spans="1:14" s="17" customFormat="1" ht="27.75" customHeight="1">
      <c r="A37" s="1005" t="s">
        <v>66</v>
      </c>
      <c r="B37" s="2013" t="s">
        <v>375</v>
      </c>
      <c r="C37" s="1006">
        <v>60590</v>
      </c>
      <c r="D37" s="1007">
        <v>61521</v>
      </c>
      <c r="E37" s="1008">
        <v>61380</v>
      </c>
      <c r="F37" s="1037"/>
      <c r="G37" s="1038"/>
      <c r="H37" s="1039"/>
      <c r="I37" s="1006">
        <v>233098</v>
      </c>
      <c r="J37" s="1007">
        <v>183902</v>
      </c>
      <c r="K37" s="1010">
        <v>183903</v>
      </c>
      <c r="L37" s="1019">
        <f t="shared" si="1"/>
        <v>293688</v>
      </c>
      <c r="M37" s="1040">
        <f>D37+G37+J37</f>
        <v>245423</v>
      </c>
      <c r="N37" s="1013">
        <f>E37+H37+K37</f>
        <v>245283</v>
      </c>
    </row>
    <row r="38" spans="1:14" s="17" customFormat="1" ht="24" customHeight="1">
      <c r="A38" s="1014" t="s">
        <v>67</v>
      </c>
      <c r="B38" s="2014" t="s">
        <v>144</v>
      </c>
      <c r="C38" s="1015"/>
      <c r="D38" s="1016"/>
      <c r="E38" s="929"/>
      <c r="F38" s="1024"/>
      <c r="G38" s="1016"/>
      <c r="H38" s="1018"/>
      <c r="I38" s="1015"/>
      <c r="J38" s="1016"/>
      <c r="K38" s="1018"/>
      <c r="L38" s="1019">
        <f t="shared" si="1"/>
        <v>0</v>
      </c>
      <c r="M38" s="1041">
        <f t="shared" ref="M38:M43" si="3">D38+G38+J38</f>
        <v>0</v>
      </c>
      <c r="N38" s="1021">
        <f t="shared" ref="N38:N43" si="4">E38+H38+K38</f>
        <v>0</v>
      </c>
    </row>
    <row r="39" spans="1:14" s="17" customFormat="1" ht="24" customHeight="1">
      <c r="A39" s="1014" t="s">
        <v>68</v>
      </c>
      <c r="B39" s="2014" t="s">
        <v>1037</v>
      </c>
      <c r="C39" s="1015">
        <v>8528</v>
      </c>
      <c r="D39" s="1016">
        <v>8528</v>
      </c>
      <c r="E39" s="1016">
        <v>7506</v>
      </c>
      <c r="F39" s="1024"/>
      <c r="G39" s="1022"/>
      <c r="H39" s="1023"/>
      <c r="I39" s="1015">
        <v>48328</v>
      </c>
      <c r="J39" s="1016">
        <v>44858</v>
      </c>
      <c r="K39" s="1018">
        <v>42537</v>
      </c>
      <c r="L39" s="1019">
        <f>C39+F39+I39</f>
        <v>56856</v>
      </c>
      <c r="M39" s="1041">
        <f t="shared" si="3"/>
        <v>53386</v>
      </c>
      <c r="N39" s="1021">
        <f t="shared" si="4"/>
        <v>50043</v>
      </c>
    </row>
    <row r="40" spans="1:14" s="17" customFormat="1" ht="24" customHeight="1">
      <c r="A40" s="1014" t="s">
        <v>69</v>
      </c>
      <c r="B40" s="2011" t="s">
        <v>486</v>
      </c>
      <c r="C40" s="1015">
        <v>1389</v>
      </c>
      <c r="D40" s="1016">
        <v>1389</v>
      </c>
      <c r="E40" s="1016">
        <v>1308</v>
      </c>
      <c r="F40" s="1024"/>
      <c r="G40" s="1022"/>
      <c r="H40" s="1023"/>
      <c r="I40" s="1015">
        <v>183355</v>
      </c>
      <c r="J40" s="1016">
        <v>145962</v>
      </c>
      <c r="K40" s="1018">
        <v>144315</v>
      </c>
      <c r="L40" s="1019">
        <f>C40+F40+I40</f>
        <v>184744</v>
      </c>
      <c r="M40" s="1041">
        <f t="shared" si="3"/>
        <v>147351</v>
      </c>
      <c r="N40" s="1021">
        <f t="shared" si="4"/>
        <v>145623</v>
      </c>
    </row>
    <row r="41" spans="1:14" s="17" customFormat="1" ht="24" customHeight="1">
      <c r="A41" s="1005" t="s">
        <v>70</v>
      </c>
      <c r="B41" s="2011" t="s">
        <v>143</v>
      </c>
      <c r="C41" s="1015">
        <v>40505</v>
      </c>
      <c r="D41" s="1016">
        <v>10505</v>
      </c>
      <c r="E41" s="1016">
        <v>8899</v>
      </c>
      <c r="F41" s="1024"/>
      <c r="G41" s="1022"/>
      <c r="H41" s="1023"/>
      <c r="I41" s="1015">
        <v>14627</v>
      </c>
      <c r="J41" s="1016">
        <v>14627</v>
      </c>
      <c r="K41" s="1018">
        <v>14528</v>
      </c>
      <c r="L41" s="1019">
        <f>C41+F41+I41</f>
        <v>55132</v>
      </c>
      <c r="M41" s="1041">
        <f t="shared" si="3"/>
        <v>25132</v>
      </c>
      <c r="N41" s="1021">
        <f t="shared" si="4"/>
        <v>23427</v>
      </c>
    </row>
    <row r="42" spans="1:14" s="17" customFormat="1" ht="24" customHeight="1">
      <c r="A42" s="1042" t="s">
        <v>71</v>
      </c>
      <c r="B42" s="2011" t="s">
        <v>62</v>
      </c>
      <c r="C42" s="1015">
        <v>407</v>
      </c>
      <c r="D42" s="1016">
        <v>407</v>
      </c>
      <c r="E42" s="1016">
        <v>87</v>
      </c>
      <c r="F42" s="1027"/>
      <c r="G42" s="1016">
        <v>266</v>
      </c>
      <c r="H42" s="1016">
        <v>266</v>
      </c>
      <c r="I42" s="1025">
        <v>3455</v>
      </c>
      <c r="J42" s="1026">
        <v>3455</v>
      </c>
      <c r="K42" s="1043">
        <v>3355</v>
      </c>
      <c r="L42" s="1019">
        <f>C42+F42+I42</f>
        <v>3862</v>
      </c>
      <c r="M42" s="1041">
        <f t="shared" si="3"/>
        <v>4128</v>
      </c>
      <c r="N42" s="1021">
        <f t="shared" si="4"/>
        <v>3708</v>
      </c>
    </row>
    <row r="43" spans="1:14" s="17" customFormat="1" ht="24" customHeight="1" thickBot="1">
      <c r="A43" s="1042" t="s">
        <v>72</v>
      </c>
      <c r="B43" s="2014" t="s">
        <v>1038</v>
      </c>
      <c r="C43" s="1025">
        <v>6735</v>
      </c>
      <c r="D43" s="1026">
        <v>6735</v>
      </c>
      <c r="E43" s="1030">
        <v>6147</v>
      </c>
      <c r="F43" s="1027"/>
      <c r="G43" s="1028"/>
      <c r="H43" s="1029"/>
      <c r="I43" s="1025">
        <v>38029</v>
      </c>
      <c r="J43" s="1026">
        <v>40179</v>
      </c>
      <c r="K43" s="1043">
        <v>40767</v>
      </c>
      <c r="L43" s="1019">
        <f>C43+F43+I43</f>
        <v>44764</v>
      </c>
      <c r="M43" s="1044">
        <f t="shared" si="3"/>
        <v>46914</v>
      </c>
      <c r="N43" s="1031">
        <f t="shared" si="4"/>
        <v>46914</v>
      </c>
    </row>
    <row r="44" spans="1:14" s="17" customFormat="1" ht="26.25" customHeight="1" thickBot="1">
      <c r="A44" s="1045" t="s">
        <v>63</v>
      </c>
      <c r="B44" s="1033" t="s">
        <v>392</v>
      </c>
      <c r="C44" s="1046">
        <f t="shared" ref="C44:N44" si="5">SUM(C37:C43)</f>
        <v>118154</v>
      </c>
      <c r="D44" s="1047">
        <f t="shared" si="5"/>
        <v>89085</v>
      </c>
      <c r="E44" s="1048">
        <f t="shared" si="5"/>
        <v>85327</v>
      </c>
      <c r="F44" s="1046">
        <f t="shared" si="5"/>
        <v>0</v>
      </c>
      <c r="G44" s="1047">
        <f t="shared" si="5"/>
        <v>266</v>
      </c>
      <c r="H44" s="1049">
        <f t="shared" si="5"/>
        <v>266</v>
      </c>
      <c r="I44" s="1046">
        <f t="shared" si="5"/>
        <v>520892</v>
      </c>
      <c r="J44" s="1047">
        <f t="shared" si="5"/>
        <v>432983</v>
      </c>
      <c r="K44" s="1049">
        <f t="shared" si="5"/>
        <v>429405</v>
      </c>
      <c r="L44" s="1050">
        <f t="shared" si="5"/>
        <v>639046</v>
      </c>
      <c r="M44" s="1049">
        <f t="shared" si="5"/>
        <v>522334</v>
      </c>
      <c r="N44" s="1048">
        <f t="shared" si="5"/>
        <v>514998</v>
      </c>
    </row>
    <row r="45" spans="1:14" ht="30" customHeight="1" thickBot="1">
      <c r="A45" s="1045" t="s">
        <v>135</v>
      </c>
      <c r="B45" s="1033" t="s">
        <v>1106</v>
      </c>
      <c r="C45" s="1046">
        <v>11557</v>
      </c>
      <c r="D45" s="1047">
        <v>18968</v>
      </c>
      <c r="E45" s="1047">
        <v>7197</v>
      </c>
      <c r="F45" s="1046"/>
      <c r="G45" s="1047">
        <v>3693</v>
      </c>
      <c r="H45" s="1047">
        <v>3693</v>
      </c>
      <c r="I45" s="1046"/>
      <c r="J45" s="1047"/>
      <c r="K45" s="1049"/>
      <c r="L45" s="1046">
        <f>C45+F45+I45</f>
        <v>11557</v>
      </c>
      <c r="M45" s="1046">
        <f>D45+G45+J45</f>
        <v>22661</v>
      </c>
      <c r="N45" s="1046">
        <f>E45+H45+K45</f>
        <v>10890</v>
      </c>
    </row>
    <row r="46" spans="1:14" ht="26.25" customHeight="1" thickBot="1">
      <c r="A46" s="919" t="s">
        <v>146</v>
      </c>
      <c r="B46" s="918" t="s">
        <v>145</v>
      </c>
      <c r="C46" s="422">
        <f t="shared" ref="C46:N46" si="6">C36+C44+C45</f>
        <v>338103</v>
      </c>
      <c r="D46" s="116">
        <f t="shared" si="6"/>
        <v>331653</v>
      </c>
      <c r="E46" s="117">
        <f t="shared" si="6"/>
        <v>261369</v>
      </c>
      <c r="F46" s="422">
        <f t="shared" si="6"/>
        <v>0</v>
      </c>
      <c r="G46" s="116">
        <f t="shared" si="6"/>
        <v>9793</v>
      </c>
      <c r="H46" s="433">
        <f t="shared" si="6"/>
        <v>9793</v>
      </c>
      <c r="I46" s="422">
        <f t="shared" si="6"/>
        <v>520892</v>
      </c>
      <c r="J46" s="116">
        <f t="shared" si="6"/>
        <v>432983</v>
      </c>
      <c r="K46" s="433">
        <f t="shared" si="6"/>
        <v>429405</v>
      </c>
      <c r="L46" s="925">
        <f t="shared" si="6"/>
        <v>858995</v>
      </c>
      <c r="M46" s="433">
        <f t="shared" si="6"/>
        <v>774429</v>
      </c>
      <c r="N46" s="117">
        <f t="shared" si="6"/>
        <v>700567</v>
      </c>
    </row>
    <row r="47" spans="1:14" s="36" customFormat="1">
      <c r="C47" s="37"/>
      <c r="D47" s="37"/>
      <c r="E47" s="37"/>
      <c r="F47" s="37"/>
      <c r="G47" s="37"/>
      <c r="H47" s="37"/>
      <c r="I47" s="37"/>
      <c r="J47" s="37"/>
      <c r="K47" s="37"/>
      <c r="L47" s="38"/>
    </row>
    <row r="48" spans="1:14" s="36" customFormat="1">
      <c r="C48" s="37"/>
      <c r="D48" s="37"/>
      <c r="E48" s="37"/>
      <c r="F48" s="37"/>
      <c r="G48" s="37"/>
      <c r="H48" s="37"/>
      <c r="I48" s="37"/>
      <c r="J48" s="37"/>
      <c r="K48" s="37"/>
      <c r="L48" s="38"/>
    </row>
    <row r="49" spans="2:12" s="36" customFormat="1">
      <c r="B49" s="462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2:12" s="36" customFormat="1"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2:12" s="36" customFormat="1">
      <c r="C51" s="38"/>
      <c r="D51" s="38"/>
      <c r="E51" s="38"/>
      <c r="F51" s="38"/>
      <c r="G51" s="38"/>
      <c r="H51" s="38"/>
      <c r="I51" s="38"/>
      <c r="J51" s="38"/>
      <c r="K51" s="38"/>
    </row>
  </sheetData>
  <mergeCells count="8">
    <mergeCell ref="A1:N1"/>
    <mergeCell ref="M2:N2"/>
    <mergeCell ref="A3:A4"/>
    <mergeCell ref="B3:B4"/>
    <mergeCell ref="C3:E3"/>
    <mergeCell ref="F3:H3"/>
    <mergeCell ref="I3:K3"/>
    <mergeCell ref="L3:N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0" orientation="landscape" r:id="rId1"/>
  <headerFooter scaleWithDoc="0" alignWithMargins="0">
    <oddHeader xml:space="preserve">&amp;R&amp;"Times New Roman CE,Dőlt"&amp;12 6. melléklet a 11/2016.(V.27.) önkormányzati rendelethez
</oddHeader>
  </headerFooter>
  <rowBreaks count="1" manualBreakCount="1">
    <brk id="30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E56"/>
  <sheetViews>
    <sheetView zoomScaleNormal="100" workbookViewId="0">
      <selection activeCell="B12" sqref="B12"/>
    </sheetView>
  </sheetViews>
  <sheetFormatPr defaultColWidth="10.6640625" defaultRowHeight="12.75"/>
  <cols>
    <col min="1" max="1" width="8.5" style="12" customWidth="1"/>
    <col min="2" max="2" width="83.1640625" style="12" customWidth="1"/>
    <col min="3" max="4" width="17.83203125" style="12" customWidth="1"/>
    <col min="5" max="5" width="18.5" style="11" customWidth="1"/>
    <col min="6" max="16384" width="10.6640625" style="12"/>
  </cols>
  <sheetData>
    <row r="1" spans="1:5" ht="24.75" customHeight="1">
      <c r="A1" s="2334" t="s">
        <v>996</v>
      </c>
      <c r="B1" s="2334"/>
      <c r="C1" s="2334"/>
      <c r="D1" s="2334"/>
      <c r="E1" s="2334"/>
    </row>
    <row r="2" spans="1:5" ht="20.25" customHeight="1">
      <c r="A2" s="2334"/>
      <c r="B2" s="2334"/>
      <c r="C2" s="2334"/>
      <c r="D2" s="2334"/>
      <c r="E2" s="2334"/>
    </row>
    <row r="3" spans="1:5" ht="18.75" customHeight="1" thickBot="1">
      <c r="A3" s="24"/>
      <c r="B3" s="20"/>
      <c r="C3" s="20"/>
      <c r="D3" s="20"/>
      <c r="E3" s="1943" t="s">
        <v>957</v>
      </c>
    </row>
    <row r="4" spans="1:5" s="426" customFormat="1" ht="50.25" customHeight="1" thickBot="1">
      <c r="A4" s="425" t="s">
        <v>65</v>
      </c>
      <c r="B4" s="425" t="s">
        <v>4</v>
      </c>
      <c r="C4" s="847" t="s">
        <v>99</v>
      </c>
      <c r="D4" s="846" t="s">
        <v>390</v>
      </c>
      <c r="E4" s="926" t="s">
        <v>495</v>
      </c>
    </row>
    <row r="5" spans="1:5" s="426" customFormat="1" ht="15.75" customHeight="1" thickBot="1">
      <c r="A5" s="1051" t="s">
        <v>66</v>
      </c>
      <c r="B5" s="1052" t="s">
        <v>67</v>
      </c>
      <c r="C5" s="1053" t="s">
        <v>68</v>
      </c>
      <c r="D5" s="1054" t="s">
        <v>69</v>
      </c>
      <c r="E5" s="1055" t="s">
        <v>70</v>
      </c>
    </row>
    <row r="6" spans="1:5" s="15" customFormat="1" ht="24.75" customHeight="1">
      <c r="A6" s="838" t="s">
        <v>66</v>
      </c>
      <c r="B6" s="2015" t="s">
        <v>451</v>
      </c>
      <c r="C6" s="2016"/>
      <c r="D6" s="2017">
        <v>1726</v>
      </c>
      <c r="E6" s="927">
        <v>1726</v>
      </c>
    </row>
    <row r="7" spans="1:5" s="15" customFormat="1" ht="20.25" customHeight="1">
      <c r="A7" s="839" t="s">
        <v>67</v>
      </c>
      <c r="B7" s="2018" t="s">
        <v>1039</v>
      </c>
      <c r="C7" s="2019">
        <v>350</v>
      </c>
      <c r="D7" s="2020">
        <v>341</v>
      </c>
      <c r="E7" s="928">
        <v>341</v>
      </c>
    </row>
    <row r="8" spans="1:5" s="15" customFormat="1" ht="20.25" customHeight="1">
      <c r="A8" s="838" t="s">
        <v>68</v>
      </c>
      <c r="B8" s="2021" t="s">
        <v>1040</v>
      </c>
      <c r="C8" s="2019">
        <v>8000</v>
      </c>
      <c r="D8" s="2020">
        <v>9188</v>
      </c>
      <c r="E8" s="928">
        <v>9090</v>
      </c>
    </row>
    <row r="9" spans="1:5" s="15" customFormat="1" ht="20.25" customHeight="1">
      <c r="A9" s="839" t="s">
        <v>69</v>
      </c>
      <c r="B9" s="2021" t="s">
        <v>1041</v>
      </c>
      <c r="C9" s="2019">
        <v>8000</v>
      </c>
      <c r="D9" s="2020">
        <v>8000</v>
      </c>
      <c r="E9" s="928">
        <v>8000</v>
      </c>
    </row>
    <row r="10" spans="1:5" s="15" customFormat="1" ht="20.25" customHeight="1">
      <c r="A10" s="838" t="s">
        <v>70</v>
      </c>
      <c r="B10" s="2018" t="s">
        <v>1042</v>
      </c>
      <c r="C10" s="2019">
        <f>7656-1656</f>
        <v>6000</v>
      </c>
      <c r="D10" s="2020">
        <v>6000</v>
      </c>
      <c r="E10" s="928">
        <v>0</v>
      </c>
    </row>
    <row r="11" spans="1:5" s="15" customFormat="1" ht="20.25" customHeight="1">
      <c r="A11" s="839" t="s">
        <v>71</v>
      </c>
      <c r="B11" s="2018" t="s">
        <v>1043</v>
      </c>
      <c r="C11" s="2019">
        <v>6800</v>
      </c>
      <c r="D11" s="2020">
        <v>6800</v>
      </c>
      <c r="E11" s="928">
        <v>6762</v>
      </c>
    </row>
    <row r="12" spans="1:5" s="15" customFormat="1" ht="20.25" customHeight="1">
      <c r="A12" s="838" t="s">
        <v>72</v>
      </c>
      <c r="B12" s="2018" t="s">
        <v>1044</v>
      </c>
      <c r="C12" s="2019">
        <v>13000</v>
      </c>
      <c r="D12" s="2020">
        <v>13660</v>
      </c>
      <c r="E12" s="928">
        <v>13565</v>
      </c>
    </row>
    <row r="13" spans="1:5" s="15" customFormat="1" ht="20.25" customHeight="1">
      <c r="A13" s="839" t="s">
        <v>73</v>
      </c>
      <c r="B13" s="2018" t="s">
        <v>136</v>
      </c>
      <c r="C13" s="2019">
        <f>9300-4300</f>
        <v>5000</v>
      </c>
      <c r="D13" s="2020">
        <v>5000</v>
      </c>
      <c r="E13" s="928">
        <v>0</v>
      </c>
    </row>
    <row r="14" spans="1:5" s="15" customFormat="1" ht="20.25" customHeight="1">
      <c r="A14" s="838" t="s">
        <v>74</v>
      </c>
      <c r="B14" s="2018" t="s">
        <v>1045</v>
      </c>
      <c r="C14" s="2019">
        <v>2500</v>
      </c>
      <c r="D14" s="2020">
        <v>2500</v>
      </c>
      <c r="E14" s="928">
        <v>2500</v>
      </c>
    </row>
    <row r="15" spans="1:5" s="15" customFormat="1" ht="20.25" customHeight="1">
      <c r="A15" s="839" t="s">
        <v>75</v>
      </c>
      <c r="B15" s="2018" t="s">
        <v>1046</v>
      </c>
      <c r="C15" s="2022"/>
      <c r="D15" s="2023">
        <v>5902</v>
      </c>
      <c r="E15" s="929">
        <v>2366</v>
      </c>
    </row>
    <row r="16" spans="1:5" s="15" customFormat="1" ht="20.25" customHeight="1">
      <c r="A16" s="838" t="s">
        <v>76</v>
      </c>
      <c r="B16" s="2018" t="s">
        <v>1047</v>
      </c>
      <c r="C16" s="2019">
        <v>5207</v>
      </c>
      <c r="D16" s="2020">
        <v>4578</v>
      </c>
      <c r="E16" s="928">
        <v>1225</v>
      </c>
    </row>
    <row r="17" spans="1:5" s="15" customFormat="1" ht="20.25" customHeight="1">
      <c r="A17" s="839" t="s">
        <v>77</v>
      </c>
      <c r="B17" s="2024" t="s">
        <v>1048</v>
      </c>
      <c r="C17" s="2019">
        <v>8890</v>
      </c>
      <c r="D17" s="2020">
        <v>5588</v>
      </c>
      <c r="E17" s="928">
        <v>5494</v>
      </c>
    </row>
    <row r="18" spans="1:5" s="15" customFormat="1" ht="29.25" customHeight="1" thickBot="1">
      <c r="A18" s="840" t="s">
        <v>78</v>
      </c>
      <c r="B18" s="2025" t="s">
        <v>468</v>
      </c>
      <c r="C18" s="2026"/>
      <c r="D18" s="2027">
        <v>240</v>
      </c>
      <c r="E18" s="928">
        <v>240</v>
      </c>
    </row>
    <row r="19" spans="1:5" s="14" customFormat="1" ht="30" customHeight="1" thickBot="1">
      <c r="A19" s="841" t="s">
        <v>61</v>
      </c>
      <c r="B19" s="842" t="s">
        <v>64</v>
      </c>
      <c r="C19" s="843">
        <f>SUM(C6:C18)</f>
        <v>63747</v>
      </c>
      <c r="D19" s="844">
        <f>SUM(D6:D18)</f>
        <v>69523</v>
      </c>
      <c r="E19" s="845">
        <f>SUM(E6:E18)</f>
        <v>51309</v>
      </c>
    </row>
    <row r="20" spans="1:5" s="14" customFormat="1" ht="18" customHeight="1">
      <c r="A20" s="12"/>
      <c r="B20" s="12"/>
      <c r="C20" s="12"/>
      <c r="D20" s="12"/>
      <c r="E20" s="11"/>
    </row>
    <row r="21" spans="1:5" s="14" customFormat="1" ht="18" customHeight="1">
      <c r="A21" s="12"/>
      <c r="B21" s="12"/>
      <c r="C21" s="1487"/>
      <c r="D21" s="188"/>
      <c r="E21" s="11"/>
    </row>
    <row r="22" spans="1:5" s="14" customFormat="1" ht="18" customHeight="1">
      <c r="A22" s="12"/>
      <c r="B22" s="12"/>
      <c r="C22" s="1487"/>
      <c r="D22" s="188"/>
      <c r="E22" s="11"/>
    </row>
    <row r="23" spans="1:5" s="14" customFormat="1" ht="18" customHeight="1">
      <c r="A23" s="12"/>
      <c r="B23" s="12"/>
      <c r="C23" s="1487"/>
      <c r="D23" s="188"/>
      <c r="E23" s="11"/>
    </row>
    <row r="24" spans="1:5" s="14" customFormat="1" ht="18" customHeight="1">
      <c r="A24" s="12"/>
      <c r="B24" s="12"/>
      <c r="C24" s="1487"/>
      <c r="D24" s="188"/>
      <c r="E24" s="11"/>
    </row>
    <row r="25" spans="1:5" s="14" customFormat="1" ht="18" customHeight="1">
      <c r="A25" s="12"/>
      <c r="B25" s="12"/>
      <c r="C25" s="1487"/>
      <c r="D25" s="188"/>
      <c r="E25" s="11"/>
    </row>
    <row r="26" spans="1:5" s="13" customFormat="1">
      <c r="A26" s="12"/>
      <c r="B26" s="12"/>
      <c r="C26" s="12"/>
      <c r="D26" s="12"/>
      <c r="E26" s="11"/>
    </row>
    <row r="27" spans="1:5" s="13" customFormat="1" ht="18" customHeight="1">
      <c r="A27" s="12"/>
      <c r="B27" s="12"/>
      <c r="C27" s="12"/>
      <c r="D27" s="12"/>
      <c r="E27" s="11"/>
    </row>
    <row r="28" spans="1:5" s="13" customFormat="1" ht="18" customHeight="1">
      <c r="A28" s="12"/>
      <c r="B28" s="12"/>
      <c r="C28" s="12"/>
      <c r="D28" s="12"/>
      <c r="E28" s="11"/>
    </row>
    <row r="29" spans="1:5" s="13" customFormat="1" ht="18" customHeight="1">
      <c r="A29" s="12"/>
      <c r="B29" s="12"/>
      <c r="C29" s="12"/>
      <c r="D29" s="12"/>
      <c r="E29" s="11"/>
    </row>
    <row r="30" spans="1:5" s="13" customFormat="1" ht="18" customHeight="1">
      <c r="A30" s="12"/>
      <c r="B30" s="12"/>
      <c r="C30" s="12"/>
      <c r="D30" s="12"/>
      <c r="E30" s="11"/>
    </row>
    <row r="31" spans="1:5" s="13" customFormat="1" ht="18" customHeight="1">
      <c r="A31" s="12"/>
      <c r="B31" s="12"/>
      <c r="C31" s="12"/>
      <c r="D31" s="12"/>
      <c r="E31" s="11"/>
    </row>
    <row r="32" spans="1:5" s="13" customFormat="1" ht="18" customHeight="1">
      <c r="A32" s="12"/>
      <c r="B32" s="12"/>
      <c r="C32" s="12"/>
      <c r="D32" s="12"/>
      <c r="E32" s="11"/>
    </row>
    <row r="33" spans="1:5" s="14" customFormat="1" ht="18" customHeight="1">
      <c r="A33" s="12"/>
      <c r="B33" s="12"/>
      <c r="C33" s="12"/>
      <c r="D33" s="12"/>
      <c r="E33" s="11"/>
    </row>
    <row r="34" spans="1:5" s="13" customFormat="1" ht="18" customHeight="1">
      <c r="A34" s="12"/>
      <c r="B34" s="12"/>
      <c r="C34" s="12"/>
      <c r="D34" s="12"/>
      <c r="E34" s="11"/>
    </row>
    <row r="35" spans="1:5" s="13" customFormat="1">
      <c r="A35" s="12"/>
      <c r="B35" s="12"/>
      <c r="C35" s="12"/>
      <c r="D35" s="12"/>
      <c r="E35" s="11"/>
    </row>
    <row r="36" spans="1:5" s="13" customFormat="1" ht="18" customHeight="1">
      <c r="A36" s="12"/>
      <c r="B36" s="12"/>
      <c r="C36" s="12"/>
      <c r="D36" s="12"/>
      <c r="E36" s="11"/>
    </row>
    <row r="37" spans="1:5" s="13" customFormat="1" ht="18" customHeight="1">
      <c r="A37" s="12"/>
      <c r="B37" s="12"/>
      <c r="C37" s="12"/>
      <c r="D37" s="12"/>
      <c r="E37" s="11"/>
    </row>
    <row r="38" spans="1:5" s="13" customFormat="1" ht="18" customHeight="1">
      <c r="A38" s="12"/>
      <c r="B38" s="12"/>
      <c r="C38" s="12"/>
      <c r="D38" s="12"/>
      <c r="E38" s="11"/>
    </row>
    <row r="39" spans="1:5" s="13" customFormat="1" ht="18" customHeight="1">
      <c r="A39" s="12"/>
      <c r="B39" s="12"/>
      <c r="C39" s="12"/>
      <c r="D39" s="12"/>
      <c r="E39" s="11"/>
    </row>
    <row r="40" spans="1:5" s="13" customFormat="1" ht="18" customHeight="1">
      <c r="A40" s="12"/>
      <c r="B40" s="12"/>
      <c r="C40" s="12"/>
      <c r="D40" s="12"/>
      <c r="E40" s="11"/>
    </row>
    <row r="41" spans="1:5" s="13" customFormat="1" ht="18" customHeight="1">
      <c r="A41" s="12"/>
      <c r="B41" s="12"/>
      <c r="C41" s="12"/>
      <c r="D41" s="12"/>
      <c r="E41" s="11"/>
    </row>
    <row r="42" spans="1:5" s="13" customFormat="1" ht="18" customHeight="1">
      <c r="A42" s="12"/>
      <c r="B42" s="12"/>
      <c r="C42" s="12"/>
      <c r="D42" s="12"/>
      <c r="E42" s="11"/>
    </row>
    <row r="43" spans="1:5" s="13" customFormat="1" ht="18" customHeight="1">
      <c r="A43" s="12"/>
      <c r="B43" s="12"/>
      <c r="C43" s="12"/>
      <c r="D43" s="12"/>
      <c r="E43" s="11"/>
    </row>
    <row r="44" spans="1:5" s="13" customFormat="1" ht="18" customHeight="1">
      <c r="A44" s="12"/>
      <c r="B44" s="12"/>
      <c r="C44" s="12"/>
      <c r="D44" s="12"/>
      <c r="E44" s="11"/>
    </row>
    <row r="45" spans="1:5" s="13" customFormat="1" ht="18" customHeight="1">
      <c r="A45" s="12"/>
      <c r="B45" s="12"/>
      <c r="C45" s="12"/>
      <c r="D45" s="12"/>
      <c r="E45" s="11"/>
    </row>
    <row r="46" spans="1:5" s="13" customFormat="1" ht="18" customHeight="1">
      <c r="A46" s="12"/>
      <c r="B46" s="12"/>
      <c r="C46" s="12"/>
      <c r="D46" s="12"/>
      <c r="E46" s="11"/>
    </row>
    <row r="47" spans="1:5" s="13" customFormat="1" ht="18" customHeight="1">
      <c r="A47" s="12"/>
      <c r="B47" s="12"/>
      <c r="C47" s="12"/>
      <c r="D47" s="12"/>
      <c r="E47" s="11"/>
    </row>
    <row r="48" spans="1:5" s="13" customFormat="1" ht="18" customHeight="1">
      <c r="A48" s="12"/>
      <c r="B48" s="12"/>
      <c r="C48" s="12"/>
      <c r="D48" s="12"/>
      <c r="E48" s="11"/>
    </row>
    <row r="49" spans="1:5" s="13" customFormat="1" ht="18" customHeight="1">
      <c r="A49" s="12"/>
      <c r="B49" s="12"/>
      <c r="C49" s="12"/>
      <c r="D49" s="12"/>
      <c r="E49" s="11"/>
    </row>
    <row r="50" spans="1:5" s="14" customFormat="1" ht="18" customHeight="1">
      <c r="A50" s="12"/>
      <c r="B50" s="12"/>
      <c r="C50" s="12"/>
      <c r="D50" s="12"/>
      <c r="E50" s="11"/>
    </row>
    <row r="51" spans="1:5" s="14" customFormat="1" ht="18" customHeight="1">
      <c r="A51" s="12"/>
      <c r="B51" s="12"/>
      <c r="C51" s="12"/>
      <c r="D51" s="12"/>
      <c r="E51" s="11"/>
    </row>
    <row r="52" spans="1:5" s="14" customFormat="1">
      <c r="A52" s="12"/>
      <c r="B52" s="12"/>
      <c r="C52" s="12"/>
      <c r="D52" s="12"/>
      <c r="E52" s="11"/>
    </row>
    <row r="53" spans="1:5" s="14" customFormat="1">
      <c r="A53" s="12"/>
      <c r="B53" s="12"/>
      <c r="C53" s="12"/>
      <c r="D53" s="12"/>
      <c r="E53" s="11"/>
    </row>
    <row r="54" spans="1:5" s="18" customFormat="1">
      <c r="A54" s="12"/>
      <c r="B54" s="12"/>
      <c r="C54" s="12"/>
      <c r="D54" s="12"/>
      <c r="E54" s="11"/>
    </row>
    <row r="55" spans="1:5" s="14" customFormat="1">
      <c r="A55" s="12"/>
      <c r="B55" s="12"/>
      <c r="C55" s="12"/>
      <c r="D55" s="12"/>
      <c r="E55" s="11"/>
    </row>
    <row r="56" spans="1:5" s="19" customFormat="1">
      <c r="A56" s="12"/>
      <c r="B56" s="12"/>
      <c r="C56" s="12"/>
      <c r="D56" s="12"/>
      <c r="E56" s="11"/>
    </row>
  </sheetData>
  <mergeCells count="1">
    <mergeCell ref="A1:E2"/>
  </mergeCells>
  <printOptions horizontalCentered="1"/>
  <pageMargins left="0.31496062992125984" right="0.31496062992125984" top="0.74803149606299213" bottom="0.55118110236220474" header="0.51181102362204722" footer="0.51181102362204722"/>
  <pageSetup paperSize="9" scale="64" orientation="portrait" r:id="rId1"/>
  <headerFooter>
    <oddHeader xml:space="preserve">&amp;R&amp;"Times New Roman CE,Dőlt"&amp;12 7.  melléklet a 11/2016.(V.27.)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166"/>
  <sheetViews>
    <sheetView zoomScaleNormal="100" workbookViewId="0">
      <selection activeCell="G133" sqref="G133"/>
    </sheetView>
  </sheetViews>
  <sheetFormatPr defaultColWidth="9.33203125" defaultRowHeight="15.75"/>
  <cols>
    <col min="1" max="1" width="12.33203125" style="57" customWidth="1"/>
    <col min="2" max="2" width="74" style="58" customWidth="1"/>
    <col min="3" max="3" width="18.1640625" style="115" customWidth="1"/>
    <col min="4" max="4" width="18.83203125" style="2" customWidth="1"/>
    <col min="5" max="5" width="16.6640625" style="2" customWidth="1"/>
    <col min="6" max="6" width="9.33203125" style="2"/>
    <col min="7" max="7" width="13.5" style="2" bestFit="1" customWidth="1"/>
    <col min="8" max="16384" width="9.33203125" style="2"/>
  </cols>
  <sheetData>
    <row r="1" spans="1:5" s="1" customFormat="1" ht="16.5" customHeight="1" thickBot="1">
      <c r="A1" s="10"/>
      <c r="B1" s="39"/>
      <c r="C1" s="114"/>
    </row>
    <row r="2" spans="1:5" s="4" customFormat="1" ht="21" customHeight="1">
      <c r="A2" s="2335"/>
      <c r="B2" s="2337" t="s">
        <v>147</v>
      </c>
      <c r="C2" s="2339" t="s">
        <v>983</v>
      </c>
      <c r="D2" s="2340"/>
      <c r="E2" s="2341"/>
    </row>
    <row r="3" spans="1:5" s="4" customFormat="1" ht="16.5" customHeight="1" thickBot="1">
      <c r="A3" s="2336"/>
      <c r="B3" s="2338"/>
      <c r="C3" s="2342"/>
      <c r="D3" s="2343"/>
      <c r="E3" s="2344"/>
    </row>
    <row r="4" spans="1:5" s="5" customFormat="1" ht="15.95" customHeight="1" thickBot="1">
      <c r="A4" s="54"/>
      <c r="B4" s="54"/>
      <c r="E4" s="1972" t="s">
        <v>957</v>
      </c>
    </row>
    <row r="5" spans="1:5" ht="36" customHeight="1" thickBot="1">
      <c r="A5" s="167" t="s">
        <v>57</v>
      </c>
      <c r="B5" s="1056" t="s">
        <v>0</v>
      </c>
      <c r="C5" s="639" t="s">
        <v>99</v>
      </c>
      <c r="D5" s="627" t="s">
        <v>390</v>
      </c>
      <c r="E5" s="811" t="s">
        <v>495</v>
      </c>
    </row>
    <row r="6" spans="1:5" s="3" customFormat="1" ht="12.95" customHeight="1" thickBot="1">
      <c r="A6" s="8">
        <v>1</v>
      </c>
      <c r="B6" s="9">
        <v>2</v>
      </c>
      <c r="C6" s="211">
        <v>3</v>
      </c>
      <c r="D6" s="1057">
        <v>4</v>
      </c>
      <c r="E6" s="1058">
        <v>5</v>
      </c>
    </row>
    <row r="7" spans="1:5" s="3" customFormat="1" ht="20.25" customHeight="1" thickBot="1">
      <c r="A7" s="2345" t="s">
        <v>1</v>
      </c>
      <c r="B7" s="2346"/>
      <c r="C7" s="2347"/>
      <c r="D7" s="2347"/>
      <c r="E7" s="2347"/>
    </row>
    <row r="8" spans="1:5" s="61" customFormat="1" ht="16.5" customHeight="1" thickBot="1">
      <c r="A8" s="1059" t="s">
        <v>66</v>
      </c>
      <c r="B8" s="660" t="s">
        <v>197</v>
      </c>
      <c r="C8" s="555">
        <f>+C9+C10+C11+C12+C13+C14</f>
        <v>866388</v>
      </c>
      <c r="D8" s="556">
        <f>+D9+D10+D11+D12+D13+D14</f>
        <v>1182116</v>
      </c>
      <c r="E8" s="633">
        <f>+E9+E10+E11+E12+E13+E14</f>
        <v>1182116</v>
      </c>
    </row>
    <row r="9" spans="1:5" s="6" customFormat="1" ht="16.5" customHeight="1">
      <c r="A9" s="1060" t="s">
        <v>18</v>
      </c>
      <c r="B9" s="1061" t="s">
        <v>198</v>
      </c>
      <c r="C9" s="554">
        <v>206030</v>
      </c>
      <c r="D9" s="650">
        <v>207908</v>
      </c>
      <c r="E9" s="651">
        <v>207909</v>
      </c>
    </row>
    <row r="10" spans="1:5" s="7" customFormat="1" ht="16.5" customHeight="1">
      <c r="A10" s="1062" t="s">
        <v>19</v>
      </c>
      <c r="B10" s="1063" t="s">
        <v>199</v>
      </c>
      <c r="C10" s="548">
        <v>298939</v>
      </c>
      <c r="D10" s="547">
        <v>308283</v>
      </c>
      <c r="E10" s="636">
        <v>308283</v>
      </c>
    </row>
    <row r="11" spans="1:5" s="7" customFormat="1" ht="16.5" customHeight="1">
      <c r="A11" s="1062" t="s">
        <v>20</v>
      </c>
      <c r="B11" s="1063" t="s">
        <v>95</v>
      </c>
      <c r="C11" s="548">
        <v>336777</v>
      </c>
      <c r="D11" s="547">
        <v>432211</v>
      </c>
      <c r="E11" s="636">
        <v>432210</v>
      </c>
    </row>
    <row r="12" spans="1:5" s="7" customFormat="1" ht="16.5" customHeight="1">
      <c r="A12" s="1062" t="s">
        <v>21</v>
      </c>
      <c r="B12" s="1063" t="s">
        <v>96</v>
      </c>
      <c r="C12" s="548">
        <v>24642</v>
      </c>
      <c r="D12" s="547">
        <v>26330</v>
      </c>
      <c r="E12" s="636">
        <v>26330</v>
      </c>
    </row>
    <row r="13" spans="1:5" s="7" customFormat="1" ht="16.5" customHeight="1">
      <c r="A13" s="1062" t="s">
        <v>34</v>
      </c>
      <c r="B13" s="1063" t="s">
        <v>200</v>
      </c>
      <c r="C13" s="548">
        <v>0</v>
      </c>
      <c r="D13" s="547">
        <v>199602</v>
      </c>
      <c r="E13" s="636">
        <v>199602</v>
      </c>
    </row>
    <row r="14" spans="1:5" s="6" customFormat="1" ht="16.5" customHeight="1" thickBot="1">
      <c r="A14" s="1064" t="s">
        <v>22</v>
      </c>
      <c r="B14" s="1065" t="s">
        <v>201</v>
      </c>
      <c r="C14" s="557"/>
      <c r="D14" s="652">
        <v>7782</v>
      </c>
      <c r="E14" s="980">
        <v>7782</v>
      </c>
    </row>
    <row r="15" spans="1:5" s="6" customFormat="1" ht="28.5" customHeight="1" thickBot="1">
      <c r="A15" s="1059" t="s">
        <v>67</v>
      </c>
      <c r="B15" s="1066" t="s">
        <v>202</v>
      </c>
      <c r="C15" s="570">
        <f>+C16+C17+C18+C19+C20</f>
        <v>234668</v>
      </c>
      <c r="D15" s="571">
        <f>+D16+D17+D18+D19+D20</f>
        <v>632107</v>
      </c>
      <c r="E15" s="653">
        <f>+E16+E17+E18+E19+E20</f>
        <v>628268</v>
      </c>
    </row>
    <row r="16" spans="1:5" s="6" customFormat="1" ht="16.5" customHeight="1">
      <c r="A16" s="1060" t="s">
        <v>24</v>
      </c>
      <c r="B16" s="1061" t="s">
        <v>160</v>
      </c>
      <c r="C16" s="554"/>
      <c r="D16" s="654"/>
      <c r="E16" s="981"/>
    </row>
    <row r="17" spans="1:5" s="6" customFormat="1" ht="16.5" customHeight="1">
      <c r="A17" s="1062" t="s">
        <v>25</v>
      </c>
      <c r="B17" s="1063" t="s">
        <v>203</v>
      </c>
      <c r="C17" s="548"/>
      <c r="D17" s="655"/>
      <c r="E17" s="982"/>
    </row>
    <row r="18" spans="1:5" s="6" customFormat="1" ht="16.5" customHeight="1">
      <c r="A18" s="1062" t="s">
        <v>26</v>
      </c>
      <c r="B18" s="1063" t="s">
        <v>204</v>
      </c>
      <c r="C18" s="548"/>
      <c r="D18" s="655"/>
      <c r="E18" s="982"/>
    </row>
    <row r="19" spans="1:5" s="6" customFormat="1" ht="16.5" customHeight="1">
      <c r="A19" s="1062" t="s">
        <v>27</v>
      </c>
      <c r="B19" s="1063" t="s">
        <v>205</v>
      </c>
      <c r="C19" s="548"/>
      <c r="D19" s="655"/>
      <c r="E19" s="982"/>
    </row>
    <row r="20" spans="1:5" s="6" customFormat="1" ht="16.5" customHeight="1">
      <c r="A20" s="1062" t="s">
        <v>28</v>
      </c>
      <c r="B20" s="1063" t="s">
        <v>206</v>
      </c>
      <c r="C20" s="548">
        <f>SUM(C21:C25)</f>
        <v>234668</v>
      </c>
      <c r="D20" s="832">
        <f>SUM(D21:D25)</f>
        <v>632107</v>
      </c>
      <c r="E20" s="637">
        <f>SUM(E21:E25)</f>
        <v>628268</v>
      </c>
    </row>
    <row r="21" spans="1:5" s="7" customFormat="1" ht="16.5" customHeight="1">
      <c r="A21" s="1062" t="s">
        <v>315</v>
      </c>
      <c r="B21" s="92" t="s">
        <v>314</v>
      </c>
      <c r="C21" s="552"/>
      <c r="D21" s="546">
        <v>3321</v>
      </c>
      <c r="E21" s="659">
        <v>3321</v>
      </c>
    </row>
    <row r="22" spans="1:5" s="7" customFormat="1" ht="16.5" customHeight="1">
      <c r="A22" s="1062" t="s">
        <v>316</v>
      </c>
      <c r="B22" s="92" t="s">
        <v>183</v>
      </c>
      <c r="C22" s="552">
        <v>55300</v>
      </c>
      <c r="D22" s="546">
        <v>347308</v>
      </c>
      <c r="E22" s="659">
        <v>347308</v>
      </c>
    </row>
    <row r="23" spans="1:5" s="7" customFormat="1" ht="16.5" customHeight="1">
      <c r="A23" s="1062" t="s">
        <v>317</v>
      </c>
      <c r="B23" s="92" t="s">
        <v>184</v>
      </c>
      <c r="C23" s="552"/>
      <c r="D23" s="546"/>
      <c r="E23" s="659"/>
    </row>
    <row r="24" spans="1:5" s="7" customFormat="1" ht="16.5" customHeight="1">
      <c r="A24" s="1062" t="s">
        <v>318</v>
      </c>
      <c r="B24" s="92" t="s">
        <v>185</v>
      </c>
      <c r="C24" s="552">
        <v>34965</v>
      </c>
      <c r="D24" s="546">
        <v>49754</v>
      </c>
      <c r="E24" s="983">
        <v>49678</v>
      </c>
    </row>
    <row r="25" spans="1:5" s="7" customFormat="1" ht="16.5" customHeight="1" thickBot="1">
      <c r="A25" s="1064" t="s">
        <v>319</v>
      </c>
      <c r="B25" s="833" t="s">
        <v>504</v>
      </c>
      <c r="C25" s="834">
        <v>144403</v>
      </c>
      <c r="D25" s="835">
        <v>231724</v>
      </c>
      <c r="E25" s="984">
        <v>227961</v>
      </c>
    </row>
    <row r="26" spans="1:5" s="7" customFormat="1" ht="32.25" customHeight="1" thickBot="1">
      <c r="A26" s="1059" t="s">
        <v>68</v>
      </c>
      <c r="B26" s="660" t="s">
        <v>207</v>
      </c>
      <c r="C26" s="555">
        <f>+C27+C28+C29+C30+C31</f>
        <v>571194</v>
      </c>
      <c r="D26" s="556">
        <f>+D27+D28+D29+D30+D31</f>
        <v>512144</v>
      </c>
      <c r="E26" s="633">
        <f>+E27+E28+E29+E30+E31</f>
        <v>512144</v>
      </c>
    </row>
    <row r="27" spans="1:5" s="7" customFormat="1" ht="16.5" customHeight="1">
      <c r="A27" s="1060" t="s">
        <v>5</v>
      </c>
      <c r="B27" s="1061" t="s">
        <v>208</v>
      </c>
      <c r="C27" s="560"/>
      <c r="D27" s="647">
        <v>11444</v>
      </c>
      <c r="E27" s="648">
        <v>11444</v>
      </c>
    </row>
    <row r="28" spans="1:5" s="6" customFormat="1" ht="16.5" customHeight="1">
      <c r="A28" s="1062" t="s">
        <v>6</v>
      </c>
      <c r="B28" s="1063" t="s">
        <v>209</v>
      </c>
      <c r="C28" s="551"/>
      <c r="D28" s="649"/>
      <c r="E28" s="985"/>
    </row>
    <row r="29" spans="1:5" s="7" customFormat="1" ht="16.5" customHeight="1">
      <c r="A29" s="1062" t="s">
        <v>7</v>
      </c>
      <c r="B29" s="1063" t="s">
        <v>210</v>
      </c>
      <c r="C29" s="551"/>
      <c r="D29" s="544"/>
      <c r="E29" s="983"/>
    </row>
    <row r="30" spans="1:5" s="7" customFormat="1" ht="16.5" customHeight="1">
      <c r="A30" s="1062" t="s">
        <v>8</v>
      </c>
      <c r="B30" s="1063" t="s">
        <v>211</v>
      </c>
      <c r="C30" s="551"/>
      <c r="D30" s="544"/>
      <c r="E30" s="983"/>
    </row>
    <row r="31" spans="1:5" s="7" customFormat="1" ht="16.5" customHeight="1">
      <c r="A31" s="1062" t="s">
        <v>37</v>
      </c>
      <c r="B31" s="1063" t="s">
        <v>212</v>
      </c>
      <c r="C31" s="553">
        <f>SUM(C32:C36)</f>
        <v>571194</v>
      </c>
      <c r="D31" s="545">
        <f>SUM(D32:D36)</f>
        <v>500700</v>
      </c>
      <c r="E31" s="638">
        <f>SUM(E32:E36)</f>
        <v>500700</v>
      </c>
    </row>
    <row r="32" spans="1:5" s="7" customFormat="1" ht="16.5" customHeight="1">
      <c r="A32" s="1062" t="s">
        <v>320</v>
      </c>
      <c r="B32" s="90" t="s">
        <v>314</v>
      </c>
      <c r="C32" s="551"/>
      <c r="D32" s="544"/>
      <c r="E32" s="983"/>
    </row>
    <row r="33" spans="1:5" s="7" customFormat="1" ht="16.5" customHeight="1">
      <c r="A33" s="1062" t="s">
        <v>321</v>
      </c>
      <c r="B33" s="90" t="s">
        <v>183</v>
      </c>
      <c r="C33" s="551"/>
      <c r="D33" s="542">
        <v>4934</v>
      </c>
      <c r="E33" s="986">
        <v>4934</v>
      </c>
    </row>
    <row r="34" spans="1:5" s="7" customFormat="1" ht="16.5" customHeight="1">
      <c r="A34" s="1062" t="s">
        <v>322</v>
      </c>
      <c r="B34" s="90" t="s">
        <v>184</v>
      </c>
      <c r="C34" s="551"/>
      <c r="D34" s="544"/>
      <c r="E34" s="983"/>
    </row>
    <row r="35" spans="1:5" s="7" customFormat="1" ht="16.5" customHeight="1">
      <c r="A35" s="1062" t="s">
        <v>323</v>
      </c>
      <c r="B35" s="90" t="s">
        <v>185</v>
      </c>
      <c r="C35" s="551"/>
      <c r="D35" s="544">
        <v>3956</v>
      </c>
      <c r="E35" s="983">
        <v>3956</v>
      </c>
    </row>
    <row r="36" spans="1:5" s="7" customFormat="1" ht="16.5" customHeight="1" thickBot="1">
      <c r="A36" s="1064" t="s">
        <v>324</v>
      </c>
      <c r="B36" s="91" t="s">
        <v>504</v>
      </c>
      <c r="C36" s="561">
        <v>571194</v>
      </c>
      <c r="D36" s="562">
        <v>491810</v>
      </c>
      <c r="E36" s="658">
        <v>491810</v>
      </c>
    </row>
    <row r="37" spans="1:5" s="7" customFormat="1" ht="16.5" customHeight="1" thickBot="1">
      <c r="A37" s="1059" t="s">
        <v>38</v>
      </c>
      <c r="B37" s="660" t="s">
        <v>213</v>
      </c>
      <c r="C37" s="563">
        <f>+C38+C43+C44+C45</f>
        <v>924000</v>
      </c>
      <c r="D37" s="564">
        <f>+D38+D43+D44+D45</f>
        <v>824000</v>
      </c>
      <c r="E37" s="987">
        <f>+E38+E43+E44+E45</f>
        <v>802619</v>
      </c>
    </row>
    <row r="38" spans="1:5" s="7" customFormat="1" ht="16.5" customHeight="1">
      <c r="A38" s="1067" t="s">
        <v>9</v>
      </c>
      <c r="B38" s="1068" t="s">
        <v>462</v>
      </c>
      <c r="C38" s="836">
        <f>SUM(C39:C42)</f>
        <v>856000</v>
      </c>
      <c r="D38" s="837">
        <f>SUM(D39:D42)</f>
        <v>756000</v>
      </c>
      <c r="E38" s="988">
        <f>SUM(E39:E42)</f>
        <v>737023</v>
      </c>
    </row>
    <row r="39" spans="1:5" s="7" customFormat="1" ht="16.5" customHeight="1">
      <c r="A39" s="1062" t="s">
        <v>215</v>
      </c>
      <c r="B39" s="92" t="s">
        <v>325</v>
      </c>
      <c r="C39" s="553">
        <v>60000</v>
      </c>
      <c r="D39" s="546">
        <v>60000</v>
      </c>
      <c r="E39" s="659">
        <v>62321</v>
      </c>
    </row>
    <row r="40" spans="1:5" s="7" customFormat="1" ht="16.5" customHeight="1">
      <c r="A40" s="1062" t="s">
        <v>216</v>
      </c>
      <c r="B40" s="92" t="s">
        <v>326</v>
      </c>
      <c r="C40" s="553">
        <v>76000</v>
      </c>
      <c r="D40" s="546">
        <v>76000</v>
      </c>
      <c r="E40" s="659">
        <v>74758</v>
      </c>
    </row>
    <row r="41" spans="1:5" s="7" customFormat="1" ht="16.5" customHeight="1">
      <c r="A41" s="1062" t="s">
        <v>327</v>
      </c>
      <c r="B41" s="92" t="s">
        <v>328</v>
      </c>
      <c r="C41" s="553">
        <v>720000</v>
      </c>
      <c r="D41" s="546">
        <v>620000</v>
      </c>
      <c r="E41" s="659">
        <v>599944</v>
      </c>
    </row>
    <row r="42" spans="1:5" s="7" customFormat="1" ht="16.5" customHeight="1">
      <c r="A42" s="1062" t="s">
        <v>461</v>
      </c>
      <c r="B42" s="92" t="s">
        <v>460</v>
      </c>
      <c r="C42" s="553"/>
      <c r="D42" s="546"/>
      <c r="E42" s="659"/>
    </row>
    <row r="43" spans="1:5" s="7" customFormat="1" ht="16.5" customHeight="1">
      <c r="A43" s="1062" t="s">
        <v>10</v>
      </c>
      <c r="B43" s="1063" t="s">
        <v>217</v>
      </c>
      <c r="C43" s="551">
        <v>45000</v>
      </c>
      <c r="D43" s="544">
        <v>45000</v>
      </c>
      <c r="E43" s="983">
        <v>46188</v>
      </c>
    </row>
    <row r="44" spans="1:5" s="7" customFormat="1" ht="16.5" customHeight="1">
      <c r="A44" s="1062" t="s">
        <v>165</v>
      </c>
      <c r="B44" s="1063" t="s">
        <v>329</v>
      </c>
      <c r="C44" s="551">
        <v>4500</v>
      </c>
      <c r="D44" s="544">
        <v>4500</v>
      </c>
      <c r="E44" s="983">
        <v>3786</v>
      </c>
    </row>
    <row r="45" spans="1:5" s="7" customFormat="1" ht="16.5" customHeight="1" thickBot="1">
      <c r="A45" s="1069" t="s">
        <v>188</v>
      </c>
      <c r="B45" s="1070" t="s">
        <v>330</v>
      </c>
      <c r="C45" s="778">
        <v>18500</v>
      </c>
      <c r="D45" s="779">
        <v>18500</v>
      </c>
      <c r="E45" s="989">
        <v>15622</v>
      </c>
    </row>
    <row r="46" spans="1:5" s="7" customFormat="1" ht="16.5" customHeight="1" thickBot="1">
      <c r="A46" s="1059" t="s">
        <v>70</v>
      </c>
      <c r="B46" s="660" t="s">
        <v>218</v>
      </c>
      <c r="C46" s="566">
        <f>C47+C48+C52+C53+C54+C55+C56+C57+C58+C59</f>
        <v>319467</v>
      </c>
      <c r="D46" s="567">
        <f>D47+D48+D52+D53+D54+D55+D56+D57+D58+D59</f>
        <v>379340</v>
      </c>
      <c r="E46" s="990">
        <f>E47+E48+E52+E53+E54+E55+E56+E57+E58+E59</f>
        <v>381920</v>
      </c>
    </row>
    <row r="47" spans="1:5" s="7" customFormat="1" ht="16.5" customHeight="1">
      <c r="A47" s="1060" t="s">
        <v>11</v>
      </c>
      <c r="B47" s="1061" t="s">
        <v>149</v>
      </c>
      <c r="C47" s="558"/>
      <c r="D47" s="565"/>
      <c r="E47" s="991">
        <v>425</v>
      </c>
    </row>
    <row r="48" spans="1:5" s="7" customFormat="1" ht="16.5" customHeight="1">
      <c r="A48" s="1062" t="s">
        <v>12</v>
      </c>
      <c r="B48" s="1063" t="s">
        <v>150</v>
      </c>
      <c r="C48" s="548">
        <f>SUM(C49:C51)</f>
        <v>45617</v>
      </c>
      <c r="D48" s="832">
        <f>SUM(D49:D51)</f>
        <v>76971</v>
      </c>
      <c r="E48" s="637">
        <f>SUM(E49:E51)</f>
        <v>76971</v>
      </c>
    </row>
    <row r="49" spans="1:5" s="7" customFormat="1" ht="16.5" customHeight="1">
      <c r="A49" s="1062" t="s">
        <v>331</v>
      </c>
      <c r="B49" s="431" t="s">
        <v>194</v>
      </c>
      <c r="C49" s="369"/>
      <c r="D49" s="546"/>
      <c r="E49" s="659"/>
    </row>
    <row r="50" spans="1:5" s="7" customFormat="1" ht="16.5" customHeight="1">
      <c r="A50" s="1062" t="s">
        <v>332</v>
      </c>
      <c r="B50" s="431" t="s">
        <v>195</v>
      </c>
      <c r="C50" s="369">
        <v>17141</v>
      </c>
      <c r="D50" s="546">
        <v>17141</v>
      </c>
      <c r="E50" s="659">
        <v>17141</v>
      </c>
    </row>
    <row r="51" spans="1:5" s="7" customFormat="1" ht="16.5" customHeight="1">
      <c r="A51" s="1062" t="s">
        <v>333</v>
      </c>
      <c r="B51" s="431" t="s">
        <v>196</v>
      </c>
      <c r="C51" s="369">
        <v>28476</v>
      </c>
      <c r="D51" s="546">
        <v>59830</v>
      </c>
      <c r="E51" s="659">
        <v>59830</v>
      </c>
    </row>
    <row r="52" spans="1:5" s="7" customFormat="1" ht="16.5" customHeight="1">
      <c r="A52" s="1062" t="s">
        <v>13</v>
      </c>
      <c r="B52" s="1063" t="s">
        <v>151</v>
      </c>
      <c r="C52" s="551">
        <v>13800</v>
      </c>
      <c r="D52" s="544">
        <v>16607</v>
      </c>
      <c r="E52" s="983">
        <v>16607</v>
      </c>
    </row>
    <row r="53" spans="1:5" s="7" customFormat="1" ht="16.5" customHeight="1">
      <c r="A53" s="1062" t="s">
        <v>40</v>
      </c>
      <c r="B53" s="1063" t="s">
        <v>152</v>
      </c>
      <c r="C53" s="551">
        <v>156850</v>
      </c>
      <c r="D53" s="544">
        <v>142471</v>
      </c>
      <c r="E53" s="983">
        <v>142471</v>
      </c>
    </row>
    <row r="54" spans="1:5" s="7" customFormat="1" ht="16.5" customHeight="1">
      <c r="A54" s="1062" t="s">
        <v>41</v>
      </c>
      <c r="B54" s="1063" t="s">
        <v>153</v>
      </c>
      <c r="C54" s="551"/>
      <c r="D54" s="544"/>
      <c r="E54" s="983"/>
    </row>
    <row r="55" spans="1:5" s="7" customFormat="1" ht="16.5" customHeight="1">
      <c r="A55" s="1062" t="s">
        <v>42</v>
      </c>
      <c r="B55" s="1063" t="s">
        <v>219</v>
      </c>
      <c r="C55" s="551">
        <v>65200</v>
      </c>
      <c r="D55" s="544">
        <v>64839</v>
      </c>
      <c r="E55" s="983">
        <v>64881</v>
      </c>
    </row>
    <row r="56" spans="1:5" s="7" customFormat="1" ht="16.5" customHeight="1">
      <c r="A56" s="1062" t="s">
        <v>43</v>
      </c>
      <c r="B56" s="1063" t="s">
        <v>220</v>
      </c>
      <c r="C56" s="551"/>
      <c r="D56" s="544">
        <v>37737</v>
      </c>
      <c r="E56" s="983">
        <v>39121</v>
      </c>
    </row>
    <row r="57" spans="1:5" s="7" customFormat="1" ht="16.5" customHeight="1">
      <c r="A57" s="1062" t="s">
        <v>44</v>
      </c>
      <c r="B57" s="1063" t="s">
        <v>156</v>
      </c>
      <c r="C57" s="551">
        <v>200</v>
      </c>
      <c r="D57" s="544">
        <v>200</v>
      </c>
      <c r="E57" s="983">
        <v>124</v>
      </c>
    </row>
    <row r="58" spans="1:5" s="7" customFormat="1" ht="16.5" customHeight="1">
      <c r="A58" s="1062" t="s">
        <v>94</v>
      </c>
      <c r="B58" s="1063" t="s">
        <v>157</v>
      </c>
      <c r="C58" s="550"/>
      <c r="D58" s="544"/>
      <c r="E58" s="983"/>
    </row>
    <row r="59" spans="1:5" s="7" customFormat="1" ht="16.5" customHeight="1" thickBot="1">
      <c r="A59" s="1064" t="s">
        <v>221</v>
      </c>
      <c r="B59" s="1065" t="s">
        <v>158</v>
      </c>
      <c r="C59" s="559">
        <v>37800</v>
      </c>
      <c r="D59" s="562">
        <v>40515</v>
      </c>
      <c r="E59" s="983">
        <v>41320</v>
      </c>
    </row>
    <row r="60" spans="1:5" s="7" customFormat="1" ht="16.5" customHeight="1" thickBot="1">
      <c r="A60" s="1059" t="s">
        <v>71</v>
      </c>
      <c r="B60" s="660" t="s">
        <v>447</v>
      </c>
      <c r="C60" s="555">
        <f>SUM(C61:C64)</f>
        <v>71216</v>
      </c>
      <c r="D60" s="556">
        <f>SUM(D61:D64)</f>
        <v>87629</v>
      </c>
      <c r="E60" s="633">
        <f>SUM(E61:E64)</f>
        <v>87954</v>
      </c>
    </row>
    <row r="61" spans="1:5" s="7" customFormat="1" ht="16.5" customHeight="1">
      <c r="A61" s="1067" t="s">
        <v>14</v>
      </c>
      <c r="B61" s="1068" t="s">
        <v>167</v>
      </c>
      <c r="C61" s="780"/>
      <c r="D61" s="1071"/>
      <c r="E61" s="1072"/>
    </row>
    <row r="62" spans="1:5" s="7" customFormat="1" ht="16.5" customHeight="1">
      <c r="A62" s="1062" t="s">
        <v>15</v>
      </c>
      <c r="B62" s="1063" t="s">
        <v>168</v>
      </c>
      <c r="C62" s="550">
        <v>12716</v>
      </c>
      <c r="D62" s="652">
        <v>55386</v>
      </c>
      <c r="E62" s="636">
        <v>55386</v>
      </c>
    </row>
    <row r="63" spans="1:5" s="7" customFormat="1" ht="16.5" customHeight="1">
      <c r="A63" s="1062" t="s">
        <v>223</v>
      </c>
      <c r="B63" s="1063" t="s">
        <v>169</v>
      </c>
      <c r="C63" s="550">
        <v>17700</v>
      </c>
      <c r="D63" s="544">
        <v>17700</v>
      </c>
      <c r="E63" s="983">
        <v>17720</v>
      </c>
    </row>
    <row r="64" spans="1:5" s="7" customFormat="1" ht="16.5" customHeight="1">
      <c r="A64" s="1062" t="s">
        <v>224</v>
      </c>
      <c r="B64" s="1073" t="s">
        <v>112</v>
      </c>
      <c r="C64" s="830">
        <f>SUM(C65:C68)</f>
        <v>40800</v>
      </c>
      <c r="D64" s="543">
        <f>SUM(D65:D68)</f>
        <v>14543</v>
      </c>
      <c r="E64" s="635">
        <f>SUM(E65:E68)</f>
        <v>14848</v>
      </c>
    </row>
    <row r="65" spans="1:5" s="7" customFormat="1" ht="16.5" customHeight="1">
      <c r="A65" s="1062" t="s">
        <v>336</v>
      </c>
      <c r="B65" s="93" t="s">
        <v>334</v>
      </c>
      <c r="C65" s="550">
        <v>40000</v>
      </c>
      <c r="D65" s="547">
        <v>6759</v>
      </c>
      <c r="E65" s="636">
        <v>6759</v>
      </c>
    </row>
    <row r="66" spans="1:5" s="7" customFormat="1" ht="16.5" customHeight="1">
      <c r="A66" s="1062" t="s">
        <v>337</v>
      </c>
      <c r="B66" s="93" t="s">
        <v>335</v>
      </c>
      <c r="C66" s="550">
        <v>800</v>
      </c>
      <c r="D66" s="547">
        <v>800</v>
      </c>
      <c r="E66" s="636">
        <v>1105</v>
      </c>
    </row>
    <row r="67" spans="1:5" s="7" customFormat="1" ht="20.25" customHeight="1">
      <c r="A67" s="1064" t="s">
        <v>338</v>
      </c>
      <c r="B67" s="199" t="s">
        <v>339</v>
      </c>
      <c r="C67" s="559"/>
      <c r="D67" s="652"/>
      <c r="E67" s="980"/>
    </row>
    <row r="68" spans="1:5" s="7" customFormat="1" ht="20.25" customHeight="1" thickBot="1">
      <c r="A68" s="1069" t="s">
        <v>469</v>
      </c>
      <c r="B68" s="748" t="s">
        <v>470</v>
      </c>
      <c r="C68" s="831"/>
      <c r="D68" s="781">
        <v>6984</v>
      </c>
      <c r="E68" s="782">
        <v>6984</v>
      </c>
    </row>
    <row r="69" spans="1:5" s="7" customFormat="1" ht="16.5" customHeight="1" thickBot="1">
      <c r="A69" s="1059" t="s">
        <v>45</v>
      </c>
      <c r="B69" s="660" t="s">
        <v>225</v>
      </c>
      <c r="C69" s="555">
        <f>SUM(C70:C72)</f>
        <v>0</v>
      </c>
      <c r="D69" s="556">
        <f>SUM(D70:D72)</f>
        <v>1250</v>
      </c>
      <c r="E69" s="633">
        <f>SUM(E70:E72)</f>
        <v>950</v>
      </c>
    </row>
    <row r="70" spans="1:5" s="7" customFormat="1" ht="26.25" customHeight="1">
      <c r="A70" s="1060" t="s">
        <v>16</v>
      </c>
      <c r="B70" s="1061" t="s">
        <v>226</v>
      </c>
      <c r="C70" s="558"/>
      <c r="D70" s="565"/>
      <c r="E70" s="991"/>
    </row>
    <row r="71" spans="1:5" s="7" customFormat="1" ht="29.25" customHeight="1">
      <c r="A71" s="1062" t="s">
        <v>17</v>
      </c>
      <c r="B71" s="1063" t="s">
        <v>227</v>
      </c>
      <c r="C71" s="549"/>
      <c r="D71" s="1074"/>
      <c r="E71" s="1075"/>
    </row>
    <row r="72" spans="1:5" s="7" customFormat="1" ht="16.5" customHeight="1" thickBot="1">
      <c r="A72" s="1064" t="s">
        <v>46</v>
      </c>
      <c r="B72" s="1065" t="s">
        <v>228</v>
      </c>
      <c r="C72" s="569"/>
      <c r="D72" s="562">
        <v>1250</v>
      </c>
      <c r="E72" s="657">
        <v>950</v>
      </c>
    </row>
    <row r="73" spans="1:5" s="7" customFormat="1" ht="16.5" customHeight="1" thickBot="1">
      <c r="A73" s="1059" t="s">
        <v>73</v>
      </c>
      <c r="B73" s="1066" t="s">
        <v>229</v>
      </c>
      <c r="C73" s="555">
        <f>SUM(C74:C76)</f>
        <v>7000</v>
      </c>
      <c r="D73" s="556">
        <f>SUM(D74:D76)</f>
        <v>7203</v>
      </c>
      <c r="E73" s="633">
        <f>SUM(E74:E76)</f>
        <v>7257</v>
      </c>
    </row>
    <row r="74" spans="1:5" s="7" customFormat="1" ht="27.75" customHeight="1">
      <c r="A74" s="1060" t="s">
        <v>47</v>
      </c>
      <c r="B74" s="1061" t="s">
        <v>230</v>
      </c>
      <c r="C74" s="554"/>
      <c r="D74" s="565"/>
      <c r="E74" s="991"/>
    </row>
    <row r="75" spans="1:5" s="7" customFormat="1" ht="14.25" customHeight="1">
      <c r="A75" s="1062" t="s">
        <v>48</v>
      </c>
      <c r="B75" s="1063" t="s">
        <v>496</v>
      </c>
      <c r="C75" s="866">
        <v>4000</v>
      </c>
      <c r="D75" s="832">
        <v>1850</v>
      </c>
      <c r="E75" s="1075">
        <v>1904</v>
      </c>
    </row>
    <row r="76" spans="1:5" s="7" customFormat="1" ht="16.5" customHeight="1" thickBot="1">
      <c r="A76" s="1064" t="s">
        <v>100</v>
      </c>
      <c r="B76" s="1065" t="s">
        <v>231</v>
      </c>
      <c r="C76" s="557">
        <v>3000</v>
      </c>
      <c r="D76" s="562">
        <v>5353</v>
      </c>
      <c r="E76" s="658">
        <v>5353</v>
      </c>
    </row>
    <row r="77" spans="1:5" s="7" customFormat="1" ht="21.75" customHeight="1" thickBot="1">
      <c r="A77" s="1059" t="s">
        <v>74</v>
      </c>
      <c r="B77" s="660" t="s">
        <v>232</v>
      </c>
      <c r="C77" s="570">
        <f>+C8+C15+C26+C37+C46+C60+C69+C73</f>
        <v>2993933</v>
      </c>
      <c r="D77" s="571">
        <f>+D8+D15+D26+D37+D46+D60+D69+D73</f>
        <v>3625789</v>
      </c>
      <c r="E77" s="653">
        <f>+E8+E15+E26+E37+E46+E60+E69+E73</f>
        <v>3603228</v>
      </c>
    </row>
    <row r="78" spans="1:5" s="7" customFormat="1" ht="16.5" customHeight="1" thickBot="1">
      <c r="A78" s="774" t="s">
        <v>233</v>
      </c>
      <c r="B78" s="1066" t="s">
        <v>234</v>
      </c>
      <c r="C78" s="555">
        <f>SUM(C79:C81)</f>
        <v>0</v>
      </c>
      <c r="D78" s="556">
        <f>SUM(D79:D81)</f>
        <v>0</v>
      </c>
      <c r="E78" s="633"/>
    </row>
    <row r="79" spans="1:5" s="7" customFormat="1" ht="16.5" customHeight="1">
      <c r="A79" s="1060" t="s">
        <v>235</v>
      </c>
      <c r="B79" s="1061" t="s">
        <v>236</v>
      </c>
      <c r="C79" s="554"/>
      <c r="D79" s="565"/>
      <c r="E79" s="991"/>
    </row>
    <row r="80" spans="1:5" s="7" customFormat="1" ht="16.5" customHeight="1">
      <c r="A80" s="1062" t="s">
        <v>237</v>
      </c>
      <c r="B80" s="1063" t="s">
        <v>238</v>
      </c>
      <c r="C80" s="548"/>
      <c r="D80" s="1074"/>
      <c r="E80" s="1075"/>
    </row>
    <row r="81" spans="1:5" s="7" customFormat="1" ht="16.5" customHeight="1" thickBot="1">
      <c r="A81" s="1064" t="s">
        <v>239</v>
      </c>
      <c r="B81" s="1076" t="s">
        <v>340</v>
      </c>
      <c r="C81" s="557"/>
      <c r="D81" s="656"/>
      <c r="E81" s="657"/>
    </row>
    <row r="82" spans="1:5" s="7" customFormat="1" ht="16.5" customHeight="1" thickBot="1">
      <c r="A82" s="774" t="s">
        <v>240</v>
      </c>
      <c r="B82" s="1066" t="s">
        <v>241</v>
      </c>
      <c r="C82" s="555">
        <f>SUM(C83:C86)</f>
        <v>205151</v>
      </c>
      <c r="D82" s="556">
        <f>SUM(D83:D86)</f>
        <v>102377</v>
      </c>
      <c r="E82" s="633">
        <f>SUM(E83:E86)</f>
        <v>102377</v>
      </c>
    </row>
    <row r="83" spans="1:5" s="7" customFormat="1" ht="16.5" customHeight="1">
      <c r="A83" s="1060" t="s">
        <v>35</v>
      </c>
      <c r="B83" s="1061" t="s">
        <v>242</v>
      </c>
      <c r="C83" s="554">
        <v>205151</v>
      </c>
      <c r="D83" s="647">
        <v>102377</v>
      </c>
      <c r="E83" s="648">
        <v>102377</v>
      </c>
    </row>
    <row r="84" spans="1:5" s="7" customFormat="1" ht="16.5" customHeight="1">
      <c r="A84" s="1062" t="s">
        <v>36</v>
      </c>
      <c r="B84" s="1063" t="s">
        <v>243</v>
      </c>
      <c r="C84" s="548"/>
      <c r="D84" s="1074"/>
      <c r="E84" s="1075"/>
    </row>
    <row r="85" spans="1:5" s="7" customFormat="1" ht="16.5" customHeight="1">
      <c r="A85" s="1062" t="s">
        <v>244</v>
      </c>
      <c r="B85" s="1063" t="s">
        <v>245</v>
      </c>
      <c r="C85" s="548"/>
      <c r="D85" s="1074"/>
      <c r="E85" s="1075"/>
    </row>
    <row r="86" spans="1:5" s="7" customFormat="1" ht="16.5" customHeight="1" thickBot="1">
      <c r="A86" s="1064" t="s">
        <v>246</v>
      </c>
      <c r="B86" s="1065" t="s">
        <v>247</v>
      </c>
      <c r="C86" s="557"/>
      <c r="D86" s="656"/>
      <c r="E86" s="657"/>
    </row>
    <row r="87" spans="1:5" s="7" customFormat="1" ht="16.5" customHeight="1" thickBot="1">
      <c r="A87" s="774" t="s">
        <v>248</v>
      </c>
      <c r="B87" s="1066" t="s">
        <v>249</v>
      </c>
      <c r="C87" s="555">
        <f>SUM(C88+C91)</f>
        <v>356042</v>
      </c>
      <c r="D87" s="556">
        <f>SUM(D88+D91)</f>
        <v>651614</v>
      </c>
      <c r="E87" s="633">
        <f>SUM(E88+E91)</f>
        <v>651614</v>
      </c>
    </row>
    <row r="88" spans="1:5" s="7" customFormat="1" ht="16.5" customHeight="1">
      <c r="A88" s="1060" t="s">
        <v>49</v>
      </c>
      <c r="B88" s="1061" t="s">
        <v>250</v>
      </c>
      <c r="C88" s="568">
        <f>SUM(C89:C90)</f>
        <v>356042</v>
      </c>
      <c r="D88" s="572">
        <f>SUM(D89:D90)</f>
        <v>651614</v>
      </c>
      <c r="E88" s="572">
        <f>SUM(E89:E90)</f>
        <v>651614</v>
      </c>
    </row>
    <row r="89" spans="1:5" s="7" customFormat="1" ht="16.5" customHeight="1">
      <c r="A89" s="1062" t="s">
        <v>343</v>
      </c>
      <c r="B89" s="1077" t="s">
        <v>341</v>
      </c>
      <c r="C89" s="552">
        <v>143263</v>
      </c>
      <c r="D89" s="546">
        <v>304001</v>
      </c>
      <c r="E89" s="659">
        <v>304001</v>
      </c>
    </row>
    <row r="90" spans="1:5" s="7" customFormat="1" ht="16.5" customHeight="1">
      <c r="A90" s="1062" t="s">
        <v>344</v>
      </c>
      <c r="B90" s="1077" t="s">
        <v>342</v>
      </c>
      <c r="C90" s="552">
        <v>212779</v>
      </c>
      <c r="D90" s="546">
        <v>347613</v>
      </c>
      <c r="E90" s="659">
        <v>347613</v>
      </c>
    </row>
    <row r="91" spans="1:5" s="7" customFormat="1" ht="16.5" customHeight="1" thickBot="1">
      <c r="A91" s="1064" t="s">
        <v>50</v>
      </c>
      <c r="B91" s="1065" t="s">
        <v>251</v>
      </c>
      <c r="C91" s="559"/>
      <c r="D91" s="562"/>
      <c r="E91" s="658"/>
    </row>
    <row r="92" spans="1:5" s="6" customFormat="1" ht="16.5" customHeight="1" thickBot="1">
      <c r="A92" s="774" t="s">
        <v>252</v>
      </c>
      <c r="B92" s="1066" t="s">
        <v>253</v>
      </c>
      <c r="C92" s="555">
        <f>SUM(C93:C95)</f>
        <v>0</v>
      </c>
      <c r="D92" s="556">
        <f>SUM(D93:D95)</f>
        <v>28680</v>
      </c>
      <c r="E92" s="633">
        <f>SUM(E93:E96)</f>
        <v>28679</v>
      </c>
    </row>
    <row r="93" spans="1:5" s="7" customFormat="1" ht="16.5" customHeight="1">
      <c r="A93" s="1060" t="s">
        <v>254</v>
      </c>
      <c r="B93" s="1061" t="s">
        <v>255</v>
      </c>
      <c r="C93" s="554"/>
      <c r="D93" s="647">
        <v>28680</v>
      </c>
      <c r="E93" s="648">
        <v>28679</v>
      </c>
    </row>
    <row r="94" spans="1:5" s="7" customFormat="1" ht="16.5" customHeight="1">
      <c r="A94" s="1062" t="s">
        <v>256</v>
      </c>
      <c r="B94" s="1063" t="s">
        <v>257</v>
      </c>
      <c r="C94" s="548"/>
      <c r="D94" s="1074"/>
      <c r="E94" s="1075"/>
    </row>
    <row r="95" spans="1:5" s="7" customFormat="1" ht="16.5" customHeight="1" thickBot="1">
      <c r="A95" s="1064" t="s">
        <v>258</v>
      </c>
      <c r="B95" s="1065" t="s">
        <v>259</v>
      </c>
      <c r="C95" s="557"/>
      <c r="D95" s="656"/>
      <c r="E95" s="657"/>
    </row>
    <row r="96" spans="1:5" s="7" customFormat="1" ht="16.5" customHeight="1" thickBot="1">
      <c r="A96" s="774" t="s">
        <v>260</v>
      </c>
      <c r="B96" s="1066" t="s">
        <v>261</v>
      </c>
      <c r="C96" s="555">
        <f>SUM(C97:C100)</f>
        <v>0</v>
      </c>
      <c r="D96" s="556">
        <f>SUM(D97:D100)</f>
        <v>0</v>
      </c>
      <c r="E96" s="633">
        <f>SUM(E97:E100)</f>
        <v>0</v>
      </c>
    </row>
    <row r="97" spans="1:7" s="7" customFormat="1" ht="16.5" customHeight="1">
      <c r="A97" s="1078" t="s">
        <v>262</v>
      </c>
      <c r="B97" s="1061" t="s">
        <v>263</v>
      </c>
      <c r="C97" s="554"/>
      <c r="D97" s="565"/>
      <c r="E97" s="991"/>
    </row>
    <row r="98" spans="1:7" s="7" customFormat="1" ht="16.5" customHeight="1">
      <c r="A98" s="1079" t="s">
        <v>264</v>
      </c>
      <c r="B98" s="1063" t="s">
        <v>265</v>
      </c>
      <c r="C98" s="548"/>
      <c r="D98" s="1074"/>
      <c r="E98" s="1075"/>
    </row>
    <row r="99" spans="1:7" s="7" customFormat="1" ht="16.5" customHeight="1">
      <c r="A99" s="1079" t="s">
        <v>266</v>
      </c>
      <c r="B99" s="1063" t="s">
        <v>267</v>
      </c>
      <c r="C99" s="548"/>
      <c r="D99" s="1074"/>
      <c r="E99" s="1075"/>
    </row>
    <row r="100" spans="1:7" s="6" customFormat="1" ht="16.5" customHeight="1" thickBot="1">
      <c r="A100" s="1080" t="s">
        <v>268</v>
      </c>
      <c r="B100" s="1065" t="s">
        <v>269</v>
      </c>
      <c r="C100" s="557"/>
      <c r="D100" s="1081"/>
      <c r="E100" s="1082"/>
    </row>
    <row r="101" spans="1:7" s="6" customFormat="1" ht="16.5" customHeight="1" thickBot="1">
      <c r="A101" s="774" t="s">
        <v>270</v>
      </c>
      <c r="B101" s="1066" t="s">
        <v>271</v>
      </c>
      <c r="C101" s="573"/>
      <c r="D101" s="574"/>
      <c r="E101" s="992"/>
    </row>
    <row r="102" spans="1:7" s="6" customFormat="1" ht="16.5" customHeight="1" thickBot="1">
      <c r="A102" s="774" t="s">
        <v>272</v>
      </c>
      <c r="B102" s="1083" t="s">
        <v>273</v>
      </c>
      <c r="C102" s="570">
        <f>+C78+C82+C87+C92+C96+C101</f>
        <v>561193</v>
      </c>
      <c r="D102" s="571">
        <f>+D78+D82+D87+D92+D96+D101</f>
        <v>782671</v>
      </c>
      <c r="E102" s="653">
        <f>+E78+E82+E87+E92+E96+E101</f>
        <v>782670</v>
      </c>
    </row>
    <row r="103" spans="1:7" s="6" customFormat="1" ht="23.25" customHeight="1" thickBot="1">
      <c r="A103" s="31" t="s">
        <v>274</v>
      </c>
      <c r="B103" s="97" t="s">
        <v>275</v>
      </c>
      <c r="C103" s="930">
        <f>+C77+C102</f>
        <v>3555126</v>
      </c>
      <c r="D103" s="931">
        <f>+D77+D102</f>
        <v>4408460</v>
      </c>
      <c r="E103" s="932">
        <f>+E77+E102</f>
        <v>4385898</v>
      </c>
    </row>
    <row r="104" spans="1:7" ht="16.5" thickBot="1">
      <c r="A104" s="55"/>
      <c r="B104" s="56"/>
      <c r="C104" s="51"/>
    </row>
    <row r="105" spans="1:7" s="3" customFormat="1" ht="32.25" customHeight="1" thickBot="1">
      <c r="A105" s="1084"/>
      <c r="B105" s="143" t="s">
        <v>2</v>
      </c>
      <c r="C105" s="639" t="s">
        <v>99</v>
      </c>
      <c r="D105" s="627" t="s">
        <v>390</v>
      </c>
      <c r="E105" s="811" t="s">
        <v>495</v>
      </c>
    </row>
    <row r="106" spans="1:7" s="6" customFormat="1" ht="16.5" customHeight="1" thickBot="1">
      <c r="A106" s="60" t="s">
        <v>66</v>
      </c>
      <c r="B106" s="99" t="s">
        <v>308</v>
      </c>
      <c r="C106" s="933">
        <f>SUM(C107:C111)</f>
        <v>1200058</v>
      </c>
      <c r="D106" s="934">
        <f>SUM(D107:D111)</f>
        <v>1723951</v>
      </c>
      <c r="E106" s="936">
        <f>SUM(E107:E111)</f>
        <v>1550877</v>
      </c>
    </row>
    <row r="107" spans="1:7" s="21" customFormat="1" ht="16.5" customHeight="1">
      <c r="A107" s="62" t="s">
        <v>18</v>
      </c>
      <c r="B107" s="109" t="s">
        <v>93</v>
      </c>
      <c r="C107" s="937">
        <v>146135</v>
      </c>
      <c r="D107" s="938">
        <v>396531</v>
      </c>
      <c r="E107" s="939">
        <v>348161</v>
      </c>
      <c r="G107" s="1712"/>
    </row>
    <row r="108" spans="1:7" s="21" customFormat="1" ht="16.5" customHeight="1">
      <c r="A108" s="63" t="s">
        <v>19</v>
      </c>
      <c r="B108" s="101" t="s">
        <v>51</v>
      </c>
      <c r="C108" s="940">
        <v>26945</v>
      </c>
      <c r="D108" s="941">
        <v>61088</v>
      </c>
      <c r="E108" s="973">
        <v>55015</v>
      </c>
      <c r="G108" s="1712"/>
    </row>
    <row r="109" spans="1:7" s="21" customFormat="1" ht="16.5" customHeight="1">
      <c r="A109" s="63" t="s">
        <v>20</v>
      </c>
      <c r="B109" s="101" t="s">
        <v>33</v>
      </c>
      <c r="C109" s="940">
        <v>691543</v>
      </c>
      <c r="D109" s="941">
        <v>920198</v>
      </c>
      <c r="E109" s="973">
        <v>823293</v>
      </c>
      <c r="G109" s="1712"/>
    </row>
    <row r="110" spans="1:7" s="21" customFormat="1" ht="16.5" customHeight="1">
      <c r="A110" s="63" t="s">
        <v>21</v>
      </c>
      <c r="B110" s="101" t="s">
        <v>52</v>
      </c>
      <c r="C110" s="940">
        <v>72171</v>
      </c>
      <c r="D110" s="941">
        <v>59695</v>
      </c>
      <c r="E110" s="973">
        <v>44103</v>
      </c>
      <c r="G110" s="1712"/>
    </row>
    <row r="111" spans="1:7" s="21" customFormat="1" ht="16.5" customHeight="1">
      <c r="A111" s="63" t="s">
        <v>29</v>
      </c>
      <c r="B111" s="101" t="s">
        <v>53</v>
      </c>
      <c r="C111" s="943">
        <f>SUM(C112:C119)</f>
        <v>263264</v>
      </c>
      <c r="D111" s="944">
        <v>286439</v>
      </c>
      <c r="E111" s="944">
        <f>SUM(E112:E119)</f>
        <v>280305</v>
      </c>
      <c r="G111" s="1712"/>
    </row>
    <row r="112" spans="1:7" s="21" customFormat="1" ht="16.5" customHeight="1">
      <c r="A112" s="63" t="s">
        <v>354</v>
      </c>
      <c r="B112" s="103" t="s">
        <v>353</v>
      </c>
      <c r="C112" s="943">
        <v>3015</v>
      </c>
      <c r="D112" s="941">
        <v>3323</v>
      </c>
      <c r="E112" s="973">
        <v>3323</v>
      </c>
      <c r="G112" s="1712"/>
    </row>
    <row r="113" spans="1:7" s="21" customFormat="1" ht="16.5" customHeight="1">
      <c r="A113" s="63" t="s">
        <v>355</v>
      </c>
      <c r="B113" s="104" t="s">
        <v>276</v>
      </c>
      <c r="C113" s="943"/>
      <c r="D113" s="941"/>
      <c r="E113" s="973"/>
      <c r="G113" s="1712"/>
    </row>
    <row r="114" spans="1:7" s="21" customFormat="1" ht="29.25" customHeight="1">
      <c r="A114" s="63" t="s">
        <v>356</v>
      </c>
      <c r="B114" s="104" t="s">
        <v>277</v>
      </c>
      <c r="C114" s="943"/>
      <c r="D114" s="941"/>
      <c r="E114" s="973"/>
      <c r="G114" s="1712"/>
    </row>
    <row r="115" spans="1:7" s="21" customFormat="1" ht="16.5" customHeight="1">
      <c r="A115" s="63" t="s">
        <v>357</v>
      </c>
      <c r="B115" s="105" t="s">
        <v>278</v>
      </c>
      <c r="C115" s="943">
        <v>223369</v>
      </c>
      <c r="D115" s="941">
        <v>242456</v>
      </c>
      <c r="E115" s="973">
        <v>237341</v>
      </c>
      <c r="G115" s="1712"/>
    </row>
    <row r="116" spans="1:7" s="21" customFormat="1" ht="16.5" customHeight="1">
      <c r="A116" s="63" t="s">
        <v>358</v>
      </c>
      <c r="B116" s="104" t="s">
        <v>279</v>
      </c>
      <c r="C116" s="943"/>
      <c r="D116" s="941"/>
      <c r="E116" s="973"/>
      <c r="G116" s="1712"/>
    </row>
    <row r="117" spans="1:7" s="21" customFormat="1" ht="16.5" customHeight="1">
      <c r="A117" s="63" t="s">
        <v>359</v>
      </c>
      <c r="B117" s="104" t="s">
        <v>280</v>
      </c>
      <c r="C117" s="943"/>
      <c r="D117" s="941"/>
      <c r="E117" s="973"/>
      <c r="G117" s="1712"/>
    </row>
    <row r="118" spans="1:7" s="21" customFormat="1" ht="16.5" customHeight="1">
      <c r="A118" s="63" t="s">
        <v>360</v>
      </c>
      <c r="B118" s="104" t="s">
        <v>281</v>
      </c>
      <c r="C118" s="943"/>
      <c r="D118" s="941"/>
      <c r="E118" s="973"/>
      <c r="G118" s="1712"/>
    </row>
    <row r="119" spans="1:7" s="21" customFormat="1" ht="16.5" customHeight="1" thickBot="1">
      <c r="A119" s="64" t="s">
        <v>361</v>
      </c>
      <c r="B119" s="106" t="s">
        <v>282</v>
      </c>
      <c r="C119" s="945">
        <v>36880</v>
      </c>
      <c r="D119" s="946">
        <v>40660</v>
      </c>
      <c r="E119" s="995">
        <v>39641</v>
      </c>
      <c r="G119" s="1712"/>
    </row>
    <row r="120" spans="1:7" s="21" customFormat="1" ht="16.5" customHeight="1" thickBot="1">
      <c r="A120" s="60" t="s">
        <v>67</v>
      </c>
      <c r="B120" s="99" t="s">
        <v>362</v>
      </c>
      <c r="C120" s="934">
        <f>SUM(C121+C127+C128+C135)</f>
        <v>917218</v>
      </c>
      <c r="D120" s="934">
        <f>SUM(D121+D127+D128+D135)</f>
        <v>825619</v>
      </c>
      <c r="E120" s="934">
        <f>SUM(E121+E127+E128+E135)</f>
        <v>745408</v>
      </c>
    </row>
    <row r="121" spans="1:7" s="21" customFormat="1" ht="16.5" customHeight="1">
      <c r="A121" s="776" t="s">
        <v>24</v>
      </c>
      <c r="B121" s="777" t="s">
        <v>101</v>
      </c>
      <c r="C121" s="947">
        <f>SUM(C122:C126)</f>
        <v>847438</v>
      </c>
      <c r="D121" s="948">
        <f>SUM(D122:D126)</f>
        <v>748066</v>
      </c>
      <c r="E121" s="948">
        <f>SUM(E122:E126)</f>
        <v>685975</v>
      </c>
    </row>
    <row r="122" spans="1:7" s="21" customFormat="1" ht="16.5" customHeight="1">
      <c r="A122" s="63" t="s">
        <v>345</v>
      </c>
      <c r="B122" s="197" t="s">
        <v>350</v>
      </c>
      <c r="C122" s="949">
        <v>202016</v>
      </c>
      <c r="D122" s="941">
        <v>218288</v>
      </c>
      <c r="E122" s="973">
        <f>689677-E123-E124-E125-E126-E135</f>
        <v>163618</v>
      </c>
    </row>
    <row r="123" spans="1:7" s="21" customFormat="1" ht="34.5" customHeight="1">
      <c r="A123" s="63" t="s">
        <v>346</v>
      </c>
      <c r="B123" s="197" t="s">
        <v>103</v>
      </c>
      <c r="C123" s="949">
        <v>520892</v>
      </c>
      <c r="D123" s="941">
        <v>432983</v>
      </c>
      <c r="E123" s="973">
        <v>429405</v>
      </c>
    </row>
    <row r="124" spans="1:7" s="21" customFormat="1" ht="34.5" customHeight="1">
      <c r="A124" s="63" t="s">
        <v>347</v>
      </c>
      <c r="B124" s="197" t="s">
        <v>110</v>
      </c>
      <c r="C124" s="949">
        <v>124530</v>
      </c>
      <c r="D124" s="941">
        <v>89085</v>
      </c>
      <c r="E124" s="973">
        <v>85327</v>
      </c>
    </row>
    <row r="125" spans="1:7" s="21" customFormat="1" ht="32.25" customHeight="1">
      <c r="A125" s="63" t="s">
        <v>348</v>
      </c>
      <c r="B125" s="197" t="s">
        <v>109</v>
      </c>
      <c r="C125" s="949"/>
      <c r="D125" s="941">
        <v>6100</v>
      </c>
      <c r="E125" s="973">
        <v>6100</v>
      </c>
    </row>
    <row r="126" spans="1:7" s="21" customFormat="1" ht="38.25" customHeight="1">
      <c r="A126" s="63" t="s">
        <v>349</v>
      </c>
      <c r="B126" s="2051" t="s">
        <v>1053</v>
      </c>
      <c r="C126" s="949"/>
      <c r="D126" s="941">
        <v>1610</v>
      </c>
      <c r="E126" s="973">
        <v>1525</v>
      </c>
    </row>
    <row r="127" spans="1:7" s="21" customFormat="1" ht="16.5" customHeight="1">
      <c r="A127" s="427" t="s">
        <v>25</v>
      </c>
      <c r="B127" s="429" t="s">
        <v>54</v>
      </c>
      <c r="C127" s="950">
        <v>66780</v>
      </c>
      <c r="D127" s="951">
        <v>63695</v>
      </c>
      <c r="E127" s="952">
        <v>45575</v>
      </c>
    </row>
    <row r="128" spans="1:7" s="21" customFormat="1" ht="16.5" customHeight="1">
      <c r="A128" s="63" t="s">
        <v>26</v>
      </c>
      <c r="B128" s="354" t="s">
        <v>102</v>
      </c>
      <c r="C128" s="953">
        <v>3000</v>
      </c>
      <c r="D128" s="954">
        <v>10156</v>
      </c>
      <c r="E128" s="955">
        <f>SUM(E129:E134)</f>
        <v>10156</v>
      </c>
    </row>
    <row r="129" spans="1:5" s="21" customFormat="1" ht="16.5" customHeight="1">
      <c r="A129" s="63" t="s">
        <v>310</v>
      </c>
      <c r="B129" s="101" t="s">
        <v>283</v>
      </c>
      <c r="C129" s="943"/>
      <c r="D129" s="956"/>
      <c r="E129" s="855"/>
    </row>
    <row r="130" spans="1:5" s="21" customFormat="1" ht="16.5" customHeight="1">
      <c r="A130" s="63" t="s">
        <v>311</v>
      </c>
      <c r="B130" s="101" t="s">
        <v>277</v>
      </c>
      <c r="C130" s="943"/>
      <c r="D130" s="956"/>
      <c r="E130" s="855"/>
    </row>
    <row r="131" spans="1:5" s="21" customFormat="1" ht="16.5" customHeight="1">
      <c r="A131" s="63" t="s">
        <v>312</v>
      </c>
      <c r="B131" s="101" t="s">
        <v>284</v>
      </c>
      <c r="C131" s="943"/>
      <c r="D131" s="956">
        <v>3556</v>
      </c>
      <c r="E131" s="855">
        <v>3556</v>
      </c>
    </row>
    <row r="132" spans="1:5" s="21" customFormat="1" ht="18.75" customHeight="1">
      <c r="A132" s="63" t="s">
        <v>313</v>
      </c>
      <c r="B132" s="101" t="s">
        <v>351</v>
      </c>
      <c r="C132" s="943">
        <v>3000</v>
      </c>
      <c r="D132" s="956">
        <v>1200</v>
      </c>
      <c r="E132" s="855">
        <v>1200</v>
      </c>
    </row>
    <row r="133" spans="1:5" s="21" customFormat="1" ht="16.5" customHeight="1">
      <c r="A133" s="63" t="s">
        <v>363</v>
      </c>
      <c r="B133" s="101" t="s">
        <v>457</v>
      </c>
      <c r="C133" s="943"/>
      <c r="D133" s="956"/>
      <c r="E133" s="855"/>
    </row>
    <row r="134" spans="1:5" s="21" customFormat="1" ht="16.5" customHeight="1" thickBot="1">
      <c r="A134" s="128" t="s">
        <v>364</v>
      </c>
      <c r="B134" s="285" t="s">
        <v>285</v>
      </c>
      <c r="C134" s="957"/>
      <c r="D134" s="958">
        <v>5400</v>
      </c>
      <c r="E134" s="996">
        <v>5400</v>
      </c>
    </row>
    <row r="135" spans="1:5" s="21" customFormat="1" ht="16.5" customHeight="1" thickBot="1">
      <c r="A135" s="283" t="s">
        <v>27</v>
      </c>
      <c r="B135" s="2010" t="s">
        <v>1025</v>
      </c>
      <c r="C135" s="2008"/>
      <c r="D135" s="2009">
        <v>3702</v>
      </c>
      <c r="E135" s="973">
        <v>3702</v>
      </c>
    </row>
    <row r="136" spans="1:5" s="21" customFormat="1" ht="16.5" customHeight="1" thickBot="1">
      <c r="A136" s="60" t="s">
        <v>68</v>
      </c>
      <c r="B136" s="35" t="s">
        <v>286</v>
      </c>
      <c r="C136" s="959">
        <f>SUM(C137+C140)</f>
        <v>274313</v>
      </c>
      <c r="D136" s="960">
        <f>SUM(D137+D140)</f>
        <v>533758</v>
      </c>
      <c r="E136" s="997">
        <f>SUM(E137+E140)</f>
        <v>0</v>
      </c>
    </row>
    <row r="137" spans="1:5" s="21" customFormat="1" ht="16.5" customHeight="1">
      <c r="A137" s="576" t="s">
        <v>5</v>
      </c>
      <c r="B137" s="577" t="s">
        <v>365</v>
      </c>
      <c r="C137" s="961">
        <f>SUM(C138:C139)</f>
        <v>207015</v>
      </c>
      <c r="D137" s="962">
        <f>SUM(D138:D139)</f>
        <v>392724</v>
      </c>
      <c r="E137" s="963">
        <f>SUM(E138:E139)</f>
        <v>0</v>
      </c>
    </row>
    <row r="138" spans="1:5" s="21" customFormat="1" ht="16.5" customHeight="1">
      <c r="A138" s="63" t="s">
        <v>366</v>
      </c>
      <c r="B138" s="430" t="s">
        <v>368</v>
      </c>
      <c r="C138" s="964">
        <v>150153</v>
      </c>
      <c r="D138" s="941">
        <v>172279</v>
      </c>
      <c r="E138" s="973"/>
    </row>
    <row r="139" spans="1:5" s="21" customFormat="1" ht="16.5" customHeight="1">
      <c r="A139" s="63" t="s">
        <v>367</v>
      </c>
      <c r="B139" s="430" t="s">
        <v>369</v>
      </c>
      <c r="C139" s="964">
        <v>56862</v>
      </c>
      <c r="D139" s="941">
        <v>220445</v>
      </c>
      <c r="E139" s="973"/>
    </row>
    <row r="140" spans="1:5" s="21" customFormat="1" ht="16.5" customHeight="1">
      <c r="A140" s="427" t="s">
        <v>6</v>
      </c>
      <c r="B140" s="431" t="s">
        <v>370</v>
      </c>
      <c r="C140" s="950">
        <f>SUM(C141:C142)</f>
        <v>67298</v>
      </c>
      <c r="D140" s="965">
        <f>SUM(D141:D142)</f>
        <v>141034</v>
      </c>
      <c r="E140" s="966">
        <f>SUM(E141:E142)</f>
        <v>0</v>
      </c>
    </row>
    <row r="141" spans="1:5" s="21" customFormat="1" ht="16.5" customHeight="1">
      <c r="A141" s="428" t="s">
        <v>371</v>
      </c>
      <c r="B141" s="430" t="s">
        <v>368</v>
      </c>
      <c r="C141" s="964">
        <v>63298</v>
      </c>
      <c r="D141" s="941">
        <v>30639</v>
      </c>
      <c r="E141" s="973"/>
    </row>
    <row r="142" spans="1:5" s="21" customFormat="1" ht="16.5" customHeight="1" thickBot="1">
      <c r="A142" s="578" t="s">
        <v>372</v>
      </c>
      <c r="B142" s="579" t="s">
        <v>369</v>
      </c>
      <c r="C142" s="967">
        <v>4000</v>
      </c>
      <c r="D142" s="946">
        <v>110395</v>
      </c>
      <c r="E142" s="995"/>
    </row>
    <row r="143" spans="1:5" s="21" customFormat="1" ht="16.5" customHeight="1" thickBot="1">
      <c r="A143" s="60" t="s">
        <v>69</v>
      </c>
      <c r="B143" s="35" t="s">
        <v>287</v>
      </c>
      <c r="C143" s="959">
        <f>+C106+C120+C136</f>
        <v>2391589</v>
      </c>
      <c r="D143" s="960">
        <f>+D106+D120+D136</f>
        <v>3083328</v>
      </c>
      <c r="E143" s="997">
        <f>+E106+E120+E136</f>
        <v>2296285</v>
      </c>
    </row>
    <row r="144" spans="1:5" s="21" customFormat="1" ht="16.5" customHeight="1" thickBot="1">
      <c r="A144" s="130" t="s">
        <v>70</v>
      </c>
      <c r="B144" s="307" t="s">
        <v>288</v>
      </c>
      <c r="C144" s="959">
        <f>+C145+C146+C147</f>
        <v>0</v>
      </c>
      <c r="D144" s="960">
        <f>+D145+D146+D147</f>
        <v>0</v>
      </c>
      <c r="E144" s="997"/>
    </row>
    <row r="145" spans="1:10" s="6" customFormat="1" ht="16.5" customHeight="1">
      <c r="A145" s="62" t="s">
        <v>11</v>
      </c>
      <c r="B145" s="109" t="s">
        <v>289</v>
      </c>
      <c r="C145" s="937"/>
      <c r="D145" s="977"/>
      <c r="E145" s="1003"/>
    </row>
    <row r="146" spans="1:10" s="21" customFormat="1" ht="16.5" customHeight="1">
      <c r="A146" s="63" t="s">
        <v>12</v>
      </c>
      <c r="B146" s="101" t="s">
        <v>290</v>
      </c>
      <c r="C146" s="940"/>
      <c r="D146" s="942"/>
      <c r="E146" s="993"/>
    </row>
    <row r="147" spans="1:10" s="21" customFormat="1" ht="16.5" customHeight="1" thickBot="1">
      <c r="A147" s="64" t="s">
        <v>13</v>
      </c>
      <c r="B147" s="107" t="s">
        <v>291</v>
      </c>
      <c r="C147" s="969"/>
      <c r="D147" s="970"/>
      <c r="E147" s="1000"/>
    </row>
    <row r="148" spans="1:10" s="21" customFormat="1" ht="16.5" customHeight="1" thickBot="1">
      <c r="A148" s="60" t="s">
        <v>71</v>
      </c>
      <c r="B148" s="35" t="s">
        <v>292</v>
      </c>
      <c r="C148" s="934">
        <f>+C149+C150+C151+C152</f>
        <v>102377</v>
      </c>
      <c r="D148" s="935">
        <f>+D149+D150+D151+D152</f>
        <v>103474</v>
      </c>
      <c r="E148" s="936">
        <f>+E149+E150+E151+E152</f>
        <v>103474</v>
      </c>
    </row>
    <row r="149" spans="1:10" s="21" customFormat="1" ht="16.5" customHeight="1">
      <c r="A149" s="62" t="s">
        <v>14</v>
      </c>
      <c r="B149" s="109" t="s">
        <v>293</v>
      </c>
      <c r="C149" s="937">
        <v>102377</v>
      </c>
      <c r="D149" s="938">
        <v>103474</v>
      </c>
      <c r="E149" s="939">
        <v>103474</v>
      </c>
    </row>
    <row r="150" spans="1:10" s="21" customFormat="1" ht="16.5" customHeight="1">
      <c r="A150" s="63" t="s">
        <v>15</v>
      </c>
      <c r="B150" s="101" t="s">
        <v>294</v>
      </c>
      <c r="C150" s="940"/>
      <c r="D150" s="942"/>
      <c r="E150" s="993"/>
    </row>
    <row r="151" spans="1:10" s="21" customFormat="1" ht="16.5" customHeight="1">
      <c r="A151" s="63" t="s">
        <v>223</v>
      </c>
      <c r="B151" s="101" t="s">
        <v>295</v>
      </c>
      <c r="C151" s="940"/>
      <c r="D151" s="942"/>
      <c r="E151" s="993"/>
    </row>
    <row r="152" spans="1:10" s="6" customFormat="1" ht="16.5" customHeight="1" thickBot="1">
      <c r="A152" s="64" t="s">
        <v>224</v>
      </c>
      <c r="B152" s="107" t="s">
        <v>296</v>
      </c>
      <c r="C152" s="969"/>
      <c r="D152" s="946"/>
      <c r="E152" s="995"/>
    </row>
    <row r="153" spans="1:10" s="21" customFormat="1" ht="16.5" customHeight="1" thickBot="1">
      <c r="A153" s="60" t="s">
        <v>72</v>
      </c>
      <c r="B153" s="35" t="s">
        <v>374</v>
      </c>
      <c r="C153" s="930">
        <f>SUM(C154:C158)</f>
        <v>1061160</v>
      </c>
      <c r="D153" s="931">
        <f>SUM(D154:D158)</f>
        <v>1221658</v>
      </c>
      <c r="E153" s="931">
        <f>SUM(E154:E158)</f>
        <v>1147494</v>
      </c>
      <c r="J153" s="71"/>
    </row>
    <row r="154" spans="1:10" s="21" customFormat="1" ht="16.5" customHeight="1">
      <c r="A154" s="69" t="s">
        <v>16</v>
      </c>
      <c r="B154" s="100" t="s">
        <v>297</v>
      </c>
      <c r="C154" s="971"/>
      <c r="D154" s="972"/>
      <c r="E154" s="1001"/>
    </row>
    <row r="155" spans="1:10" s="21" customFormat="1" ht="16.5" customHeight="1">
      <c r="A155" s="63" t="s">
        <v>17</v>
      </c>
      <c r="B155" s="101" t="s">
        <v>298</v>
      </c>
      <c r="C155" s="940"/>
      <c r="D155" s="942">
        <v>28558</v>
      </c>
      <c r="E155" s="993">
        <v>28558</v>
      </c>
    </row>
    <row r="156" spans="1:10" s="21" customFormat="1" ht="16.5" customHeight="1">
      <c r="A156" s="63" t="s">
        <v>46</v>
      </c>
      <c r="B156" s="101" t="s">
        <v>373</v>
      </c>
      <c r="C156" s="940">
        <v>1061160</v>
      </c>
      <c r="D156" s="941">
        <v>1193100</v>
      </c>
      <c r="E156" s="973">
        <v>1118936</v>
      </c>
    </row>
    <row r="157" spans="1:10" s="6" customFormat="1" ht="16.5" customHeight="1">
      <c r="A157" s="63" t="s">
        <v>113</v>
      </c>
      <c r="B157" s="101" t="s">
        <v>299</v>
      </c>
      <c r="C157" s="940"/>
      <c r="D157" s="968"/>
      <c r="E157" s="999"/>
    </row>
    <row r="158" spans="1:10" s="6" customFormat="1" ht="16.5" customHeight="1" thickBot="1">
      <c r="A158" s="128" t="s">
        <v>114</v>
      </c>
      <c r="B158" s="285" t="s">
        <v>300</v>
      </c>
      <c r="C158" s="974"/>
      <c r="D158" s="975"/>
      <c r="E158" s="1002"/>
    </row>
    <row r="159" spans="1:10" s="6" customFormat="1" ht="16.5" customHeight="1" thickBot="1">
      <c r="A159" s="60" t="s">
        <v>73</v>
      </c>
      <c r="B159" s="35" t="s">
        <v>301</v>
      </c>
      <c r="C159" s="976">
        <f>+C160+C161+C162+C163</f>
        <v>0</v>
      </c>
      <c r="D159" s="695">
        <f>+D160+D161+D162+D163</f>
        <v>0</v>
      </c>
      <c r="E159" s="696"/>
    </row>
    <row r="160" spans="1:10" s="6" customFormat="1" ht="16.5" customHeight="1">
      <c r="A160" s="62" t="s">
        <v>47</v>
      </c>
      <c r="B160" s="109" t="s">
        <v>302</v>
      </c>
      <c r="C160" s="937"/>
      <c r="D160" s="977"/>
      <c r="E160" s="1003"/>
    </row>
    <row r="161" spans="1:5" s="6" customFormat="1" ht="16.5" customHeight="1">
      <c r="A161" s="63" t="s">
        <v>48</v>
      </c>
      <c r="B161" s="101" t="s">
        <v>303</v>
      </c>
      <c r="C161" s="940"/>
      <c r="D161" s="968"/>
      <c r="E161" s="999"/>
    </row>
    <row r="162" spans="1:5" s="6" customFormat="1" ht="16.5" customHeight="1">
      <c r="A162" s="63" t="s">
        <v>100</v>
      </c>
      <c r="B162" s="101" t="s">
        <v>304</v>
      </c>
      <c r="C162" s="940"/>
      <c r="D162" s="968"/>
      <c r="E162" s="999"/>
    </row>
    <row r="163" spans="1:5" s="21" customFormat="1" ht="16.5" customHeight="1" thickBot="1">
      <c r="A163" s="64" t="s">
        <v>111</v>
      </c>
      <c r="B163" s="107" t="s">
        <v>305</v>
      </c>
      <c r="C163" s="969"/>
      <c r="D163" s="970"/>
      <c r="E163" s="1000"/>
    </row>
    <row r="164" spans="1:5" s="21" customFormat="1" ht="16.5" customHeight="1" thickBot="1">
      <c r="A164" s="60" t="s">
        <v>74</v>
      </c>
      <c r="B164" s="35" t="s">
        <v>306</v>
      </c>
      <c r="C164" s="978">
        <f>+C144+C148+C153+C159</f>
        <v>1163537</v>
      </c>
      <c r="D164" s="979">
        <f>+D144+D148+D153+D159</f>
        <v>1325132</v>
      </c>
      <c r="E164" s="1004">
        <f>+E144+E148+E153+E159</f>
        <v>1250968</v>
      </c>
    </row>
    <row r="165" spans="1:5" s="21" customFormat="1" ht="23.25" customHeight="1" thickBot="1">
      <c r="A165" s="28" t="s">
        <v>75</v>
      </c>
      <c r="B165" s="89" t="s">
        <v>307</v>
      </c>
      <c r="C165" s="978">
        <f>+C143+C164</f>
        <v>3555126</v>
      </c>
      <c r="D165" s="979">
        <f>+D143+D164</f>
        <v>4408460</v>
      </c>
      <c r="E165" s="1004">
        <f>+E143+E164</f>
        <v>3547253</v>
      </c>
    </row>
    <row r="166" spans="1:5" s="21" customFormat="1" ht="16.5" customHeight="1">
      <c r="A166" s="33"/>
      <c r="B166" s="30"/>
      <c r="C166" s="115"/>
    </row>
  </sheetData>
  <mergeCells count="4">
    <mergeCell ref="A2:A3"/>
    <mergeCell ref="B2:B3"/>
    <mergeCell ref="C2:E3"/>
    <mergeCell ref="A7:E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6" orientation="portrait" r:id="rId1"/>
  <headerFooter>
    <oddHeader>&amp;R&amp;"Times New Roman CE,Dőlt"&amp;12 &amp;14 &amp;12 8. melléklet a 11/2016.(V.27.)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72"/>
  <sheetViews>
    <sheetView topLeftCell="B1" zoomScale="93" zoomScaleNormal="93" workbookViewId="0">
      <selection activeCell="H34" sqref="H34"/>
    </sheetView>
  </sheetViews>
  <sheetFormatPr defaultColWidth="9.33203125" defaultRowHeight="12.75"/>
  <cols>
    <col min="1" max="1" width="11.6640625" style="46" customWidth="1"/>
    <col min="2" max="2" width="79.1640625" style="42" customWidth="1"/>
    <col min="3" max="5" width="19" style="42" customWidth="1"/>
    <col min="6" max="16384" width="9.33203125" style="42"/>
  </cols>
  <sheetData>
    <row r="1" spans="1:5" s="40" customFormat="1" ht="19.5" customHeight="1">
      <c r="A1" s="2280"/>
      <c r="B1" s="2348" t="s">
        <v>497</v>
      </c>
      <c r="C1" s="2339" t="s">
        <v>983</v>
      </c>
      <c r="D1" s="2340"/>
      <c r="E1" s="2341"/>
    </row>
    <row r="2" spans="1:5" s="40" customFormat="1" ht="16.5" thickBot="1">
      <c r="A2" s="2281"/>
      <c r="B2" s="2349"/>
      <c r="C2" s="2342"/>
      <c r="D2" s="2343"/>
      <c r="E2" s="2344"/>
    </row>
    <row r="3" spans="1:5" s="41" customFormat="1" ht="15.75" customHeight="1" thickBot="1">
      <c r="A3" s="40"/>
      <c r="B3" s="40"/>
      <c r="E3" s="1973" t="s">
        <v>957</v>
      </c>
    </row>
    <row r="4" spans="1:5" ht="36.75" customHeight="1" thickBot="1">
      <c r="A4" s="76" t="s">
        <v>57</v>
      </c>
      <c r="B4" s="47" t="s">
        <v>0</v>
      </c>
      <c r="C4" s="639" t="s">
        <v>99</v>
      </c>
      <c r="D4" s="627" t="s">
        <v>997</v>
      </c>
      <c r="E4" s="811" t="s">
        <v>495</v>
      </c>
    </row>
    <row r="5" spans="1:5" s="43" customFormat="1" ht="12.95" customHeight="1" thickBot="1">
      <c r="A5" s="1137">
        <v>1</v>
      </c>
      <c r="B5" s="1137">
        <v>2</v>
      </c>
      <c r="C5" s="812">
        <v>3</v>
      </c>
      <c r="D5" s="1139">
        <v>4</v>
      </c>
      <c r="E5" s="1140">
        <v>5</v>
      </c>
    </row>
    <row r="6" spans="1:5" s="43" customFormat="1" ht="24" customHeight="1" thickBot="1">
      <c r="A6" s="2350" t="s">
        <v>1</v>
      </c>
      <c r="B6" s="2351"/>
      <c r="C6" s="2351"/>
      <c r="D6" s="2351"/>
      <c r="E6" s="2351"/>
    </row>
    <row r="7" spans="1:5" s="44" customFormat="1" ht="17.25" customHeight="1" thickBot="1">
      <c r="A7" s="29" t="s">
        <v>66</v>
      </c>
      <c r="B7" s="1370" t="s">
        <v>148</v>
      </c>
      <c r="C7" s="1371">
        <f>SUM(C8+C9+C13+C14+C15+C16+C17+C18+C19+C20)</f>
        <v>306262</v>
      </c>
      <c r="D7" s="1371">
        <f>SUM(D8+D9+D13+D14+D15+D16+D17+D18+D19+D20)</f>
        <v>319645</v>
      </c>
      <c r="E7" s="177">
        <f>SUM(E8+E9+E13+E14+E15+E16+E17+E18+E19+E20)</f>
        <v>298942</v>
      </c>
    </row>
    <row r="8" spans="1:5" s="44" customFormat="1" ht="17.25" customHeight="1">
      <c r="A8" s="444" t="s">
        <v>18</v>
      </c>
      <c r="B8" s="195" t="s">
        <v>149</v>
      </c>
      <c r="C8" s="1167">
        <f>SUM('10.sz.mell:15.sz.mell'!C8)</f>
        <v>0</v>
      </c>
      <c r="D8" s="1168">
        <f>SUM('10.sz.mell:15.sz.mell'!D8)</f>
        <v>0</v>
      </c>
      <c r="E8" s="1367">
        <f>SUM('10.sz.mell:15.sz.mell'!E8)</f>
        <v>0</v>
      </c>
    </row>
    <row r="9" spans="1:5" s="44" customFormat="1" ht="17.25" customHeight="1">
      <c r="A9" s="441" t="s">
        <v>19</v>
      </c>
      <c r="B9" s="196" t="s">
        <v>150</v>
      </c>
      <c r="C9" s="508">
        <f>SUM(C10:C12)</f>
        <v>148382</v>
      </c>
      <c r="D9" s="314">
        <f>SUM(D10:D12)</f>
        <v>158283</v>
      </c>
      <c r="E9" s="911">
        <f>SUM(E10:E12)</f>
        <v>154737</v>
      </c>
    </row>
    <row r="10" spans="1:5" s="44" customFormat="1" ht="17.25" customHeight="1">
      <c r="A10" s="441" t="s">
        <v>55</v>
      </c>
      <c r="B10" s="819" t="s">
        <v>194</v>
      </c>
      <c r="C10" s="1372">
        <f>SUM('10.sz.mell:15.sz.mell'!C10)</f>
        <v>11154</v>
      </c>
      <c r="D10" s="1369">
        <f>SUM('10.sz.mell:15.sz.mell'!D10)</f>
        <v>11727</v>
      </c>
      <c r="E10" s="1228">
        <f>SUM('10.sz.mell:15.sz.mell'!E10)</f>
        <v>11363</v>
      </c>
    </row>
    <row r="11" spans="1:5" s="44" customFormat="1" ht="17.25" customHeight="1">
      <c r="A11" s="441" t="s">
        <v>56</v>
      </c>
      <c r="B11" s="819" t="s">
        <v>195</v>
      </c>
      <c r="C11" s="1372">
        <f>SUM('10.sz.mell:15.sz.mell'!C11)</f>
        <v>10487</v>
      </c>
      <c r="D11" s="1369">
        <f>SUM('10.sz.mell:15.sz.mell'!D11)</f>
        <v>11009</v>
      </c>
      <c r="E11" s="1228">
        <f>SUM('10.sz.mell:15.sz.mell'!E11)</f>
        <v>9120</v>
      </c>
    </row>
    <row r="12" spans="1:5" s="44" customFormat="1" ht="17.25" customHeight="1">
      <c r="A12" s="441" t="s">
        <v>193</v>
      </c>
      <c r="B12" s="819" t="s">
        <v>196</v>
      </c>
      <c r="C12" s="1372">
        <f>SUM('10.sz.mell:15.sz.mell'!C12)</f>
        <v>126741</v>
      </c>
      <c r="D12" s="1369">
        <f>SUM('10.sz.mell:15.sz.mell'!D12)</f>
        <v>135547</v>
      </c>
      <c r="E12" s="1228">
        <f>SUM('10.sz.mell:15.sz.mell'!E12)</f>
        <v>134254</v>
      </c>
    </row>
    <row r="13" spans="1:5" s="44" customFormat="1" ht="17.25" customHeight="1">
      <c r="A13" s="441" t="s">
        <v>20</v>
      </c>
      <c r="B13" s="196" t="s">
        <v>151</v>
      </c>
      <c r="C13" s="1373">
        <f>SUM('10.sz.mell:15.sz.mell'!C13)</f>
        <v>34701</v>
      </c>
      <c r="D13" s="709">
        <f>SUM('10.sz.mell:15.sz.mell'!D13)</f>
        <v>35769</v>
      </c>
      <c r="E13" s="911">
        <f>SUM('10.sz.mell:15.sz.mell'!E13)</f>
        <v>27842</v>
      </c>
    </row>
    <row r="14" spans="1:5" s="44" customFormat="1" ht="17.25" customHeight="1">
      <c r="A14" s="441" t="s">
        <v>21</v>
      </c>
      <c r="B14" s="196" t="s">
        <v>152</v>
      </c>
      <c r="C14" s="1373">
        <f>SUM('10.sz.mell:15.sz.mell'!C14)</f>
        <v>0</v>
      </c>
      <c r="D14" s="709">
        <f>SUM('10.sz.mell:15.sz.mell'!D14)</f>
        <v>0</v>
      </c>
      <c r="E14" s="911">
        <f>SUM('10.sz.mell:15.sz.mell'!E14)</f>
        <v>0</v>
      </c>
    </row>
    <row r="15" spans="1:5" s="44" customFormat="1" ht="17.25" customHeight="1">
      <c r="A15" s="441" t="s">
        <v>34</v>
      </c>
      <c r="B15" s="196" t="s">
        <v>153</v>
      </c>
      <c r="C15" s="1373">
        <f>SUM('10.sz.mell:15.sz.mell'!C15)</f>
        <v>57780</v>
      </c>
      <c r="D15" s="709">
        <f>SUM('10.sz.mell:15.sz.mell'!D15)</f>
        <v>57420</v>
      </c>
      <c r="E15" s="911">
        <f>SUM('10.sz.mell:15.sz.mell'!E15)</f>
        <v>51882</v>
      </c>
    </row>
    <row r="16" spans="1:5" s="44" customFormat="1" ht="17.25" customHeight="1">
      <c r="A16" s="441" t="s">
        <v>22</v>
      </c>
      <c r="B16" s="196" t="s">
        <v>154</v>
      </c>
      <c r="C16" s="1373">
        <f>SUM('10.sz.mell:15.sz.mell'!C16)</f>
        <v>59864</v>
      </c>
      <c r="D16" s="709">
        <f>SUM('10.sz.mell:15.sz.mell'!D16)</f>
        <v>61403</v>
      </c>
      <c r="E16" s="911">
        <f>SUM('10.sz.mell:15.sz.mell'!E16)</f>
        <v>57912</v>
      </c>
    </row>
    <row r="17" spans="1:5" s="44" customFormat="1" ht="17.25" customHeight="1">
      <c r="A17" s="441" t="s">
        <v>23</v>
      </c>
      <c r="B17" s="450" t="s">
        <v>155</v>
      </c>
      <c r="C17" s="1373">
        <f>SUM('10.sz.mell:15.sz.mell'!C17)</f>
        <v>3510</v>
      </c>
      <c r="D17" s="709">
        <f>SUM('10.sz.mell:15.sz.mell'!D17)</f>
        <v>3578</v>
      </c>
      <c r="E17" s="911">
        <f>SUM('10.sz.mell:15.sz.mell'!E17)</f>
        <v>3553</v>
      </c>
    </row>
    <row r="18" spans="1:5" s="44" customFormat="1" ht="17.25" customHeight="1">
      <c r="A18" s="441" t="s">
        <v>30</v>
      </c>
      <c r="B18" s="196" t="s">
        <v>156</v>
      </c>
      <c r="C18" s="1373">
        <f>SUM('10.sz.mell:15.sz.mell'!C18)</f>
        <v>50</v>
      </c>
      <c r="D18" s="709">
        <f>SUM('10.sz.mell:15.sz.mell'!D18)</f>
        <v>40</v>
      </c>
      <c r="E18" s="911">
        <f>SUM('10.sz.mell:15.sz.mell'!E18)</f>
        <v>10</v>
      </c>
    </row>
    <row r="19" spans="1:5" s="32" customFormat="1" ht="17.25" customHeight="1">
      <c r="A19" s="441" t="s">
        <v>31</v>
      </c>
      <c r="B19" s="196" t="s">
        <v>157</v>
      </c>
      <c r="C19" s="1373">
        <f>SUM('10.sz.mell:15.sz.mell'!C19)</f>
        <v>0</v>
      </c>
      <c r="D19" s="709">
        <f>SUM('10.sz.mell:15.sz.mell'!D19)</f>
        <v>0</v>
      </c>
      <c r="E19" s="911">
        <f>SUM('10.sz.mell:15.sz.mell'!E19)</f>
        <v>0</v>
      </c>
    </row>
    <row r="20" spans="1:5" s="32" customFormat="1" ht="17.25" customHeight="1" thickBot="1">
      <c r="A20" s="671" t="s">
        <v>32</v>
      </c>
      <c r="B20" s="1232" t="s">
        <v>158</v>
      </c>
      <c r="C20" s="1374">
        <f>SUM('10.sz.mell:15.sz.mell'!C20)</f>
        <v>1975</v>
      </c>
      <c r="D20" s="1375">
        <f>SUM('10.sz.mell:15.sz.mell'!D20)</f>
        <v>3152</v>
      </c>
      <c r="E20" s="1376">
        <f>SUM('10.sz.mell:15.sz.mell'!E20)</f>
        <v>3006</v>
      </c>
    </row>
    <row r="21" spans="1:5" s="44" customFormat="1" ht="33" customHeight="1" thickBot="1">
      <c r="A21" s="536" t="s">
        <v>67</v>
      </c>
      <c r="B21" s="1116" t="s">
        <v>159</v>
      </c>
      <c r="C21" s="1106">
        <f>SUM(C22:C24)</f>
        <v>223201</v>
      </c>
      <c r="D21" s="641">
        <f>SUM(D22:D24)</f>
        <v>296296</v>
      </c>
      <c r="E21" s="1090">
        <f>SUM(E22:E24)</f>
        <v>301089</v>
      </c>
    </row>
    <row r="22" spans="1:5" s="32" customFormat="1" ht="17.25" customHeight="1">
      <c r="A22" s="440" t="s">
        <v>24</v>
      </c>
      <c r="B22" s="449" t="s">
        <v>160</v>
      </c>
      <c r="C22" s="1396"/>
      <c r="D22" s="1149"/>
      <c r="E22" s="1150"/>
    </row>
    <row r="23" spans="1:5" s="32" customFormat="1" ht="17.25" customHeight="1">
      <c r="A23" s="441" t="s">
        <v>25</v>
      </c>
      <c r="B23" s="196" t="s">
        <v>161</v>
      </c>
      <c r="C23" s="1397"/>
      <c r="D23" s="1151"/>
      <c r="E23" s="1146"/>
    </row>
    <row r="24" spans="1:5" s="32" customFormat="1" ht="17.25" customHeight="1">
      <c r="A24" s="441" t="s">
        <v>26</v>
      </c>
      <c r="B24" s="196" t="s">
        <v>162</v>
      </c>
      <c r="C24" s="1397">
        <f>SUM(C25:C29)</f>
        <v>223201</v>
      </c>
      <c r="D24" s="347">
        <f>SUM(D25:D29)</f>
        <v>296296</v>
      </c>
      <c r="E24" s="822">
        <f>SUM(E25:E29)</f>
        <v>301089</v>
      </c>
    </row>
    <row r="25" spans="1:5" s="32" customFormat="1" ht="17.25" customHeight="1">
      <c r="A25" s="441" t="s">
        <v>310</v>
      </c>
      <c r="B25" s="825" t="s">
        <v>186</v>
      </c>
      <c r="C25" s="1372">
        <f>SUM('10.sz.mell:15.sz.mell'!C25)</f>
        <v>2590</v>
      </c>
      <c r="D25" s="1369">
        <f>SUM('10.sz.mell:15.sz.mell'!D25)</f>
        <v>2890</v>
      </c>
      <c r="E25" s="1228">
        <f>SUM('10.sz.mell:15.sz.mell'!E25)</f>
        <v>1002</v>
      </c>
    </row>
    <row r="26" spans="1:5" s="32" customFormat="1" ht="17.25" customHeight="1">
      <c r="A26" s="441" t="s">
        <v>311</v>
      </c>
      <c r="B26" s="827" t="s">
        <v>183</v>
      </c>
      <c r="C26" s="1372">
        <f>SUM('10.sz.mell:15.sz.mell'!C26)</f>
        <v>13221</v>
      </c>
      <c r="D26" s="1369">
        <f>SUM('10.sz.mell:15.sz.mell'!D26)</f>
        <v>75055</v>
      </c>
      <c r="E26" s="1228">
        <f>SUM('10.sz.mell:15.sz.mell'!E26)</f>
        <v>75024</v>
      </c>
    </row>
    <row r="27" spans="1:5" s="32" customFormat="1" ht="17.25" customHeight="1">
      <c r="A27" s="441" t="s">
        <v>312</v>
      </c>
      <c r="B27" s="827" t="s">
        <v>184</v>
      </c>
      <c r="C27" s="1372">
        <f>SUM('10.sz.mell:15.sz.mell'!C27)</f>
        <v>207390</v>
      </c>
      <c r="D27" s="1369">
        <f>SUM('10.sz.mell:15.sz.mell'!D27)</f>
        <v>215437</v>
      </c>
      <c r="E27" s="1228">
        <f>SUM('10.sz.mell:15.sz.mell'!E27)</f>
        <v>222151</v>
      </c>
    </row>
    <row r="28" spans="1:5" s="32" customFormat="1" ht="17.25" customHeight="1">
      <c r="A28" s="441" t="s">
        <v>313</v>
      </c>
      <c r="B28" s="827" t="s">
        <v>185</v>
      </c>
      <c r="C28" s="1372">
        <f>SUM('10.sz.mell:15.sz.mell'!C28)</f>
        <v>0</v>
      </c>
      <c r="D28" s="1369">
        <f>SUM('10.sz.mell:15.sz.mell'!D28)</f>
        <v>1689</v>
      </c>
      <c r="E28" s="1228">
        <f>SUM('10.sz.mell:15.sz.mell'!E28)</f>
        <v>1688</v>
      </c>
    </row>
    <row r="29" spans="1:5" s="32" customFormat="1" ht="17.25" customHeight="1" thickBot="1">
      <c r="A29" s="674" t="s">
        <v>499</v>
      </c>
      <c r="B29" s="1383" t="s">
        <v>498</v>
      </c>
      <c r="C29" s="1372">
        <f>SUM('10.sz.mell:15.sz.mell'!C29)</f>
        <v>0</v>
      </c>
      <c r="D29" s="1372">
        <f>SUM('10.sz.mell:15.sz.mell'!D29)</f>
        <v>1225</v>
      </c>
      <c r="E29" s="1372">
        <f>SUM('10.sz.mell:15.sz.mell'!E29)</f>
        <v>1224</v>
      </c>
    </row>
    <row r="30" spans="1:5" s="32" customFormat="1" ht="17.25" customHeight="1" thickBot="1">
      <c r="A30" s="443" t="s">
        <v>68</v>
      </c>
      <c r="B30" s="1130" t="s">
        <v>39</v>
      </c>
      <c r="C30" s="1377">
        <f>SUM('10.sz.mell:15.sz.mell'!C30)</f>
        <v>0</v>
      </c>
      <c r="D30" s="1377">
        <f>SUM('10.sz.mell:15.sz.mell'!D30)</f>
        <v>50</v>
      </c>
      <c r="E30" s="1378">
        <f>SUM('10.sz.mell:15.sz.mell'!E30)</f>
        <v>50</v>
      </c>
    </row>
    <row r="31" spans="1:5" s="32" customFormat="1" ht="33.75" customHeight="1" thickBot="1">
      <c r="A31" s="1104" t="s">
        <v>69</v>
      </c>
      <c r="B31" s="1124" t="s">
        <v>163</v>
      </c>
      <c r="C31" s="1112">
        <f>+C32+C33</f>
        <v>0</v>
      </c>
      <c r="D31" s="646">
        <f>+D32+D33</f>
        <v>10253</v>
      </c>
      <c r="E31" s="640">
        <f>+E32+E33</f>
        <v>3553</v>
      </c>
    </row>
    <row r="32" spans="1:5" s="32" customFormat="1" ht="17.25" customHeight="1">
      <c r="A32" s="440" t="s">
        <v>9</v>
      </c>
      <c r="B32" s="1125" t="s">
        <v>161</v>
      </c>
      <c r="C32" s="1372">
        <f>SUM('10.sz.mell:15.sz.mell'!C32)</f>
        <v>0</v>
      </c>
      <c r="D32" s="1372">
        <f>SUM('10.sz.mell:15.sz.mell'!D32)</f>
        <v>0</v>
      </c>
      <c r="E32" s="1372">
        <f>SUM('10.sz.mell:15.sz.mell'!E32)</f>
        <v>0</v>
      </c>
    </row>
    <row r="33" spans="1:5" s="32" customFormat="1" ht="17.25" customHeight="1">
      <c r="A33" s="444" t="s">
        <v>10</v>
      </c>
      <c r="B33" s="1126" t="s">
        <v>164</v>
      </c>
      <c r="C33" s="1115">
        <f>SUM(C34:C38)</f>
        <v>0</v>
      </c>
      <c r="D33" s="1395">
        <f>SUM(D34:D38)</f>
        <v>10253</v>
      </c>
      <c r="E33" s="787">
        <f>SUM(E34:E38)</f>
        <v>3553</v>
      </c>
    </row>
    <row r="34" spans="1:5" s="32" customFormat="1" ht="17.25" customHeight="1">
      <c r="A34" s="444" t="s">
        <v>501</v>
      </c>
      <c r="B34" s="1214" t="s">
        <v>187</v>
      </c>
      <c r="C34" s="1372">
        <f>SUM('10.sz.mell:15.sz.mell'!C34)</f>
        <v>0</v>
      </c>
      <c r="D34" s="1372">
        <f>SUM('10.sz.mell:15.sz.mell'!D34)</f>
        <v>0</v>
      </c>
      <c r="E34" s="1372">
        <f>SUM('10.sz.mell:15.sz.mell'!E34)</f>
        <v>0</v>
      </c>
    </row>
    <row r="35" spans="1:5" s="32" customFormat="1" ht="17.25" customHeight="1">
      <c r="A35" s="444" t="s">
        <v>500</v>
      </c>
      <c r="B35" s="1122" t="s">
        <v>183</v>
      </c>
      <c r="C35" s="1372">
        <f>SUM('10.sz.mell:15.sz.mell'!C35)</f>
        <v>0</v>
      </c>
      <c r="D35" s="1372">
        <f>SUM('10.sz.mell:15.sz.mell'!D35)</f>
        <v>0</v>
      </c>
      <c r="E35" s="1372">
        <f>SUM('10.sz.mell:15.sz.mell'!E35)</f>
        <v>0</v>
      </c>
    </row>
    <row r="36" spans="1:5" s="32" customFormat="1" ht="17.25" customHeight="1">
      <c r="A36" s="444" t="s">
        <v>502</v>
      </c>
      <c r="B36" s="1122" t="s">
        <v>184</v>
      </c>
      <c r="C36" s="1372">
        <f>SUM('10.sz.mell:15.sz.mell'!C36)</f>
        <v>0</v>
      </c>
      <c r="D36" s="1372">
        <f>SUM('10.sz.mell:15.sz.mell'!D36)</f>
        <v>10253</v>
      </c>
      <c r="E36" s="1372">
        <f>SUM('10.sz.mell:15.sz.mell'!E36)</f>
        <v>3553</v>
      </c>
    </row>
    <row r="37" spans="1:5" s="32" customFormat="1" ht="17.25" customHeight="1">
      <c r="A37" s="441" t="s">
        <v>503</v>
      </c>
      <c r="B37" s="1122" t="s">
        <v>185</v>
      </c>
      <c r="C37" s="1372">
        <f>SUM('10.sz.mell:15.sz.mell'!C37)</f>
        <v>0</v>
      </c>
      <c r="D37" s="1372">
        <f>SUM('10.sz.mell:15.sz.mell'!D37)</f>
        <v>0</v>
      </c>
      <c r="E37" s="1372">
        <f>SUM('10.sz.mell:15.sz.mell'!E37)</f>
        <v>0</v>
      </c>
    </row>
    <row r="38" spans="1:5" s="32" customFormat="1" ht="17.25" customHeight="1" thickBot="1">
      <c r="A38" s="442" t="s">
        <v>505</v>
      </c>
      <c r="B38" s="1398" t="s">
        <v>504</v>
      </c>
      <c r="C38" s="1372">
        <f>SUM('10.sz.mell:15.sz.mell'!C38)</f>
        <v>0</v>
      </c>
      <c r="D38" s="1372">
        <f>SUM('10.sz.mell:15.sz.mell'!D38)</f>
        <v>0</v>
      </c>
      <c r="E38" s="1372">
        <f>SUM('10.sz.mell:15.sz.mell'!E38)</f>
        <v>0</v>
      </c>
    </row>
    <row r="39" spans="1:5" s="32" customFormat="1" ht="17.25" customHeight="1" thickBot="1">
      <c r="A39" s="443" t="s">
        <v>70</v>
      </c>
      <c r="B39" s="1130" t="s">
        <v>166</v>
      </c>
      <c r="C39" s="1399">
        <f>+C40+C41+C42</f>
        <v>0</v>
      </c>
      <c r="D39" s="1400">
        <f>+D40+D41+D42</f>
        <v>0</v>
      </c>
      <c r="E39" s="177">
        <f>+E40+E41+E42</f>
        <v>0</v>
      </c>
    </row>
    <row r="40" spans="1:5" s="32" customFormat="1" ht="17.25" customHeight="1">
      <c r="A40" s="440" t="s">
        <v>11</v>
      </c>
      <c r="B40" s="1125" t="s">
        <v>167</v>
      </c>
      <c r="C40" s="1113"/>
      <c r="D40" s="1149"/>
      <c r="E40" s="1150"/>
    </row>
    <row r="41" spans="1:5" s="32" customFormat="1" ht="17.25" customHeight="1">
      <c r="A41" s="444" t="s">
        <v>12</v>
      </c>
      <c r="B41" s="1128" t="s">
        <v>168</v>
      </c>
      <c r="C41" s="1115"/>
      <c r="D41" s="1151"/>
      <c r="E41" s="1146"/>
    </row>
    <row r="42" spans="1:5" s="32" customFormat="1" ht="17.25" customHeight="1" thickBot="1">
      <c r="A42" s="671" t="s">
        <v>13</v>
      </c>
      <c r="B42" s="1129" t="s">
        <v>169</v>
      </c>
      <c r="C42" s="1114"/>
      <c r="D42" s="1156"/>
      <c r="E42" s="1148"/>
    </row>
    <row r="43" spans="1:5" s="44" customFormat="1" ht="17.25" customHeight="1" thickBot="1">
      <c r="A43" s="1103" t="s">
        <v>71</v>
      </c>
      <c r="B43" s="1123" t="s">
        <v>170</v>
      </c>
      <c r="C43" s="1372">
        <f>SUM('10.sz.mell:15.sz.mell'!C43)</f>
        <v>0</v>
      </c>
      <c r="D43" s="1372">
        <f>SUM('10.sz.mell:15.sz.mell'!D43)</f>
        <v>0</v>
      </c>
      <c r="E43" s="1372">
        <f>SUM('10.sz.mell:15.sz.mell'!E43)</f>
        <v>0</v>
      </c>
    </row>
    <row r="44" spans="1:5" s="44" customFormat="1" ht="17.25" customHeight="1" thickBot="1">
      <c r="A44" s="443" t="s">
        <v>72</v>
      </c>
      <c r="B44" s="1130" t="s">
        <v>171</v>
      </c>
      <c r="C44" s="1372">
        <f>SUM('10.sz.mell:15.sz.mell'!C44)</f>
        <v>0</v>
      </c>
      <c r="D44" s="1372">
        <f>SUM('10.sz.mell:15.sz.mell'!D44)</f>
        <v>40</v>
      </c>
      <c r="E44" s="1372">
        <f>SUM('10.sz.mell:15.sz.mell'!E44)</f>
        <v>40</v>
      </c>
    </row>
    <row r="45" spans="1:5" s="44" customFormat="1" ht="17.25" customHeight="1" thickBot="1">
      <c r="A45" s="47" t="s">
        <v>73</v>
      </c>
      <c r="B45" s="1130" t="s">
        <v>172</v>
      </c>
      <c r="C45" s="349">
        <f>+C7+C21+C30+C31+C39+C43+C44</f>
        <v>529463</v>
      </c>
      <c r="D45" s="349">
        <f>+D7+D21+D30+D31+D39+D43+D44</f>
        <v>626284</v>
      </c>
      <c r="E45" s="177">
        <f>+E7+E21+E30+E31+E39+E43+E44</f>
        <v>603674</v>
      </c>
    </row>
    <row r="46" spans="1:5" s="44" customFormat="1" ht="17.25" customHeight="1" thickBot="1">
      <c r="A46" s="447" t="s">
        <v>74</v>
      </c>
      <c r="B46" s="1130" t="s">
        <v>173</v>
      </c>
      <c r="C46" s="2006">
        <f>+C47+C50+C51</f>
        <v>1061160</v>
      </c>
      <c r="D46" s="2006">
        <f>+D47+D50+D51</f>
        <v>1209822</v>
      </c>
      <c r="E46" s="2007">
        <f>+E47+E50+E51</f>
        <v>1135658</v>
      </c>
    </row>
    <row r="47" spans="1:5" s="44" customFormat="1" ht="17.25" customHeight="1">
      <c r="A47" s="440" t="s">
        <v>174</v>
      </c>
      <c r="B47" s="672" t="s">
        <v>104</v>
      </c>
      <c r="C47" s="1988">
        <f>SUM('10.sz.mell:15.sz.mell'!C47)</f>
        <v>0</v>
      </c>
      <c r="D47" s="1988">
        <f>SUM('10.sz.mell:15.sz.mell'!D47)</f>
        <v>16722</v>
      </c>
      <c r="E47" s="1988">
        <f>SUM('10.sz.mell:15.sz.mell'!E47)</f>
        <v>16722</v>
      </c>
    </row>
    <row r="48" spans="1:5" s="44" customFormat="1" ht="17.25" customHeight="1">
      <c r="A48" s="1483" t="s">
        <v>1021</v>
      </c>
      <c r="B48" s="1984" t="s">
        <v>1022</v>
      </c>
      <c r="C48" s="369">
        <f>SUM('10.sz.mell:15.sz.mell'!C48)</f>
        <v>0</v>
      </c>
      <c r="D48" s="369">
        <f>SUM('10.sz.mell:15.sz.mell'!D48)</f>
        <v>14661</v>
      </c>
      <c r="E48" s="369">
        <f>SUM('10.sz.mell:15.sz.mell'!E48)</f>
        <v>14661</v>
      </c>
    </row>
    <row r="49" spans="1:6" s="32" customFormat="1" ht="17.25" customHeight="1">
      <c r="A49" s="1483" t="s">
        <v>1023</v>
      </c>
      <c r="B49" s="1984" t="s">
        <v>1024</v>
      </c>
      <c r="C49" s="369">
        <f>SUM('10.sz.mell:15.sz.mell'!C49)</f>
        <v>0</v>
      </c>
      <c r="D49" s="369">
        <f>SUM('10.sz.mell:15.sz.mell'!D49)</f>
        <v>2061</v>
      </c>
      <c r="E49" s="369">
        <f>SUM('10.sz.mell:15.sz.mell'!E49)</f>
        <v>2061</v>
      </c>
    </row>
    <row r="50" spans="1:6" s="32" customFormat="1" ht="17.25" customHeight="1">
      <c r="A50" s="444" t="s">
        <v>175</v>
      </c>
      <c r="B50" s="455" t="s">
        <v>176</v>
      </c>
      <c r="C50" s="471">
        <f>SUM('10.sz.mell:15.sz.mell'!C50)</f>
        <v>0</v>
      </c>
      <c r="D50" s="471">
        <f>SUM('10.sz.mell:15.sz.mell'!D50)</f>
        <v>0</v>
      </c>
      <c r="E50" s="471">
        <f>SUM('10.sz.mell:15.sz.mell'!E50)</f>
        <v>0</v>
      </c>
    </row>
    <row r="51" spans="1:6" s="32" customFormat="1" ht="17.25" customHeight="1">
      <c r="A51" s="442" t="s">
        <v>177</v>
      </c>
      <c r="B51" s="456" t="s">
        <v>178</v>
      </c>
      <c r="C51" s="471">
        <f>SUM(C52:C53)</f>
        <v>1061160</v>
      </c>
      <c r="D51" s="471">
        <f>SUM(D52:D53)</f>
        <v>1193100</v>
      </c>
      <c r="E51" s="471">
        <f>SUM(E52:E53)</f>
        <v>1118936</v>
      </c>
    </row>
    <row r="52" spans="1:6" s="32" customFormat="1" ht="19.899999999999999" customHeight="1">
      <c r="A52" s="441" t="s">
        <v>189</v>
      </c>
      <c r="B52" s="825" t="s">
        <v>191</v>
      </c>
      <c r="C52" s="369">
        <f>SUM('10.sz.mell:15.sz.mell'!C52)</f>
        <v>626662</v>
      </c>
      <c r="D52" s="369">
        <f>SUM('10.sz.mell:15.sz.mell'!D52)</f>
        <v>752074</v>
      </c>
      <c r="E52" s="369">
        <f>SUM('10.sz.mell:15.sz.mell'!E52)</f>
        <v>715800</v>
      </c>
    </row>
    <row r="53" spans="1:6" ht="19.899999999999999" customHeight="1" thickBot="1">
      <c r="A53" s="674" t="s">
        <v>190</v>
      </c>
      <c r="B53" s="2005" t="s">
        <v>192</v>
      </c>
      <c r="C53" s="369">
        <f>SUM('10.sz.mell:15.sz.mell'!C53)</f>
        <v>434498</v>
      </c>
      <c r="D53" s="369">
        <f>SUM('10.sz.mell:15.sz.mell'!D53)</f>
        <v>441026</v>
      </c>
      <c r="E53" s="369">
        <f>SUM('10.sz.mell:15.sz.mell'!E53)</f>
        <v>403136</v>
      </c>
    </row>
    <row r="54" spans="1:6" s="43" customFormat="1" ht="33.75" customHeight="1" thickBot="1">
      <c r="A54" s="447" t="s">
        <v>75</v>
      </c>
      <c r="B54" s="2036" t="s">
        <v>179</v>
      </c>
      <c r="C54" s="321">
        <f>+C45+C46</f>
        <v>1590623</v>
      </c>
      <c r="D54" s="335">
        <f>+D45+D46</f>
        <v>1836106</v>
      </c>
      <c r="E54" s="1161">
        <f>+E45+E46</f>
        <v>1739332</v>
      </c>
    </row>
    <row r="55" spans="1:6" s="45" customFormat="1" ht="22.5" customHeight="1" thickBot="1">
      <c r="A55" s="49"/>
      <c r="B55" s="50"/>
      <c r="C55" s="51"/>
      <c r="D55" s="42"/>
      <c r="E55" s="42"/>
    </row>
    <row r="56" spans="1:6" ht="51.6" customHeight="1" thickBot="1">
      <c r="A56" s="47"/>
      <c r="B56" s="189" t="s">
        <v>2</v>
      </c>
      <c r="C56" s="639" t="s">
        <v>99</v>
      </c>
      <c r="D56" s="627" t="s">
        <v>390</v>
      </c>
      <c r="E56" s="811" t="s">
        <v>495</v>
      </c>
    </row>
    <row r="57" spans="1:6" ht="20.25" customHeight="1" thickBot="1">
      <c r="A57" s="536" t="s">
        <v>66</v>
      </c>
      <c r="B57" s="1165" t="s">
        <v>180</v>
      </c>
      <c r="C57" s="1364">
        <f>SUM(C58:C62)</f>
        <v>1570176</v>
      </c>
      <c r="D57" s="1365">
        <f>SUM(D58:D62)</f>
        <v>1807617</v>
      </c>
      <c r="E57" s="1366">
        <f>SUM(E58:E62)</f>
        <v>1699100</v>
      </c>
      <c r="F57" s="240"/>
    </row>
    <row r="58" spans="1:6" ht="20.25" customHeight="1">
      <c r="A58" s="681" t="s">
        <v>18</v>
      </c>
      <c r="B58" s="449" t="s">
        <v>93</v>
      </c>
      <c r="C58" s="1167">
        <f>SUM('10.sz.mell:15.sz.mell'!C58)</f>
        <v>766371</v>
      </c>
      <c r="D58" s="1167">
        <f>SUM('10.sz.mell:15.sz.mell'!D58)</f>
        <v>846410</v>
      </c>
      <c r="E58" s="1167">
        <f>SUM('10.sz.mell:15.sz.mell'!E58)</f>
        <v>827910</v>
      </c>
      <c r="F58" s="240"/>
    </row>
    <row r="59" spans="1:6" ht="20.25" customHeight="1">
      <c r="A59" s="193" t="s">
        <v>19</v>
      </c>
      <c r="B59" s="196" t="s">
        <v>51</v>
      </c>
      <c r="C59" s="1169">
        <f>SUM('10.sz.mell:15.sz.mell'!C59)</f>
        <v>212580</v>
      </c>
      <c r="D59" s="1169">
        <f>SUM('10.sz.mell:15.sz.mell'!D59)</f>
        <v>232479</v>
      </c>
      <c r="E59" s="1169">
        <f>SUM('10.sz.mell:15.sz.mell'!E59)</f>
        <v>225611</v>
      </c>
    </row>
    <row r="60" spans="1:6" ht="20.25" customHeight="1">
      <c r="A60" s="193" t="s">
        <v>20</v>
      </c>
      <c r="B60" s="196" t="s">
        <v>33</v>
      </c>
      <c r="C60" s="1169">
        <f>SUM('10.sz.mell:15.sz.mell'!C60)</f>
        <v>581408</v>
      </c>
      <c r="D60" s="1169">
        <f>SUM('10.sz.mell:15.sz.mell'!D60)</f>
        <v>637248</v>
      </c>
      <c r="E60" s="1169">
        <f>SUM('10.sz.mell:15.sz.mell'!E60)</f>
        <v>554100</v>
      </c>
    </row>
    <row r="61" spans="1:6" ht="20.25" customHeight="1">
      <c r="A61" s="193" t="s">
        <v>21</v>
      </c>
      <c r="B61" s="196" t="s">
        <v>52</v>
      </c>
      <c r="C61" s="1169">
        <f>SUM('10.sz.mell:15.sz.mell'!C61)</f>
        <v>9817</v>
      </c>
      <c r="D61" s="1169">
        <f>SUM('10.sz.mell:15.sz.mell'!D61)</f>
        <v>91480</v>
      </c>
      <c r="E61" s="1169">
        <f>SUM('10.sz.mell:15.sz.mell'!E61)</f>
        <v>91479</v>
      </c>
    </row>
    <row r="62" spans="1:6" s="45" customFormat="1" ht="20.25" customHeight="1" thickBot="1">
      <c r="A62" s="1132" t="s">
        <v>34</v>
      </c>
      <c r="B62" s="1162" t="s">
        <v>53</v>
      </c>
      <c r="C62" s="1368">
        <f>SUM('10.sz.mell:15.sz.mell'!C62)</f>
        <v>0</v>
      </c>
      <c r="D62" s="1368">
        <f>SUM('10.sz.mell:15.sz.mell'!D62)</f>
        <v>0</v>
      </c>
      <c r="E62" s="1368">
        <f>SUM('10.sz.mell:15.sz.mell'!E62)</f>
        <v>0</v>
      </c>
    </row>
    <row r="63" spans="1:6" ht="20.25" customHeight="1" thickBot="1">
      <c r="A63" s="47" t="s">
        <v>67</v>
      </c>
      <c r="B63" s="194" t="s">
        <v>181</v>
      </c>
      <c r="C63" s="1364">
        <f>SUM(C64:C67)</f>
        <v>20447</v>
      </c>
      <c r="D63" s="1365">
        <f>SUM(D64:D67)</f>
        <v>28489</v>
      </c>
      <c r="E63" s="1366">
        <f>SUM(E64:E67)</f>
        <v>16624</v>
      </c>
    </row>
    <row r="64" spans="1:6" ht="20.25" customHeight="1">
      <c r="A64" s="677" t="s">
        <v>24</v>
      </c>
      <c r="B64" s="195" t="s">
        <v>101</v>
      </c>
      <c r="C64" s="1167">
        <f>SUM('10.sz.mell:15.sz.mell'!C64)</f>
        <v>6731</v>
      </c>
      <c r="D64" s="1167">
        <f>SUM('10.sz.mell:15.sz.mell'!D64)</f>
        <v>12862</v>
      </c>
      <c r="E64" s="1167">
        <f>SUM('10.sz.mell:15.sz.mell'!E64)</f>
        <v>3258</v>
      </c>
    </row>
    <row r="65" spans="1:5" ht="20.25" customHeight="1">
      <c r="A65" s="193" t="s">
        <v>25</v>
      </c>
      <c r="B65" s="196" t="s">
        <v>54</v>
      </c>
      <c r="C65" s="1169">
        <f>SUM('10.sz.mell:15.sz.mell'!C65)</f>
        <v>8890</v>
      </c>
      <c r="D65" s="1169">
        <f>SUM('10.sz.mell:15.sz.mell'!D65)</f>
        <v>5828</v>
      </c>
      <c r="E65" s="1169">
        <f>SUM('10.sz.mell:15.sz.mell'!E65)</f>
        <v>5734</v>
      </c>
    </row>
    <row r="66" spans="1:5" ht="19.899999999999999" customHeight="1">
      <c r="A66" s="193" t="s">
        <v>26</v>
      </c>
      <c r="B66" s="196" t="s">
        <v>1025</v>
      </c>
      <c r="C66" s="1169">
        <f>SUM('10.sz.mell:15.sz.mell'!C66)</f>
        <v>4826</v>
      </c>
      <c r="D66" s="1169">
        <f>SUM('10.sz.mell:15.sz.mell'!D66)</f>
        <v>9799</v>
      </c>
      <c r="E66" s="1169">
        <f>SUM('10.sz.mell:15.sz.mell'!E66)</f>
        <v>7632</v>
      </c>
    </row>
    <row r="67" spans="1:5" ht="19.899999999999999" customHeight="1" thickBot="1">
      <c r="A67" s="678" t="s">
        <v>27</v>
      </c>
      <c r="B67" s="679" t="s">
        <v>3</v>
      </c>
      <c r="C67" s="1169">
        <f>SUM('10.sz.mell:15.sz.mell'!C67)</f>
        <v>0</v>
      </c>
      <c r="D67" s="1169">
        <f>SUM('10.sz.mell:15.sz.mell'!D67)</f>
        <v>0</v>
      </c>
      <c r="E67" s="1368"/>
    </row>
    <row r="68" spans="1:5" ht="16.5" thickBot="1">
      <c r="A68" s="76" t="s">
        <v>68</v>
      </c>
      <c r="B68" s="1163" t="s">
        <v>182</v>
      </c>
      <c r="C68" s="1172">
        <f>+C57+C63</f>
        <v>1590623</v>
      </c>
      <c r="D68" s="1173">
        <f>+D57+D63</f>
        <v>1836106</v>
      </c>
      <c r="E68" s="1174">
        <f>+E57+E63</f>
        <v>1715724</v>
      </c>
    </row>
    <row r="69" spans="1:5" ht="15.75">
      <c r="A69" s="1950"/>
      <c r="B69" s="148"/>
      <c r="C69" s="148"/>
      <c r="D69" s="149"/>
    </row>
    <row r="70" spans="1:5" ht="15.75">
      <c r="A70" s="343"/>
      <c r="B70" s="344"/>
      <c r="C70" s="345"/>
      <c r="D70" s="345"/>
      <c r="E70" s="345"/>
    </row>
    <row r="71" spans="1:5">
      <c r="A71" s="346"/>
      <c r="B71" s="149"/>
      <c r="C71" s="149"/>
      <c r="D71" s="149"/>
      <c r="E71" s="149"/>
    </row>
    <row r="72" spans="1:5">
      <c r="A72" s="346"/>
      <c r="B72" s="149"/>
      <c r="C72" s="149"/>
      <c r="D72" s="149"/>
      <c r="E72" s="149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39370078740157483" right="0.39370078740157483" top="0.78740157480314965" bottom="0.59055118110236227" header="0.59055118110236227" footer="0.59055118110236227"/>
  <pageSetup paperSize="9" scale="54" orientation="portrait" verticalDpi="300" r:id="rId1"/>
  <headerFooter>
    <oddHeader>&amp;R&amp;"Times New Roman CE,Dőlt"&amp;12  9. melléklet a 11/2016. (V.27.)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72"/>
  <sheetViews>
    <sheetView zoomScale="93" zoomScaleNormal="93" workbookViewId="0">
      <selection activeCell="C16" sqref="C16"/>
    </sheetView>
  </sheetViews>
  <sheetFormatPr defaultColWidth="9.33203125" defaultRowHeight="12.75"/>
  <cols>
    <col min="1" max="1" width="11.6640625" style="46" customWidth="1"/>
    <col min="2" max="2" width="79.1640625" style="42" customWidth="1"/>
    <col min="3" max="3" width="17.1640625" style="42" customWidth="1"/>
    <col min="4" max="4" width="16.1640625" style="42" customWidth="1"/>
    <col min="5" max="5" width="17" style="42" customWidth="1"/>
    <col min="6" max="6" width="12.5" style="42" bestFit="1" customWidth="1"/>
    <col min="7" max="16384" width="9.33203125" style="42"/>
  </cols>
  <sheetData>
    <row r="1" spans="1:5" s="40" customFormat="1" ht="19.5" customHeight="1">
      <c r="A1" s="2280" t="s">
        <v>61</v>
      </c>
      <c r="B1" s="2348" t="s">
        <v>972</v>
      </c>
      <c r="C1" s="2339" t="s">
        <v>983</v>
      </c>
      <c r="D1" s="2340"/>
      <c r="E1" s="2341"/>
    </row>
    <row r="2" spans="1:5" s="40" customFormat="1" ht="16.5" thickBot="1">
      <c r="A2" s="2281"/>
      <c r="B2" s="2349"/>
      <c r="C2" s="2342"/>
      <c r="D2" s="2343"/>
      <c r="E2" s="2344"/>
    </row>
    <row r="3" spans="1:5" s="41" customFormat="1" ht="15.75" customHeight="1" thickBot="1">
      <c r="A3" s="40"/>
      <c r="B3" s="40"/>
      <c r="E3" s="1973" t="s">
        <v>957</v>
      </c>
    </row>
    <row r="4" spans="1:5" ht="36.75" customHeight="1" thickBot="1">
      <c r="A4" s="76" t="s">
        <v>57</v>
      </c>
      <c r="B4" s="47" t="s">
        <v>0</v>
      </c>
      <c r="C4" s="639" t="s">
        <v>99</v>
      </c>
      <c r="D4" s="627" t="s">
        <v>390</v>
      </c>
      <c r="E4" s="811" t="s">
        <v>495</v>
      </c>
    </row>
    <row r="5" spans="1:5" s="43" customFormat="1" ht="12.95" customHeight="1" thickBot="1">
      <c r="A5" s="1137">
        <v>1</v>
      </c>
      <c r="B5" s="1137">
        <v>2</v>
      </c>
      <c r="C5" s="812">
        <v>3</v>
      </c>
      <c r="D5" s="1139">
        <v>4</v>
      </c>
      <c r="E5" s="1140">
        <v>5</v>
      </c>
    </row>
    <row r="6" spans="1:5" s="43" customFormat="1" ht="24" customHeight="1" thickBot="1">
      <c r="A6" s="2350" t="s">
        <v>1</v>
      </c>
      <c r="B6" s="2351"/>
      <c r="C6" s="2351"/>
      <c r="D6" s="2351"/>
      <c r="E6" s="2351"/>
    </row>
    <row r="7" spans="1:5" s="44" customFormat="1" ht="17.25" customHeight="1" thickBot="1">
      <c r="A7" s="536" t="s">
        <v>66</v>
      </c>
      <c r="B7" s="1116" t="s">
        <v>148</v>
      </c>
      <c r="C7" s="1106">
        <f>SUM(C8+C9+C13+C14+C15+C16+C17+C18+C19+C20)</f>
        <v>2495</v>
      </c>
      <c r="D7" s="641">
        <f>SUM(D8+D9+D13+D14+D15+D16+D17+D18+D19+D20)</f>
        <v>2806</v>
      </c>
      <c r="E7" s="640">
        <f>SUM(E8+E9+E13+E14+E15+E16+E17+E18+E19+E20)</f>
        <v>2805</v>
      </c>
    </row>
    <row r="8" spans="1:5" s="44" customFormat="1" ht="17.25" customHeight="1">
      <c r="A8" s="440" t="s">
        <v>18</v>
      </c>
      <c r="B8" s="1117" t="s">
        <v>149</v>
      </c>
      <c r="C8" s="1143"/>
      <c r="D8" s="1144"/>
      <c r="E8" s="1145"/>
    </row>
    <row r="9" spans="1:5" s="44" customFormat="1" ht="17.25" customHeight="1">
      <c r="A9" s="441" t="s">
        <v>19</v>
      </c>
      <c r="B9" s="1118" t="s">
        <v>150</v>
      </c>
      <c r="C9" s="1107">
        <f>SUM(C10:C12)</f>
        <v>0</v>
      </c>
      <c r="D9" s="314">
        <f>SUM(D10:D12)</f>
        <v>0</v>
      </c>
      <c r="E9" s="911">
        <f>SUM(E10:E12)</f>
        <v>0</v>
      </c>
    </row>
    <row r="10" spans="1:5" s="44" customFormat="1" ht="17.25" customHeight="1">
      <c r="A10" s="441" t="s">
        <v>55</v>
      </c>
      <c r="B10" s="1119" t="s">
        <v>194</v>
      </c>
      <c r="C10" s="1108"/>
      <c r="D10" s="773"/>
      <c r="E10" s="1086"/>
    </row>
    <row r="11" spans="1:5" s="44" customFormat="1" ht="17.25" customHeight="1">
      <c r="A11" s="441" t="s">
        <v>56</v>
      </c>
      <c r="B11" s="1119" t="s">
        <v>195</v>
      </c>
      <c r="C11" s="1108"/>
      <c r="D11" s="773"/>
      <c r="E11" s="1086"/>
    </row>
    <row r="12" spans="1:5" s="44" customFormat="1" ht="17.25" customHeight="1">
      <c r="A12" s="441" t="s">
        <v>193</v>
      </c>
      <c r="B12" s="1119" t="s">
        <v>196</v>
      </c>
      <c r="C12" s="1108"/>
      <c r="D12" s="773"/>
      <c r="E12" s="1086"/>
    </row>
    <row r="13" spans="1:5" s="44" customFormat="1" ht="17.25" customHeight="1">
      <c r="A13" s="441" t="s">
        <v>20</v>
      </c>
      <c r="B13" s="1118" t="s">
        <v>151</v>
      </c>
      <c r="C13" s="1107">
        <v>1310</v>
      </c>
      <c r="D13" s="683">
        <v>1304</v>
      </c>
      <c r="E13" s="665">
        <v>1303</v>
      </c>
    </row>
    <row r="14" spans="1:5" s="44" customFormat="1" ht="17.25" customHeight="1">
      <c r="A14" s="441" t="s">
        <v>21</v>
      </c>
      <c r="B14" s="1118" t="s">
        <v>152</v>
      </c>
      <c r="C14" s="1107"/>
      <c r="D14" s="683"/>
      <c r="E14" s="665"/>
    </row>
    <row r="15" spans="1:5" s="44" customFormat="1" ht="17.25" customHeight="1">
      <c r="A15" s="441" t="s">
        <v>34</v>
      </c>
      <c r="B15" s="1118" t="s">
        <v>153</v>
      </c>
      <c r="C15" s="1107"/>
      <c r="D15" s="683"/>
      <c r="E15" s="665"/>
    </row>
    <row r="16" spans="1:5" s="44" customFormat="1" ht="17.25" customHeight="1">
      <c r="A16" s="441" t="s">
        <v>22</v>
      </c>
      <c r="B16" s="1118" t="s">
        <v>154</v>
      </c>
      <c r="C16" s="1107">
        <v>465</v>
      </c>
      <c r="D16" s="683">
        <v>442</v>
      </c>
      <c r="E16" s="665">
        <v>442</v>
      </c>
    </row>
    <row r="17" spans="1:5" s="44" customFormat="1" ht="17.25" customHeight="1">
      <c r="A17" s="441" t="s">
        <v>23</v>
      </c>
      <c r="B17" s="1120" t="s">
        <v>155</v>
      </c>
      <c r="C17" s="1107"/>
      <c r="D17" s="683"/>
      <c r="E17" s="665"/>
    </row>
    <row r="18" spans="1:5" s="44" customFormat="1" ht="17.25" customHeight="1">
      <c r="A18" s="441" t="s">
        <v>30</v>
      </c>
      <c r="B18" s="1118" t="s">
        <v>156</v>
      </c>
      <c r="C18" s="1109">
        <v>20</v>
      </c>
      <c r="D18" s="683">
        <v>6</v>
      </c>
      <c r="E18" s="1146">
        <v>6</v>
      </c>
    </row>
    <row r="19" spans="1:5" s="32" customFormat="1" ht="17.25" customHeight="1">
      <c r="A19" s="441" t="s">
        <v>31</v>
      </c>
      <c r="B19" s="1118" t="s">
        <v>157</v>
      </c>
      <c r="C19" s="1107"/>
      <c r="D19" s="683"/>
      <c r="E19" s="1146"/>
    </row>
    <row r="20" spans="1:5" s="32" customFormat="1" ht="17.25" customHeight="1" thickBot="1">
      <c r="A20" s="671" t="s">
        <v>32</v>
      </c>
      <c r="B20" s="1121" t="s">
        <v>158</v>
      </c>
      <c r="C20" s="1110">
        <v>700</v>
      </c>
      <c r="D20" s="1147">
        <v>1054</v>
      </c>
      <c r="E20" s="1148">
        <v>1054</v>
      </c>
    </row>
    <row r="21" spans="1:5" s="44" customFormat="1" ht="33" customHeight="1" thickBot="1">
      <c r="A21" s="536" t="s">
        <v>67</v>
      </c>
      <c r="B21" s="1116" t="s">
        <v>159</v>
      </c>
      <c r="C21" s="1106">
        <f>SUM(C22:C24)</f>
        <v>0</v>
      </c>
      <c r="D21" s="641">
        <f>SUM(D22:D24)</f>
        <v>351</v>
      </c>
      <c r="E21" s="1090">
        <f>SUM(E22:E24)</f>
        <v>351</v>
      </c>
    </row>
    <row r="22" spans="1:5" s="32" customFormat="1" ht="17.25" customHeight="1">
      <c r="A22" s="440" t="s">
        <v>24</v>
      </c>
      <c r="B22" s="449" t="s">
        <v>160</v>
      </c>
      <c r="C22" s="1396"/>
      <c r="D22" s="1149"/>
      <c r="E22" s="1150"/>
    </row>
    <row r="23" spans="1:5" s="32" customFormat="1" ht="17.25" customHeight="1">
      <c r="A23" s="441" t="s">
        <v>25</v>
      </c>
      <c r="B23" s="196" t="s">
        <v>161</v>
      </c>
      <c r="C23" s="1397"/>
      <c r="D23" s="1151"/>
      <c r="E23" s="1146"/>
    </row>
    <row r="24" spans="1:5" s="32" customFormat="1" ht="17.25" customHeight="1">
      <c r="A24" s="441" t="s">
        <v>26</v>
      </c>
      <c r="B24" s="196" t="s">
        <v>162</v>
      </c>
      <c r="C24" s="1397">
        <f>SUM(C25:C29)</f>
        <v>0</v>
      </c>
      <c r="D24" s="347">
        <f>SUM(D25:D29)</f>
        <v>351</v>
      </c>
      <c r="E24" s="822">
        <v>351</v>
      </c>
    </row>
    <row r="25" spans="1:5" s="32" customFormat="1" ht="17.25" customHeight="1">
      <c r="A25" s="441" t="s">
        <v>310</v>
      </c>
      <c r="B25" s="825" t="s">
        <v>186</v>
      </c>
      <c r="C25" s="1402"/>
      <c r="D25" s="1152">
        <v>300</v>
      </c>
      <c r="E25" s="1153">
        <v>300</v>
      </c>
    </row>
    <row r="26" spans="1:5" s="32" customFormat="1" ht="17.25" customHeight="1">
      <c r="A26" s="441" t="s">
        <v>311</v>
      </c>
      <c r="B26" s="827" t="s">
        <v>183</v>
      </c>
      <c r="C26" s="1402"/>
      <c r="D26" s="1152"/>
      <c r="E26" s="1153"/>
    </row>
    <row r="27" spans="1:5" s="32" customFormat="1" ht="17.25" customHeight="1">
      <c r="A27" s="441" t="s">
        <v>312</v>
      </c>
      <c r="B27" s="827" t="s">
        <v>184</v>
      </c>
      <c r="C27" s="1402"/>
      <c r="D27" s="1152"/>
      <c r="E27" s="1153"/>
    </row>
    <row r="28" spans="1:5" s="32" customFormat="1" ht="17.25" customHeight="1">
      <c r="A28" s="441" t="s">
        <v>313</v>
      </c>
      <c r="B28" s="827" t="s">
        <v>185</v>
      </c>
      <c r="C28" s="1402"/>
      <c r="D28" s="1152">
        <v>51</v>
      </c>
      <c r="E28" s="1086">
        <v>51</v>
      </c>
    </row>
    <row r="29" spans="1:5" s="32" customFormat="1" ht="17.25" customHeight="1" thickBot="1">
      <c r="A29" s="674" t="s">
        <v>499</v>
      </c>
      <c r="B29" s="1383" t="s">
        <v>498</v>
      </c>
      <c r="C29" s="1405"/>
      <c r="D29" s="1389"/>
      <c r="E29" s="1382"/>
    </row>
    <row r="30" spans="1:5" s="32" customFormat="1" ht="17.25" customHeight="1" thickBot="1">
      <c r="A30" s="1103" t="s">
        <v>68</v>
      </c>
      <c r="B30" s="1123" t="s">
        <v>39</v>
      </c>
      <c r="C30" s="1111"/>
      <c r="D30" s="645">
        <v>50</v>
      </c>
      <c r="E30" s="1363">
        <v>50</v>
      </c>
    </row>
    <row r="31" spans="1:5" s="32" customFormat="1" ht="33.75" customHeight="1" thickBot="1">
      <c r="A31" s="1104" t="s">
        <v>69</v>
      </c>
      <c r="B31" s="1124" t="s">
        <v>163</v>
      </c>
      <c r="C31" s="1112">
        <f>+C32+C33</f>
        <v>0</v>
      </c>
      <c r="D31" s="646">
        <f>+D32+D33</f>
        <v>0</v>
      </c>
      <c r="E31" s="640">
        <f>+E32+E33</f>
        <v>0</v>
      </c>
    </row>
    <row r="32" spans="1:5" s="32" customFormat="1" ht="17.25" customHeight="1">
      <c r="A32" s="440" t="s">
        <v>9</v>
      </c>
      <c r="B32" s="1125" t="s">
        <v>161</v>
      </c>
      <c r="C32" s="1396"/>
      <c r="D32" s="1149"/>
      <c r="E32" s="1150"/>
    </row>
    <row r="33" spans="1:5" s="32" customFormat="1" ht="17.25" customHeight="1">
      <c r="A33" s="444" t="s">
        <v>10</v>
      </c>
      <c r="B33" s="1126" t="s">
        <v>164</v>
      </c>
      <c r="C33" s="1401">
        <f>SUM(C34:C38)</f>
        <v>0</v>
      </c>
      <c r="D33" s="347">
        <f>SUM(D34:D38)</f>
        <v>0</v>
      </c>
      <c r="E33" s="822">
        <f>SUM(E34:E38)</f>
        <v>0</v>
      </c>
    </row>
    <row r="34" spans="1:5" s="32" customFormat="1" ht="17.25" customHeight="1">
      <c r="A34" s="444" t="s">
        <v>501</v>
      </c>
      <c r="B34" s="1214" t="s">
        <v>187</v>
      </c>
      <c r="C34" s="1402"/>
      <c r="D34" s="1152"/>
      <c r="E34" s="1153"/>
    </row>
    <row r="35" spans="1:5" s="32" customFormat="1" ht="17.25" customHeight="1">
      <c r="A35" s="444" t="s">
        <v>500</v>
      </c>
      <c r="B35" s="1122" t="s">
        <v>183</v>
      </c>
      <c r="C35" s="1402"/>
      <c r="D35" s="1152"/>
      <c r="E35" s="1153"/>
    </row>
    <row r="36" spans="1:5" s="32" customFormat="1" ht="17.25" customHeight="1">
      <c r="A36" s="444" t="s">
        <v>502</v>
      </c>
      <c r="B36" s="1122" t="s">
        <v>184</v>
      </c>
      <c r="C36" s="1402"/>
      <c r="D36" s="1152"/>
      <c r="E36" s="1153"/>
    </row>
    <row r="37" spans="1:5" s="32" customFormat="1" ht="17.25" customHeight="1">
      <c r="A37" s="441" t="s">
        <v>503</v>
      </c>
      <c r="B37" s="1122" t="s">
        <v>185</v>
      </c>
      <c r="C37" s="1402"/>
      <c r="D37" s="1152"/>
      <c r="E37" s="1153"/>
    </row>
    <row r="38" spans="1:5" s="32" customFormat="1" ht="17.25" customHeight="1" thickBot="1">
      <c r="A38" s="442" t="s">
        <v>505</v>
      </c>
      <c r="B38" s="1398" t="s">
        <v>504</v>
      </c>
      <c r="C38" s="1403"/>
      <c r="D38" s="1404"/>
      <c r="E38" s="1394"/>
    </row>
    <row r="39" spans="1:5" s="32" customFormat="1" ht="17.25" customHeight="1" thickBot="1">
      <c r="A39" s="443" t="s">
        <v>70</v>
      </c>
      <c r="B39" s="1130" t="s">
        <v>166</v>
      </c>
      <c r="C39" s="1399">
        <f>+C40+C41+C42</f>
        <v>0</v>
      </c>
      <c r="D39" s="1400">
        <f>+D40+D41+D42</f>
        <v>0</v>
      </c>
      <c r="E39" s="177">
        <f>+E40+E41+E42</f>
        <v>0</v>
      </c>
    </row>
    <row r="40" spans="1:5" s="32" customFormat="1" ht="17.25" customHeight="1">
      <c r="A40" s="440" t="s">
        <v>11</v>
      </c>
      <c r="B40" s="1125" t="s">
        <v>167</v>
      </c>
      <c r="C40" s="1113"/>
      <c r="D40" s="1149"/>
      <c r="E40" s="1150"/>
    </row>
    <row r="41" spans="1:5" s="32" customFormat="1" ht="17.25" customHeight="1">
      <c r="A41" s="444" t="s">
        <v>12</v>
      </c>
      <c r="B41" s="1128" t="s">
        <v>168</v>
      </c>
      <c r="C41" s="1115"/>
      <c r="D41" s="1151"/>
      <c r="E41" s="1146"/>
    </row>
    <row r="42" spans="1:5" s="32" customFormat="1" ht="17.25" customHeight="1" thickBot="1">
      <c r="A42" s="671" t="s">
        <v>13</v>
      </c>
      <c r="B42" s="1129" t="s">
        <v>169</v>
      </c>
      <c r="C42" s="1114"/>
      <c r="D42" s="1156"/>
      <c r="E42" s="1148"/>
    </row>
    <row r="43" spans="1:5" s="44" customFormat="1" ht="17.25" customHeight="1" thickBot="1">
      <c r="A43" s="1103" t="s">
        <v>71</v>
      </c>
      <c r="B43" s="1123" t="s">
        <v>170</v>
      </c>
      <c r="C43" s="1111"/>
      <c r="D43" s="1157"/>
      <c r="E43" s="1158"/>
    </row>
    <row r="44" spans="1:5" s="44" customFormat="1" ht="17.25" customHeight="1" thickBot="1">
      <c r="A44" s="443" t="s">
        <v>72</v>
      </c>
      <c r="B44" s="1130" t="s">
        <v>171</v>
      </c>
      <c r="C44" s="348"/>
      <c r="D44" s="1159"/>
      <c r="E44" s="1160"/>
    </row>
    <row r="45" spans="1:5" s="44" customFormat="1" ht="17.25" customHeight="1" thickBot="1">
      <c r="A45" s="47" t="s">
        <v>73</v>
      </c>
      <c r="B45" s="1130" t="s">
        <v>172</v>
      </c>
      <c r="C45" s="349">
        <f>+C7+C21+C30+C31+C39+C43+C44</f>
        <v>2495</v>
      </c>
      <c r="D45" s="349">
        <f>+D7+D21+D30+D31+D39+D43+D44</f>
        <v>3207</v>
      </c>
      <c r="E45" s="177">
        <f>+E7+E21+E30+E31+E39+E43+E44</f>
        <v>3206</v>
      </c>
    </row>
    <row r="46" spans="1:5" s="44" customFormat="1" ht="17.25" customHeight="1" thickBot="1">
      <c r="A46" s="447" t="s">
        <v>74</v>
      </c>
      <c r="B46" s="1130" t="s">
        <v>173</v>
      </c>
      <c r="C46" s="1985">
        <f>+C47+C50+C51</f>
        <v>330259</v>
      </c>
      <c r="D46" s="349">
        <f>+D47+D50+D51</f>
        <v>424961</v>
      </c>
      <c r="E46" s="829">
        <f>+E47+E50+E51</f>
        <v>400321</v>
      </c>
    </row>
    <row r="47" spans="1:5" s="44" customFormat="1" ht="17.25" customHeight="1">
      <c r="A47" s="1316" t="s">
        <v>174</v>
      </c>
      <c r="B47" s="1314" t="s">
        <v>104</v>
      </c>
      <c r="C47" s="1988">
        <f>SUM(C48:C49)</f>
        <v>0</v>
      </c>
      <c r="D47" s="1989">
        <f>SUM(D48:D49)</f>
        <v>5821</v>
      </c>
      <c r="E47" s="1990">
        <v>5821</v>
      </c>
    </row>
    <row r="48" spans="1:5" s="44" customFormat="1" ht="17.25" customHeight="1">
      <c r="A48" s="1483" t="s">
        <v>1021</v>
      </c>
      <c r="B48" s="1984" t="s">
        <v>1022</v>
      </c>
      <c r="C48" s="1397"/>
      <c r="D48" s="1983">
        <v>5821</v>
      </c>
      <c r="E48" s="1987">
        <v>5821</v>
      </c>
    </row>
    <row r="49" spans="1:6" s="32" customFormat="1" ht="17.25" customHeight="1">
      <c r="A49" s="1483" t="s">
        <v>1023</v>
      </c>
      <c r="B49" s="1984" t="s">
        <v>1024</v>
      </c>
      <c r="C49" s="1397"/>
      <c r="D49" s="1983"/>
      <c r="E49" s="1987"/>
    </row>
    <row r="50" spans="1:6" s="32" customFormat="1" ht="17.25" customHeight="1">
      <c r="A50" s="1320" t="s">
        <v>175</v>
      </c>
      <c r="B50" s="1311" t="s">
        <v>176</v>
      </c>
      <c r="C50" s="1401"/>
      <c r="D50" s="1152"/>
      <c r="E50" s="666"/>
    </row>
    <row r="51" spans="1:6" s="32" customFormat="1" ht="17.25" customHeight="1">
      <c r="A51" s="1339" t="s">
        <v>177</v>
      </c>
      <c r="B51" s="1481" t="s">
        <v>178</v>
      </c>
      <c r="C51" s="1397">
        <f>SUM(C52:C53)</f>
        <v>330259</v>
      </c>
      <c r="D51" s="347">
        <f>SUM(D52:D53)</f>
        <v>419140</v>
      </c>
      <c r="E51" s="822">
        <f>SUM(E52:E53)</f>
        <v>394500</v>
      </c>
    </row>
    <row r="52" spans="1:6" s="32" customFormat="1" ht="26.25" customHeight="1">
      <c r="A52" s="1317" t="s">
        <v>189</v>
      </c>
      <c r="B52" s="1308" t="s">
        <v>191</v>
      </c>
      <c r="C52" s="1991">
        <v>201291</v>
      </c>
      <c r="D52" s="1152">
        <v>289126</v>
      </c>
      <c r="E52" s="1086">
        <v>272129</v>
      </c>
    </row>
    <row r="53" spans="1:6" ht="16.5" thickBot="1">
      <c r="A53" s="1321" t="s">
        <v>190</v>
      </c>
      <c r="B53" s="1986" t="s">
        <v>192</v>
      </c>
      <c r="C53" s="1992">
        <v>128968</v>
      </c>
      <c r="D53" s="1154">
        <v>130014</v>
      </c>
      <c r="E53" s="1155">
        <v>122371</v>
      </c>
    </row>
    <row r="54" spans="1:6" s="43" customFormat="1" ht="33.75" customHeight="1" thickBot="1">
      <c r="A54" s="1105" t="s">
        <v>75</v>
      </c>
      <c r="B54" s="1131" t="s">
        <v>179</v>
      </c>
      <c r="C54" s="321">
        <f>+C45+C46</f>
        <v>332754</v>
      </c>
      <c r="D54" s="335">
        <f>+D45+D46</f>
        <v>428168</v>
      </c>
      <c r="E54" s="1161">
        <f>+E45+E46</f>
        <v>403527</v>
      </c>
    </row>
    <row r="55" spans="1:6" s="45" customFormat="1" ht="22.5" customHeight="1" thickBot="1">
      <c r="A55" s="49"/>
      <c r="B55" s="50"/>
      <c r="C55" s="51"/>
      <c r="D55" s="42"/>
      <c r="E55" s="42"/>
    </row>
    <row r="56" spans="1:6" ht="58.9" customHeight="1" thickBot="1">
      <c r="A56" s="47"/>
      <c r="B56" s="189" t="s">
        <v>2</v>
      </c>
      <c r="C56" s="639" t="s">
        <v>99</v>
      </c>
      <c r="D56" s="627" t="s">
        <v>390</v>
      </c>
      <c r="E56" s="811" t="s">
        <v>495</v>
      </c>
      <c r="F56" s="1711"/>
    </row>
    <row r="57" spans="1:6" ht="20.25" customHeight="1" thickBot="1">
      <c r="A57" s="536" t="s">
        <v>66</v>
      </c>
      <c r="B57" s="1165" t="s">
        <v>180</v>
      </c>
      <c r="C57" s="1172">
        <f>SUM(C58:C62)</f>
        <v>331146</v>
      </c>
      <c r="D57" s="1173">
        <f>SUM(D58:D62)</f>
        <v>426160</v>
      </c>
      <c r="E57" s="1174">
        <f>SUM(E58:E62)</f>
        <v>399186</v>
      </c>
      <c r="F57" s="1711"/>
    </row>
    <row r="58" spans="1:6" ht="20.25" customHeight="1">
      <c r="A58" s="681" t="s">
        <v>18</v>
      </c>
      <c r="B58" s="449" t="s">
        <v>93</v>
      </c>
      <c r="C58" s="1167">
        <v>193970</v>
      </c>
      <c r="D58" s="1168">
        <v>198551</v>
      </c>
      <c r="E58" s="664">
        <v>192595</v>
      </c>
      <c r="F58" s="1711"/>
    </row>
    <row r="59" spans="1:6" ht="20.25" customHeight="1">
      <c r="A59" s="193" t="s">
        <v>19</v>
      </c>
      <c r="B59" s="196" t="s">
        <v>51</v>
      </c>
      <c r="C59" s="1169">
        <v>55290</v>
      </c>
      <c r="D59" s="533">
        <v>56527</v>
      </c>
      <c r="E59" s="665">
        <v>54745</v>
      </c>
      <c r="F59" s="1711"/>
    </row>
    <row r="60" spans="1:6" ht="20.25" customHeight="1">
      <c r="A60" s="193" t="s">
        <v>20</v>
      </c>
      <c r="B60" s="196" t="s">
        <v>33</v>
      </c>
      <c r="C60" s="1169">
        <v>72069</v>
      </c>
      <c r="D60" s="533">
        <v>79602</v>
      </c>
      <c r="E60" s="665">
        <v>60367</v>
      </c>
      <c r="F60" s="1711"/>
    </row>
    <row r="61" spans="1:6" ht="20.25" customHeight="1">
      <c r="A61" s="193" t="s">
        <v>21</v>
      </c>
      <c r="B61" s="196" t="s">
        <v>52</v>
      </c>
      <c r="C61" s="1169">
        <v>9817</v>
      </c>
      <c r="D61" s="533">
        <v>91480</v>
      </c>
      <c r="E61" s="665">
        <v>91479</v>
      </c>
    </row>
    <row r="62" spans="1:6" s="45" customFormat="1" ht="20.25" customHeight="1" thickBot="1">
      <c r="A62" s="1132" t="s">
        <v>34</v>
      </c>
      <c r="B62" s="1162" t="s">
        <v>53</v>
      </c>
      <c r="C62" s="1170"/>
      <c r="D62" s="1171"/>
      <c r="E62" s="1101"/>
      <c r="F62" s="1711"/>
    </row>
    <row r="63" spans="1:6" ht="20.25" customHeight="1" thickBot="1">
      <c r="A63" s="47" t="s">
        <v>67</v>
      </c>
      <c r="B63" s="194" t="s">
        <v>181</v>
      </c>
      <c r="C63" s="1166">
        <f>SUM(C64:C67)</f>
        <v>1608</v>
      </c>
      <c r="D63" s="720">
        <f>SUM(D64:D67)</f>
        <v>2008</v>
      </c>
      <c r="E63" s="721">
        <f>SUM(E64:E67)</f>
        <v>752</v>
      </c>
    </row>
    <row r="64" spans="1:6" ht="20.25" customHeight="1">
      <c r="A64" s="677" t="s">
        <v>24</v>
      </c>
      <c r="B64" s="195" t="s">
        <v>101</v>
      </c>
      <c r="C64" s="1167"/>
      <c r="D64" s="1168"/>
      <c r="E64" s="1367"/>
    </row>
    <row r="65" spans="1:5" ht="20.25" customHeight="1">
      <c r="A65" s="193" t="s">
        <v>25</v>
      </c>
      <c r="B65" s="196" t="s">
        <v>54</v>
      </c>
      <c r="C65" s="1169"/>
      <c r="D65" s="1164"/>
      <c r="E65" s="1102"/>
    </row>
    <row r="66" spans="1:5" ht="19.899999999999999" customHeight="1">
      <c r="A66" s="193" t="s">
        <v>26</v>
      </c>
      <c r="B66" s="196" t="s">
        <v>1025</v>
      </c>
      <c r="C66" s="1169">
        <v>1608</v>
      </c>
      <c r="D66" s="683">
        <v>2008</v>
      </c>
      <c r="E66" s="1987">
        <v>752</v>
      </c>
    </row>
    <row r="67" spans="1:5" ht="20.45" customHeight="1" thickBot="1">
      <c r="A67" s="678" t="s">
        <v>27</v>
      </c>
      <c r="B67" s="679" t="s">
        <v>3</v>
      </c>
      <c r="C67" s="1368"/>
      <c r="D67" s="1479"/>
      <c r="E67" s="1480"/>
    </row>
    <row r="68" spans="1:5" ht="16.5" thickBot="1">
      <c r="A68" s="76" t="s">
        <v>68</v>
      </c>
      <c r="B68" s="1163" t="s">
        <v>182</v>
      </c>
      <c r="C68" s="1166">
        <f>+C57+C63</f>
        <v>332754</v>
      </c>
      <c r="D68" s="720">
        <f>+D57+D63</f>
        <v>428168</v>
      </c>
      <c r="E68" s="721">
        <f>+E57+E63</f>
        <v>399938</v>
      </c>
    </row>
    <row r="69" spans="1:5" ht="15.75">
      <c r="A69" s="1950"/>
      <c r="B69" s="148"/>
      <c r="C69" s="148"/>
      <c r="D69" s="149"/>
    </row>
    <row r="70" spans="1:5" ht="15.75">
      <c r="A70" s="343"/>
      <c r="B70" s="344"/>
      <c r="C70" s="345"/>
      <c r="D70" s="345"/>
      <c r="E70" s="345"/>
    </row>
    <row r="71" spans="1:5">
      <c r="A71" s="346"/>
      <c r="B71" s="149"/>
      <c r="C71" s="149"/>
      <c r="D71" s="149"/>
      <c r="E71" s="149"/>
    </row>
    <row r="72" spans="1:5">
      <c r="A72" s="346"/>
      <c r="B72" s="149"/>
      <c r="C72" s="149"/>
      <c r="D72" s="149"/>
      <c r="E72" s="149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19685039370078741" right="0.39370078740157483" top="0.78740157480314965" bottom="0.59055118110236227" header="0.59055118110236227" footer="0.59055118110236227"/>
  <pageSetup paperSize="9" scale="54" orientation="portrait" verticalDpi="300" r:id="rId1"/>
  <headerFooter>
    <oddHeader>&amp;R&amp;"Times New Roman CE,Dőlt"&amp;12 &amp;14 &amp;12 10. melléklet a 11/2016. (V.27.)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69"/>
  <sheetViews>
    <sheetView zoomScale="93" zoomScaleNormal="93" workbookViewId="0">
      <selection activeCell="G64" sqref="G64"/>
    </sheetView>
  </sheetViews>
  <sheetFormatPr defaultColWidth="9.33203125" defaultRowHeight="12.75"/>
  <cols>
    <col min="1" max="1" width="13.83203125" style="46" customWidth="1"/>
    <col min="2" max="2" width="84" style="42" customWidth="1"/>
    <col min="3" max="3" width="18.6640625" style="42" customWidth="1"/>
    <col min="4" max="4" width="18.1640625" style="42" customWidth="1"/>
    <col min="5" max="5" width="17.83203125" style="42" customWidth="1"/>
    <col min="6" max="16384" width="9.33203125" style="42"/>
  </cols>
  <sheetData>
    <row r="1" spans="1:5" s="40" customFormat="1" ht="21" customHeight="1">
      <c r="A1" s="2280" t="s">
        <v>63</v>
      </c>
      <c r="B1" s="2352" t="s">
        <v>971</v>
      </c>
      <c r="C1" s="2354" t="s">
        <v>983</v>
      </c>
      <c r="D1" s="2348"/>
      <c r="E1" s="2355"/>
    </row>
    <row r="2" spans="1:5" s="40" customFormat="1" ht="16.5" customHeight="1" thickBot="1">
      <c r="A2" s="2281"/>
      <c r="B2" s="2353"/>
      <c r="C2" s="2356"/>
      <c r="D2" s="2349"/>
      <c r="E2" s="2357"/>
    </row>
    <row r="3" spans="1:5" s="41" customFormat="1" ht="18" customHeight="1" thickBot="1">
      <c r="A3" s="40"/>
      <c r="B3" s="1976"/>
      <c r="E3" s="1973" t="s">
        <v>957</v>
      </c>
    </row>
    <row r="4" spans="1:5" ht="33.75" customHeight="1" thickBot="1">
      <c r="A4" s="47" t="s">
        <v>57</v>
      </c>
      <c r="B4" s="47" t="s">
        <v>0</v>
      </c>
      <c r="C4" s="639" t="s">
        <v>99</v>
      </c>
      <c r="D4" s="627" t="s">
        <v>390</v>
      </c>
      <c r="E4" s="811" t="s">
        <v>495</v>
      </c>
    </row>
    <row r="5" spans="1:5" s="43" customFormat="1" ht="12.95" customHeight="1" thickBot="1">
      <c r="A5" s="439">
        <v>1</v>
      </c>
      <c r="B5" s="439">
        <v>2</v>
      </c>
      <c r="C5" s="812">
        <v>3</v>
      </c>
      <c r="D5" s="1139">
        <v>4</v>
      </c>
      <c r="E5" s="1140">
        <v>5</v>
      </c>
    </row>
    <row r="6" spans="1:5" s="43" customFormat="1" ht="24.75" customHeight="1" thickBot="1">
      <c r="A6" s="2351" t="s">
        <v>1</v>
      </c>
      <c r="B6" s="2351"/>
      <c r="C6" s="2351"/>
      <c r="D6" s="2351"/>
      <c r="E6" s="2351"/>
    </row>
    <row r="7" spans="1:5" s="44" customFormat="1" ht="19.5" customHeight="1" thickBot="1">
      <c r="A7" s="47" t="s">
        <v>66</v>
      </c>
      <c r="B7" s="448" t="s">
        <v>148</v>
      </c>
      <c r="C7" s="470">
        <f>SUM(C8+C9+C13+C14+C15+C16+C17+C18+C19+C20)</f>
        <v>206844</v>
      </c>
      <c r="D7" s="192">
        <f>SUM(D8+D9+D13+D14+D15+D16+D17+D18+D19+D20)</f>
        <v>216845</v>
      </c>
      <c r="E7" s="177">
        <f>SUM(E8+E9+E13+E14+E15+E16+E17+E18+E19+E20)</f>
        <v>205373</v>
      </c>
    </row>
    <row r="8" spans="1:5" s="44" customFormat="1" ht="17.25" customHeight="1">
      <c r="A8" s="444" t="s">
        <v>18</v>
      </c>
      <c r="B8" s="195" t="s">
        <v>149</v>
      </c>
      <c r="C8" s="814"/>
      <c r="D8" s="815"/>
      <c r="E8" s="1085"/>
    </row>
    <row r="9" spans="1:5" s="44" customFormat="1" ht="17.25" customHeight="1">
      <c r="A9" s="441" t="s">
        <v>19</v>
      </c>
      <c r="B9" s="196" t="s">
        <v>150</v>
      </c>
      <c r="C9" s="818">
        <f>SUM(C10:C12)</f>
        <v>94735</v>
      </c>
      <c r="D9" s="252">
        <f>SUM(D10:D12)</f>
        <v>102932</v>
      </c>
      <c r="E9" s="790">
        <v>102406</v>
      </c>
    </row>
    <row r="10" spans="1:5" s="44" customFormat="1" ht="17.25" customHeight="1">
      <c r="A10" s="441" t="s">
        <v>55</v>
      </c>
      <c r="B10" s="819" t="s">
        <v>194</v>
      </c>
      <c r="C10" s="369">
        <v>7954</v>
      </c>
      <c r="D10" s="772">
        <v>7954</v>
      </c>
      <c r="E10" s="1086">
        <v>7592</v>
      </c>
    </row>
    <row r="11" spans="1:5" s="44" customFormat="1" ht="17.25" customHeight="1">
      <c r="A11" s="441" t="s">
        <v>56</v>
      </c>
      <c r="B11" s="819" t="s">
        <v>195</v>
      </c>
      <c r="C11" s="369">
        <v>1050</v>
      </c>
      <c r="D11" s="772">
        <v>1440</v>
      </c>
      <c r="E11" s="1086">
        <v>1420</v>
      </c>
    </row>
    <row r="12" spans="1:5" s="44" customFormat="1" ht="17.25" customHeight="1">
      <c r="A12" s="441" t="s">
        <v>193</v>
      </c>
      <c r="B12" s="819" t="s">
        <v>196</v>
      </c>
      <c r="C12" s="369">
        <v>85731</v>
      </c>
      <c r="D12" s="772">
        <v>93538</v>
      </c>
      <c r="E12" s="1086">
        <v>93394</v>
      </c>
    </row>
    <row r="13" spans="1:5" s="44" customFormat="1" ht="17.25" customHeight="1">
      <c r="A13" s="441" t="s">
        <v>20</v>
      </c>
      <c r="B13" s="196" t="s">
        <v>151</v>
      </c>
      <c r="C13" s="471">
        <v>25505</v>
      </c>
      <c r="D13" s="332">
        <v>25549</v>
      </c>
      <c r="E13" s="665">
        <v>17616</v>
      </c>
    </row>
    <row r="14" spans="1:5" s="44" customFormat="1" ht="17.25" customHeight="1">
      <c r="A14" s="441" t="s">
        <v>21</v>
      </c>
      <c r="B14" s="196" t="s">
        <v>152</v>
      </c>
      <c r="C14" s="471"/>
      <c r="D14" s="332">
        <v>0</v>
      </c>
      <c r="E14" s="665"/>
    </row>
    <row r="15" spans="1:5" s="44" customFormat="1" ht="17.25" customHeight="1">
      <c r="A15" s="441" t="s">
        <v>34</v>
      </c>
      <c r="B15" s="196" t="s">
        <v>153</v>
      </c>
      <c r="C15" s="471">
        <v>42605</v>
      </c>
      <c r="D15" s="332">
        <v>42605</v>
      </c>
      <c r="E15" s="665">
        <v>41663</v>
      </c>
    </row>
    <row r="16" spans="1:5" s="44" customFormat="1" ht="17.25" customHeight="1">
      <c r="A16" s="441" t="s">
        <v>22</v>
      </c>
      <c r="B16" s="196" t="s">
        <v>154</v>
      </c>
      <c r="C16" s="471">
        <v>43684</v>
      </c>
      <c r="D16" s="332">
        <v>45242</v>
      </c>
      <c r="E16" s="665">
        <v>43291</v>
      </c>
    </row>
    <row r="17" spans="1:5" s="44" customFormat="1" ht="17.25" customHeight="1">
      <c r="A17" s="441" t="s">
        <v>23</v>
      </c>
      <c r="B17" s="450" t="s">
        <v>155</v>
      </c>
      <c r="C17" s="471"/>
      <c r="D17" s="332"/>
      <c r="E17" s="665"/>
    </row>
    <row r="18" spans="1:5" s="44" customFormat="1" ht="17.25" customHeight="1">
      <c r="A18" s="441" t="s">
        <v>30</v>
      </c>
      <c r="B18" s="196" t="s">
        <v>156</v>
      </c>
      <c r="C18" s="471"/>
      <c r="D18" s="332">
        <v>4</v>
      </c>
      <c r="E18" s="1146">
        <v>2</v>
      </c>
    </row>
    <row r="19" spans="1:5" s="32" customFormat="1" ht="17.25" customHeight="1">
      <c r="A19" s="441" t="s">
        <v>31</v>
      </c>
      <c r="B19" s="196" t="s">
        <v>157</v>
      </c>
      <c r="C19" s="471"/>
      <c r="D19" s="332"/>
      <c r="E19" s="1146"/>
    </row>
    <row r="20" spans="1:5" s="32" customFormat="1" ht="17.25" customHeight="1" thickBot="1">
      <c r="A20" s="442" t="s">
        <v>32</v>
      </c>
      <c r="B20" s="450" t="s">
        <v>158</v>
      </c>
      <c r="C20" s="816">
        <v>315</v>
      </c>
      <c r="D20" s="817">
        <v>513</v>
      </c>
      <c r="E20" s="1148">
        <v>395</v>
      </c>
    </row>
    <row r="21" spans="1:5" s="44" customFormat="1" ht="17.25" customHeight="1" thickBot="1">
      <c r="A21" s="536" t="s">
        <v>67</v>
      </c>
      <c r="B21" s="667" t="s">
        <v>159</v>
      </c>
      <c r="C21" s="668">
        <f>SUM(C22:C24)</f>
        <v>13221</v>
      </c>
      <c r="D21" s="669">
        <f>SUM(D22:D24)</f>
        <v>63851</v>
      </c>
      <c r="E21" s="820">
        <v>63818</v>
      </c>
    </row>
    <row r="22" spans="1:5" s="32" customFormat="1" ht="17.25" customHeight="1">
      <c r="A22" s="440" t="s">
        <v>24</v>
      </c>
      <c r="B22" s="449" t="s">
        <v>160</v>
      </c>
      <c r="C22" s="670"/>
      <c r="D22" s="136"/>
      <c r="E22" s="1091"/>
    </row>
    <row r="23" spans="1:5" s="32" customFormat="1" ht="17.25" customHeight="1">
      <c r="A23" s="441" t="s">
        <v>25</v>
      </c>
      <c r="B23" s="196" t="s">
        <v>161</v>
      </c>
      <c r="C23" s="150"/>
      <c r="D23" s="135"/>
      <c r="E23" s="1092"/>
    </row>
    <row r="24" spans="1:5" s="32" customFormat="1" ht="17.25" customHeight="1">
      <c r="A24" s="441" t="s">
        <v>26</v>
      </c>
      <c r="B24" s="196" t="s">
        <v>162</v>
      </c>
      <c r="C24" s="161">
        <f>SUM(C25:C29)</f>
        <v>13221</v>
      </c>
      <c r="D24" s="252">
        <f>SUM(D25:D29)</f>
        <v>63851</v>
      </c>
      <c r="E24" s="790">
        <v>63818</v>
      </c>
    </row>
    <row r="25" spans="1:5" s="32" customFormat="1" ht="17.25" customHeight="1">
      <c r="A25" s="441" t="s">
        <v>310</v>
      </c>
      <c r="B25" s="825" t="s">
        <v>186</v>
      </c>
      <c r="C25" s="153"/>
      <c r="D25" s="826"/>
      <c r="E25" s="1093"/>
    </row>
    <row r="26" spans="1:5" s="32" customFormat="1" ht="17.25" customHeight="1">
      <c r="A26" s="441" t="s">
        <v>311</v>
      </c>
      <c r="B26" s="827" t="s">
        <v>183</v>
      </c>
      <c r="C26" s="153">
        <v>13221</v>
      </c>
      <c r="D26" s="1390">
        <v>62331</v>
      </c>
      <c r="E26" s="1141">
        <v>62300</v>
      </c>
    </row>
    <row r="27" spans="1:5" s="32" customFormat="1" ht="17.25" customHeight="1">
      <c r="A27" s="441" t="s">
        <v>312</v>
      </c>
      <c r="B27" s="827" t="s">
        <v>493</v>
      </c>
      <c r="C27" s="153"/>
      <c r="D27" s="772"/>
      <c r="E27" s="1141"/>
    </row>
    <row r="28" spans="1:5" s="32" customFormat="1" ht="17.25" customHeight="1">
      <c r="A28" s="441" t="s">
        <v>313</v>
      </c>
      <c r="B28" s="827" t="s">
        <v>185</v>
      </c>
      <c r="C28" s="153"/>
      <c r="D28" s="1152">
        <v>538</v>
      </c>
      <c r="E28" s="1141">
        <v>537</v>
      </c>
    </row>
    <row r="29" spans="1:5" s="32" customFormat="1" ht="17.25" customHeight="1" thickBot="1">
      <c r="A29" s="674" t="s">
        <v>499</v>
      </c>
      <c r="B29" s="1391" t="s">
        <v>498</v>
      </c>
      <c r="C29" s="828"/>
      <c r="D29" s="1392">
        <v>982</v>
      </c>
      <c r="E29" s="1393">
        <v>981</v>
      </c>
    </row>
    <row r="30" spans="1:5" s="32" customFormat="1" ht="17.25" customHeight="1" thickBot="1">
      <c r="A30" s="1103" t="s">
        <v>68</v>
      </c>
      <c r="B30" s="452" t="s">
        <v>39</v>
      </c>
      <c r="C30" s="159"/>
      <c r="D30" s="166"/>
      <c r="E30" s="1229"/>
    </row>
    <row r="31" spans="1:5" s="32" customFormat="1" ht="17.25" customHeight="1" thickBot="1">
      <c r="A31" s="1104" t="s">
        <v>69</v>
      </c>
      <c r="B31" s="1130" t="s">
        <v>163</v>
      </c>
      <c r="C31" s="154">
        <f>+C32+C33</f>
        <v>0</v>
      </c>
      <c r="D31" s="155">
        <f>+D32+D33</f>
        <v>0</v>
      </c>
      <c r="E31" s="177">
        <f>+E32+E33</f>
        <v>0</v>
      </c>
    </row>
    <row r="32" spans="1:5" s="32" customFormat="1" ht="17.25" customHeight="1">
      <c r="A32" s="440" t="s">
        <v>9</v>
      </c>
      <c r="B32" s="453" t="s">
        <v>161</v>
      </c>
      <c r="C32" s="160"/>
      <c r="D32" s="156"/>
      <c r="E32" s="1176"/>
    </row>
    <row r="33" spans="1:5" s="32" customFormat="1" ht="17.25" customHeight="1">
      <c r="A33" s="444" t="s">
        <v>10</v>
      </c>
      <c r="B33" s="454" t="s">
        <v>164</v>
      </c>
      <c r="C33" s="153">
        <f>SUM(C34:C38)</f>
        <v>0</v>
      </c>
      <c r="D33" s="152">
        <f>SUM(D34:D38)</f>
        <v>0</v>
      </c>
      <c r="E33" s="1095">
        <f>SUM(E34:E38)</f>
        <v>0</v>
      </c>
    </row>
    <row r="34" spans="1:5" s="32" customFormat="1" ht="17.25" customHeight="1">
      <c r="A34" s="444" t="s">
        <v>501</v>
      </c>
      <c r="B34" s="825" t="s">
        <v>187</v>
      </c>
      <c r="C34" s="153"/>
      <c r="D34" s="826"/>
      <c r="E34" s="1093"/>
    </row>
    <row r="35" spans="1:5" s="32" customFormat="1" ht="17.25" customHeight="1">
      <c r="A35" s="444" t="s">
        <v>500</v>
      </c>
      <c r="B35" s="827" t="s">
        <v>183</v>
      </c>
      <c r="C35" s="153"/>
      <c r="D35" s="826"/>
      <c r="E35" s="1093"/>
    </row>
    <row r="36" spans="1:5" s="32" customFormat="1" ht="17.25" customHeight="1">
      <c r="A36" s="444" t="s">
        <v>502</v>
      </c>
      <c r="B36" s="827" t="s">
        <v>184</v>
      </c>
      <c r="C36" s="153"/>
      <c r="D36" s="826"/>
      <c r="E36" s="1093"/>
    </row>
    <row r="37" spans="1:5" s="32" customFormat="1" ht="17.25" customHeight="1">
      <c r="A37" s="441" t="s">
        <v>503</v>
      </c>
      <c r="B37" s="827" t="s">
        <v>185</v>
      </c>
      <c r="C37" s="153"/>
      <c r="D37" s="826"/>
      <c r="E37" s="1093"/>
    </row>
    <row r="38" spans="1:5" s="32" customFormat="1" ht="17.25" customHeight="1" thickBot="1">
      <c r="A38" s="442" t="s">
        <v>505</v>
      </c>
      <c r="B38" s="1383" t="s">
        <v>498</v>
      </c>
      <c r="C38" s="1406"/>
      <c r="D38" s="1407"/>
      <c r="E38" s="1408"/>
    </row>
    <row r="39" spans="1:5" s="32" customFormat="1" ht="17.25" customHeight="1" thickBot="1">
      <c r="A39" s="443" t="s">
        <v>70</v>
      </c>
      <c r="B39" s="452" t="s">
        <v>166</v>
      </c>
      <c r="C39" s="154">
        <f>+C40+C41+C42</f>
        <v>0</v>
      </c>
      <c r="D39" s="155">
        <f>+D40+D41+D42</f>
        <v>0</v>
      </c>
      <c r="E39" s="177">
        <f>+E40+E41+E42</f>
        <v>0</v>
      </c>
    </row>
    <row r="40" spans="1:5" s="32" customFormat="1" ht="17.25" customHeight="1">
      <c r="A40" s="444" t="s">
        <v>11</v>
      </c>
      <c r="B40" s="453" t="s">
        <v>167</v>
      </c>
      <c r="C40" s="160"/>
      <c r="D40" s="156"/>
      <c r="E40" s="1176"/>
    </row>
    <row r="41" spans="1:5" s="32" customFormat="1" ht="17.25" customHeight="1">
      <c r="A41" s="444" t="s">
        <v>12</v>
      </c>
      <c r="B41" s="455" t="s">
        <v>168</v>
      </c>
      <c r="C41" s="161"/>
      <c r="D41" s="135"/>
      <c r="E41" s="1092"/>
    </row>
    <row r="42" spans="1:5" s="32" customFormat="1" ht="17.25" customHeight="1" thickBot="1">
      <c r="A42" s="442" t="s">
        <v>13</v>
      </c>
      <c r="B42" s="456" t="s">
        <v>169</v>
      </c>
      <c r="C42" s="162"/>
      <c r="D42" s="137"/>
      <c r="E42" s="1177"/>
    </row>
    <row r="43" spans="1:5" s="44" customFormat="1" ht="17.25" customHeight="1" thickBot="1">
      <c r="A43" s="443" t="s">
        <v>71</v>
      </c>
      <c r="B43" s="452" t="s">
        <v>170</v>
      </c>
      <c r="C43" s="159"/>
      <c r="D43" s="139"/>
      <c r="E43" s="1097"/>
    </row>
    <row r="44" spans="1:5" s="44" customFormat="1" ht="17.25" customHeight="1" thickBot="1">
      <c r="A44" s="446" t="s">
        <v>72</v>
      </c>
      <c r="B44" s="457" t="s">
        <v>171</v>
      </c>
      <c r="C44" s="163"/>
      <c r="D44" s="158"/>
      <c r="E44" s="1097"/>
    </row>
    <row r="45" spans="1:5" s="44" customFormat="1" ht="17.25" customHeight="1" thickBot="1">
      <c r="A45" s="47" t="s">
        <v>73</v>
      </c>
      <c r="B45" s="452" t="s">
        <v>172</v>
      </c>
      <c r="C45" s="334">
        <f>+C7+C21+C30+C31+C39+C43+C44</f>
        <v>220065</v>
      </c>
      <c r="D45" s="335">
        <f>+D7+D21+D30+D31+D39+D43+D44</f>
        <v>280696</v>
      </c>
      <c r="E45" s="177">
        <f>+E7+E21+E30+E31+E39+E43+E44</f>
        <v>269191</v>
      </c>
    </row>
    <row r="46" spans="1:5" s="44" customFormat="1" ht="17.25" customHeight="1" thickBot="1">
      <c r="A46" s="447" t="s">
        <v>74</v>
      </c>
      <c r="B46" s="452" t="s">
        <v>173</v>
      </c>
      <c r="C46" s="334">
        <f>+C47+C50+C51</f>
        <v>196914</v>
      </c>
      <c r="D46" s="335">
        <f>+D47+D50+D51</f>
        <v>213371</v>
      </c>
      <c r="E46" s="1161">
        <f>+E47+E50+E51</f>
        <v>171122</v>
      </c>
    </row>
    <row r="47" spans="1:5" s="44" customFormat="1" ht="17.25" customHeight="1">
      <c r="A47" s="440" t="s">
        <v>174</v>
      </c>
      <c r="B47" s="672" t="s">
        <v>104</v>
      </c>
      <c r="C47" s="673">
        <f>SUM(C48:C49)</f>
        <v>0</v>
      </c>
      <c r="D47" s="673">
        <f>SUM(D48:D49)</f>
        <v>1793</v>
      </c>
      <c r="E47" s="673">
        <v>1793</v>
      </c>
    </row>
    <row r="48" spans="1:5" s="44" customFormat="1" ht="17.25" customHeight="1">
      <c r="A48" s="1483" t="s">
        <v>1021</v>
      </c>
      <c r="B48" s="1984" t="s">
        <v>1022</v>
      </c>
      <c r="C48" s="1397"/>
      <c r="D48" s="1983">
        <v>1293</v>
      </c>
      <c r="E48" s="1987">
        <v>1293</v>
      </c>
    </row>
    <row r="49" spans="1:5" s="32" customFormat="1" ht="17.25" customHeight="1">
      <c r="A49" s="1483" t="s">
        <v>1023</v>
      </c>
      <c r="B49" s="1984" t="s">
        <v>1024</v>
      </c>
      <c r="C49" s="1397"/>
      <c r="D49" s="1983">
        <v>500</v>
      </c>
      <c r="E49" s="1987">
        <v>500</v>
      </c>
    </row>
    <row r="50" spans="1:5" s="32" customFormat="1" ht="17.25" customHeight="1">
      <c r="A50" s="444" t="s">
        <v>175</v>
      </c>
      <c r="B50" s="455" t="s">
        <v>176</v>
      </c>
      <c r="C50" s="336"/>
      <c r="D50" s="327"/>
      <c r="E50" s="1098"/>
    </row>
    <row r="51" spans="1:5" s="32" customFormat="1" ht="17.25" customHeight="1">
      <c r="A51" s="442" t="s">
        <v>177</v>
      </c>
      <c r="B51" s="455" t="s">
        <v>178</v>
      </c>
      <c r="C51" s="337">
        <f>SUM(C52:C53)</f>
        <v>196914</v>
      </c>
      <c r="D51" s="329">
        <f>SUM(D52:D53)</f>
        <v>211578</v>
      </c>
      <c r="E51" s="1178">
        <f>SUM(E52:E53)</f>
        <v>169329</v>
      </c>
    </row>
    <row r="52" spans="1:5" s="32" customFormat="1" ht="24" customHeight="1">
      <c r="A52" s="441" t="s">
        <v>189</v>
      </c>
      <c r="B52" s="458" t="s">
        <v>191</v>
      </c>
      <c r="C52" s="336">
        <v>54119</v>
      </c>
      <c r="D52" s="331">
        <v>68623</v>
      </c>
      <c r="E52" s="1099">
        <v>54930</v>
      </c>
    </row>
    <row r="53" spans="1:5" ht="16.5" thickBot="1">
      <c r="A53" s="674" t="s">
        <v>190</v>
      </c>
      <c r="B53" s="675" t="s">
        <v>192</v>
      </c>
      <c r="C53" s="676">
        <v>142795</v>
      </c>
      <c r="D53" s="463">
        <v>142955</v>
      </c>
      <c r="E53" s="1100">
        <v>114399</v>
      </c>
    </row>
    <row r="54" spans="1:5" s="43" customFormat="1" ht="31.5" customHeight="1" thickBot="1">
      <c r="A54" s="447" t="s">
        <v>75</v>
      </c>
      <c r="B54" s="459" t="s">
        <v>179</v>
      </c>
      <c r="C54" s="338">
        <f>+C45+C46</f>
        <v>416979</v>
      </c>
      <c r="D54" s="339">
        <f>+D45+D46</f>
        <v>494067</v>
      </c>
      <c r="E54" s="775">
        <f>+E45+E46</f>
        <v>440313</v>
      </c>
    </row>
    <row r="55" spans="1:5" s="45" customFormat="1" ht="20.25" customHeight="1" thickBot="1">
      <c r="A55" s="49"/>
      <c r="B55" s="50"/>
      <c r="C55" s="51"/>
      <c r="D55" s="42"/>
      <c r="E55" s="540"/>
    </row>
    <row r="56" spans="1:5" ht="37.15" customHeight="1" thickBot="1">
      <c r="A56" s="47"/>
      <c r="B56" s="189" t="s">
        <v>2</v>
      </c>
      <c r="C56" s="924" t="s">
        <v>99</v>
      </c>
      <c r="D56" s="1184" t="s">
        <v>390</v>
      </c>
      <c r="E56" s="811" t="s">
        <v>495</v>
      </c>
    </row>
    <row r="57" spans="1:5" ht="20.25" customHeight="1" thickBot="1">
      <c r="A57" s="47" t="s">
        <v>66</v>
      </c>
      <c r="B57" s="194" t="s">
        <v>180</v>
      </c>
      <c r="C57" s="232">
        <f>SUM(C58:C62)</f>
        <v>400412</v>
      </c>
      <c r="D57" s="144">
        <f>SUM(D58:D62)</f>
        <v>484112</v>
      </c>
      <c r="E57" s="682">
        <f>SUM(E58:E62)</f>
        <v>425127</v>
      </c>
    </row>
    <row r="58" spans="1:5" ht="20.25" customHeight="1">
      <c r="A58" s="677" t="s">
        <v>18</v>
      </c>
      <c r="B58" s="195" t="s">
        <v>93</v>
      </c>
      <c r="C58" s="340">
        <v>105536</v>
      </c>
      <c r="D58" s="341">
        <v>152311</v>
      </c>
      <c r="E58" s="1179">
        <v>145505</v>
      </c>
    </row>
    <row r="59" spans="1:5" ht="20.25" customHeight="1">
      <c r="A59" s="193" t="s">
        <v>19</v>
      </c>
      <c r="B59" s="196" t="s">
        <v>51</v>
      </c>
      <c r="C59" s="342">
        <v>28504</v>
      </c>
      <c r="D59" s="318">
        <v>35468</v>
      </c>
      <c r="E59" s="663">
        <v>33214</v>
      </c>
    </row>
    <row r="60" spans="1:5" ht="20.25" customHeight="1">
      <c r="A60" s="193" t="s">
        <v>20</v>
      </c>
      <c r="B60" s="196" t="s">
        <v>33</v>
      </c>
      <c r="C60" s="342">
        <v>266372</v>
      </c>
      <c r="D60" s="318">
        <v>296333</v>
      </c>
      <c r="E60" s="1179">
        <v>246408</v>
      </c>
    </row>
    <row r="61" spans="1:5" ht="20.25" customHeight="1">
      <c r="A61" s="193" t="s">
        <v>21</v>
      </c>
      <c r="B61" s="196" t="s">
        <v>52</v>
      </c>
      <c r="C61" s="235"/>
      <c r="D61" s="233"/>
      <c r="E61" s="1180"/>
    </row>
    <row r="62" spans="1:5" s="45" customFormat="1" ht="20.25" customHeight="1" thickBot="1">
      <c r="A62" s="678" t="s">
        <v>34</v>
      </c>
      <c r="B62" s="679" t="s">
        <v>53</v>
      </c>
      <c r="C62" s="236"/>
      <c r="D62" s="234"/>
      <c r="E62" s="1181"/>
    </row>
    <row r="63" spans="1:5" ht="20.25" customHeight="1" thickBot="1">
      <c r="A63" s="443" t="s">
        <v>67</v>
      </c>
      <c r="B63" s="452" t="s">
        <v>181</v>
      </c>
      <c r="C63" s="680">
        <f>SUM(C64:C67)</f>
        <v>16567</v>
      </c>
      <c r="D63" s="229">
        <f>SUM(D64:D67)</f>
        <v>9955</v>
      </c>
      <c r="E63" s="1188">
        <f>SUM(E64:E67)</f>
        <v>8475</v>
      </c>
    </row>
    <row r="64" spans="1:5" ht="20.25" customHeight="1">
      <c r="A64" s="681" t="s">
        <v>24</v>
      </c>
      <c r="B64" s="449" t="s">
        <v>101</v>
      </c>
      <c r="C64" s="670">
        <v>6731</v>
      </c>
      <c r="D64" s="318">
        <v>1967</v>
      </c>
      <c r="E64" s="1179">
        <v>583</v>
      </c>
    </row>
    <row r="65" spans="1:5" ht="26.25" customHeight="1">
      <c r="A65" s="193" t="s">
        <v>25</v>
      </c>
      <c r="B65" s="196" t="s">
        <v>54</v>
      </c>
      <c r="C65" s="150">
        <v>8890</v>
      </c>
      <c r="D65" s="683">
        <v>5588</v>
      </c>
      <c r="E65" s="1179">
        <v>5494</v>
      </c>
    </row>
    <row r="66" spans="1:5" ht="19.899999999999999" customHeight="1">
      <c r="A66" s="193" t="s">
        <v>26</v>
      </c>
      <c r="B66" s="196" t="s">
        <v>1025</v>
      </c>
      <c r="C66" s="150">
        <v>946</v>
      </c>
      <c r="D66" s="683">
        <v>2400</v>
      </c>
      <c r="E66" s="1179">
        <v>2398</v>
      </c>
    </row>
    <row r="67" spans="1:5" ht="19.899999999999999" customHeight="1" thickBot="1">
      <c r="A67" s="193" t="s">
        <v>27</v>
      </c>
      <c r="B67" s="196" t="s">
        <v>3</v>
      </c>
      <c r="C67" s="151"/>
      <c r="D67" s="146"/>
      <c r="E67" s="1179"/>
    </row>
    <row r="68" spans="1:5" ht="16.5" thickBot="1">
      <c r="A68" s="76" t="s">
        <v>68</v>
      </c>
      <c r="B68" s="541" t="s">
        <v>182</v>
      </c>
      <c r="C68" s="232">
        <f>+C57+C63</f>
        <v>416979</v>
      </c>
      <c r="D68" s="144">
        <f>+D57+D63</f>
        <v>494067</v>
      </c>
      <c r="E68" s="682">
        <f>+E57+E63</f>
        <v>433602</v>
      </c>
    </row>
    <row r="69" spans="1:5" ht="15.75">
      <c r="A69" s="1950"/>
      <c r="B69" s="148"/>
      <c r="C69" s="169"/>
      <c r="D69" s="149"/>
      <c r="E69" s="149"/>
    </row>
  </sheetData>
  <sheetProtection formatCells="0"/>
  <mergeCells count="4">
    <mergeCell ref="A1:A2"/>
    <mergeCell ref="B1:B2"/>
    <mergeCell ref="A6:E6"/>
    <mergeCell ref="C1:E2"/>
  </mergeCells>
  <printOptions horizontalCentered="1"/>
  <pageMargins left="0.19685039370078741" right="0.19685039370078741" top="0.98425196850393704" bottom="0.39370078740157483" header="0.59055118110236227" footer="0.59055118110236227"/>
  <pageSetup paperSize="9" scale="58" orientation="portrait" verticalDpi="300" r:id="rId1"/>
  <headerFooter alignWithMargins="0">
    <oddHeader>&amp;R&amp;"Times New Roman CE,Dőlt"&amp;12 11. melléklet a 11/2016. (V.27.)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69"/>
  <sheetViews>
    <sheetView topLeftCell="A49" zoomScale="93" zoomScaleNormal="93" workbookViewId="0">
      <selection activeCell="A21" sqref="A21:A22"/>
    </sheetView>
  </sheetViews>
  <sheetFormatPr defaultColWidth="9.33203125" defaultRowHeight="12.75"/>
  <cols>
    <col min="1" max="1" width="13.83203125" style="46" customWidth="1"/>
    <col min="2" max="2" width="79.1640625" style="42" customWidth="1"/>
    <col min="3" max="3" width="18.33203125" style="42" customWidth="1"/>
    <col min="4" max="4" width="17" style="42" customWidth="1"/>
    <col min="5" max="5" width="16.1640625" style="42" customWidth="1"/>
    <col min="6" max="16384" width="9.33203125" style="42"/>
  </cols>
  <sheetData>
    <row r="1" spans="1:5" s="40" customFormat="1" ht="24" customHeight="1">
      <c r="A1" s="2259" t="s">
        <v>135</v>
      </c>
      <c r="B1" s="2358" t="s">
        <v>973</v>
      </c>
      <c r="C1" s="2339" t="s">
        <v>983</v>
      </c>
      <c r="D1" s="2340"/>
      <c r="E1" s="2341"/>
    </row>
    <row r="2" spans="1:5" s="40" customFormat="1" ht="16.5" thickBot="1">
      <c r="A2" s="2260"/>
      <c r="B2" s="2359"/>
      <c r="C2" s="2342"/>
      <c r="D2" s="2343"/>
      <c r="E2" s="2344"/>
    </row>
    <row r="3" spans="1:5" s="41" customFormat="1" ht="16.5" customHeight="1" thickBot="1">
      <c r="A3" s="40"/>
      <c r="B3" s="40"/>
      <c r="E3" s="1973" t="s">
        <v>957</v>
      </c>
    </row>
    <row r="4" spans="1:5" ht="33.75" customHeight="1" thickBot="1">
      <c r="A4" s="47" t="s">
        <v>57</v>
      </c>
      <c r="B4" s="76" t="s">
        <v>0</v>
      </c>
      <c r="C4" s="639" t="s">
        <v>99</v>
      </c>
      <c r="D4" s="627" t="s">
        <v>390</v>
      </c>
      <c r="E4" s="811" t="s">
        <v>495</v>
      </c>
    </row>
    <row r="5" spans="1:5" s="43" customFormat="1" ht="14.25" customHeight="1" thickBot="1">
      <c r="A5" s="439">
        <v>1</v>
      </c>
      <c r="B5" s="1137">
        <v>2</v>
      </c>
      <c r="C5" s="1185">
        <v>3</v>
      </c>
      <c r="D5" s="141">
        <v>4</v>
      </c>
      <c r="E5" s="813">
        <v>5</v>
      </c>
    </row>
    <row r="6" spans="1:5" s="43" customFormat="1" ht="22.5" customHeight="1" thickBot="1">
      <c r="A6" s="2360" t="s">
        <v>1</v>
      </c>
      <c r="B6" s="2347"/>
      <c r="C6" s="2347"/>
      <c r="D6" s="2347"/>
      <c r="E6" s="2347"/>
    </row>
    <row r="7" spans="1:5" s="44" customFormat="1" ht="19.5" customHeight="1" thickBot="1">
      <c r="A7" s="47" t="s">
        <v>66</v>
      </c>
      <c r="B7" s="1213" t="s">
        <v>148</v>
      </c>
      <c r="C7" s="154">
        <f>SUM(C8+C9+C13+C14+C15+C16+C17+C18+C19+C20)</f>
        <v>21630</v>
      </c>
      <c r="D7" s="155">
        <f>SUM(D8+D9+D13+D14+D15+D16+D17+D18+D19+D20)</f>
        <v>23330</v>
      </c>
      <c r="E7" s="177">
        <f>SUM(E8+E9+E13+E14+E15+E16+E17+E18+E19+E20)</f>
        <v>23346</v>
      </c>
    </row>
    <row r="8" spans="1:5" s="44" customFormat="1" ht="19.5" customHeight="1">
      <c r="A8" s="444" t="s">
        <v>18</v>
      </c>
      <c r="B8" s="1135" t="s">
        <v>149</v>
      </c>
      <c r="C8" s="1195"/>
      <c r="D8" s="138"/>
      <c r="E8" s="1186"/>
    </row>
    <row r="9" spans="1:5" s="44" customFormat="1" ht="19.5" customHeight="1">
      <c r="A9" s="441" t="s">
        <v>19</v>
      </c>
      <c r="B9" s="1118" t="s">
        <v>150</v>
      </c>
      <c r="C9" s="336">
        <f>SUM(C10:C12)</f>
        <v>10928</v>
      </c>
      <c r="D9" s="330">
        <f>SUM(D10:D12)</f>
        <v>12158</v>
      </c>
      <c r="E9" s="911">
        <v>12175</v>
      </c>
    </row>
    <row r="10" spans="1:5" s="44" customFormat="1" ht="19.5" customHeight="1">
      <c r="A10" s="441" t="s">
        <v>55</v>
      </c>
      <c r="B10" s="1119" t="s">
        <v>194</v>
      </c>
      <c r="C10" s="1196"/>
      <c r="D10" s="772"/>
      <c r="E10" s="1086"/>
    </row>
    <row r="11" spans="1:5" s="44" customFormat="1" ht="19.5" customHeight="1">
      <c r="A11" s="441" t="s">
        <v>56</v>
      </c>
      <c r="B11" s="1119" t="s">
        <v>195</v>
      </c>
      <c r="C11" s="1196">
        <v>4387</v>
      </c>
      <c r="D11" s="772">
        <v>4487</v>
      </c>
      <c r="E11" s="1086">
        <v>4496</v>
      </c>
    </row>
    <row r="12" spans="1:5" s="44" customFormat="1" ht="19.5" customHeight="1">
      <c r="A12" s="441" t="s">
        <v>193</v>
      </c>
      <c r="B12" s="1119" t="s">
        <v>196</v>
      </c>
      <c r="C12" s="1196">
        <v>6541</v>
      </c>
      <c r="D12" s="772">
        <v>7671</v>
      </c>
      <c r="E12" s="1086">
        <v>7679</v>
      </c>
    </row>
    <row r="13" spans="1:5" s="44" customFormat="1" ht="19.5" customHeight="1">
      <c r="A13" s="441" t="s">
        <v>20</v>
      </c>
      <c r="B13" s="1118" t="s">
        <v>151</v>
      </c>
      <c r="C13" s="1197">
        <v>7886</v>
      </c>
      <c r="D13" s="332">
        <v>8256</v>
      </c>
      <c r="E13" s="665">
        <v>8264</v>
      </c>
    </row>
    <row r="14" spans="1:5" s="44" customFormat="1" ht="19.5" customHeight="1">
      <c r="A14" s="441" t="s">
        <v>21</v>
      </c>
      <c r="B14" s="1118" t="s">
        <v>152</v>
      </c>
      <c r="C14" s="1197"/>
      <c r="D14" s="332"/>
      <c r="E14" s="1087"/>
    </row>
    <row r="15" spans="1:5" s="44" customFormat="1" ht="19.5" customHeight="1">
      <c r="A15" s="441" t="s">
        <v>34</v>
      </c>
      <c r="B15" s="1118" t="s">
        <v>153</v>
      </c>
      <c r="C15" s="1197"/>
      <c r="D15" s="332"/>
      <c r="E15" s="1087"/>
    </row>
    <row r="16" spans="1:5" s="44" customFormat="1" ht="19.5" customHeight="1">
      <c r="A16" s="441" t="s">
        <v>22</v>
      </c>
      <c r="B16" s="1118" t="s">
        <v>154</v>
      </c>
      <c r="C16" s="1197">
        <v>1826</v>
      </c>
      <c r="D16" s="332">
        <v>1826</v>
      </c>
      <c r="E16" s="1087">
        <v>1838</v>
      </c>
    </row>
    <row r="17" spans="1:5" s="44" customFormat="1" ht="19.5" customHeight="1">
      <c r="A17" s="441" t="s">
        <v>23</v>
      </c>
      <c r="B17" s="1118" t="s">
        <v>155</v>
      </c>
      <c r="C17" s="1197"/>
      <c r="D17" s="332"/>
      <c r="E17" s="1087"/>
    </row>
    <row r="18" spans="1:5" s="44" customFormat="1" ht="19.5" customHeight="1">
      <c r="A18" s="441" t="s">
        <v>30</v>
      </c>
      <c r="B18" s="1118" t="s">
        <v>156</v>
      </c>
      <c r="C18" s="1197">
        <v>30</v>
      </c>
      <c r="D18" s="332">
        <v>30</v>
      </c>
      <c r="E18" s="1088">
        <v>2</v>
      </c>
    </row>
    <row r="19" spans="1:5" s="32" customFormat="1" ht="19.5" customHeight="1">
      <c r="A19" s="441" t="s">
        <v>31</v>
      </c>
      <c r="B19" s="1118" t="s">
        <v>157</v>
      </c>
      <c r="C19" s="1197"/>
      <c r="D19" s="332"/>
      <c r="E19" s="1088"/>
    </row>
    <row r="20" spans="1:5" s="32" customFormat="1" ht="19.5" customHeight="1" thickBot="1">
      <c r="A20" s="442" t="s">
        <v>32</v>
      </c>
      <c r="B20" s="1136" t="s">
        <v>158</v>
      </c>
      <c r="C20" s="1198">
        <v>960</v>
      </c>
      <c r="D20" s="333">
        <v>1060</v>
      </c>
      <c r="E20" s="1187">
        <v>1067</v>
      </c>
    </row>
    <row r="21" spans="1:5" s="44" customFormat="1" ht="28.5" customHeight="1" thickBot="1">
      <c r="A21" s="47" t="s">
        <v>67</v>
      </c>
      <c r="B21" s="1213" t="s">
        <v>159</v>
      </c>
      <c r="C21" s="470">
        <f>SUM(C22:C24)</f>
        <v>209980</v>
      </c>
      <c r="D21" s="192">
        <f>SUM(D22:D24)</f>
        <v>223167</v>
      </c>
      <c r="E21" s="177">
        <f>SUM(E22:E24)</f>
        <v>227994</v>
      </c>
    </row>
    <row r="22" spans="1:5" s="32" customFormat="1" ht="19.5" customHeight="1">
      <c r="A22" s="440" t="s">
        <v>24</v>
      </c>
      <c r="B22" s="1117" t="s">
        <v>160</v>
      </c>
      <c r="C22" s="814"/>
      <c r="D22" s="136"/>
      <c r="E22" s="1091"/>
    </row>
    <row r="23" spans="1:5" s="32" customFormat="1" ht="19.5" customHeight="1">
      <c r="A23" s="441" t="s">
        <v>25</v>
      </c>
      <c r="B23" s="1118" t="s">
        <v>161</v>
      </c>
      <c r="C23" s="1199"/>
      <c r="D23" s="135"/>
      <c r="E23" s="1092"/>
    </row>
    <row r="24" spans="1:5" s="32" customFormat="1" ht="19.5" customHeight="1">
      <c r="A24" s="441" t="s">
        <v>26</v>
      </c>
      <c r="B24" s="1118" t="s">
        <v>162</v>
      </c>
      <c r="C24" s="818">
        <f>SUM(C25:C29)</f>
        <v>209980</v>
      </c>
      <c r="D24" s="1361">
        <f>SUM(D25:D29)</f>
        <v>223167</v>
      </c>
      <c r="E24" s="822">
        <v>227994</v>
      </c>
    </row>
    <row r="25" spans="1:5" s="32" customFormat="1" ht="19.5" customHeight="1">
      <c r="A25" s="441" t="s">
        <v>310</v>
      </c>
      <c r="B25" s="1214" t="s">
        <v>186</v>
      </c>
      <c r="C25" s="369">
        <v>2590</v>
      </c>
      <c r="D25" s="1152">
        <v>2590</v>
      </c>
      <c r="E25" s="1141">
        <v>702</v>
      </c>
    </row>
    <row r="26" spans="1:5" s="32" customFormat="1" ht="17.25" customHeight="1">
      <c r="A26" s="441" t="s">
        <v>311</v>
      </c>
      <c r="B26" s="1122" t="s">
        <v>183</v>
      </c>
      <c r="C26" s="369"/>
      <c r="D26" s="1152">
        <v>4897</v>
      </c>
      <c r="E26" s="1141">
        <v>4898</v>
      </c>
    </row>
    <row r="27" spans="1:5" s="32" customFormat="1" ht="17.25" customHeight="1">
      <c r="A27" s="441" t="s">
        <v>312</v>
      </c>
      <c r="B27" s="1122" t="s">
        <v>184</v>
      </c>
      <c r="C27" s="369">
        <v>207390</v>
      </c>
      <c r="D27" s="1152">
        <v>215437</v>
      </c>
      <c r="E27" s="1141">
        <v>222151</v>
      </c>
    </row>
    <row r="28" spans="1:5" s="32" customFormat="1" ht="17.25" customHeight="1">
      <c r="A28" s="441" t="s">
        <v>313</v>
      </c>
      <c r="B28" s="1122" t="s">
        <v>185</v>
      </c>
      <c r="C28" s="369"/>
      <c r="D28" s="1152"/>
      <c r="E28" s="1141"/>
    </row>
    <row r="29" spans="1:5" s="32" customFormat="1" ht="17.25" customHeight="1" thickBot="1">
      <c r="A29" s="674" t="s">
        <v>499</v>
      </c>
      <c r="B29" s="1215" t="s">
        <v>498</v>
      </c>
      <c r="C29" s="1200"/>
      <c r="D29" s="1157">
        <v>243</v>
      </c>
      <c r="E29" s="1382">
        <v>243</v>
      </c>
    </row>
    <row r="30" spans="1:5" s="32" customFormat="1" ht="17.25" customHeight="1" thickBot="1">
      <c r="A30" s="443" t="s">
        <v>68</v>
      </c>
      <c r="B30" s="1130" t="s">
        <v>39</v>
      </c>
      <c r="C30" s="159"/>
      <c r="D30" s="157"/>
      <c r="E30" s="177"/>
    </row>
    <row r="31" spans="1:5" s="32" customFormat="1" ht="30.75" customHeight="1" thickBot="1">
      <c r="A31" s="443" t="s">
        <v>69</v>
      </c>
      <c r="B31" s="1130" t="s">
        <v>163</v>
      </c>
      <c r="C31" s="154">
        <f>+C32+C33</f>
        <v>0</v>
      </c>
      <c r="D31" s="192">
        <f>+D32+D33</f>
        <v>10253</v>
      </c>
      <c r="E31" s="1188">
        <f>+E32+E33</f>
        <v>3553</v>
      </c>
    </row>
    <row r="32" spans="1:5" s="32" customFormat="1" ht="17.25" customHeight="1">
      <c r="A32" s="440" t="s">
        <v>9</v>
      </c>
      <c r="B32" s="1216" t="s">
        <v>161</v>
      </c>
      <c r="C32" s="1414"/>
      <c r="D32" s="136"/>
      <c r="E32" s="1415"/>
    </row>
    <row r="33" spans="1:9" s="32" customFormat="1" ht="17.25" customHeight="1">
      <c r="A33" s="444" t="s">
        <v>10</v>
      </c>
      <c r="B33" s="1128" t="s">
        <v>164</v>
      </c>
      <c r="C33" s="1244">
        <f>SUM(C34:C38)</f>
        <v>0</v>
      </c>
      <c r="D33" s="1409">
        <f>SUM(D34:D38)</f>
        <v>10253</v>
      </c>
      <c r="E33" s="1416">
        <v>3553</v>
      </c>
    </row>
    <row r="34" spans="1:9" s="32" customFormat="1" ht="17.25" customHeight="1">
      <c r="A34" s="444" t="s">
        <v>501</v>
      </c>
      <c r="B34" s="1118" t="s">
        <v>187</v>
      </c>
      <c r="C34" s="153"/>
      <c r="D34" s="135"/>
      <c r="E34" s="1355"/>
    </row>
    <row r="35" spans="1:9" s="32" customFormat="1" ht="17.25" customHeight="1">
      <c r="A35" s="444" t="s">
        <v>500</v>
      </c>
      <c r="B35" s="1127" t="s">
        <v>183</v>
      </c>
      <c r="C35" s="153"/>
      <c r="D35" s="135"/>
      <c r="E35" s="1355"/>
    </row>
    <row r="36" spans="1:9" s="32" customFormat="1" ht="17.25" customHeight="1">
      <c r="A36" s="444" t="s">
        <v>502</v>
      </c>
      <c r="B36" s="1127" t="s">
        <v>184</v>
      </c>
      <c r="C36" s="153"/>
      <c r="D36" s="2002">
        <v>10253</v>
      </c>
      <c r="E36" s="1356">
        <v>3553</v>
      </c>
    </row>
    <row r="37" spans="1:9" s="32" customFormat="1" ht="17.25" customHeight="1">
      <c r="A37" s="441" t="s">
        <v>503</v>
      </c>
      <c r="B37" s="1127" t="s">
        <v>185</v>
      </c>
      <c r="C37" s="153"/>
      <c r="D37" s="135"/>
      <c r="E37" s="1357"/>
      <c r="I37" s="1411"/>
    </row>
    <row r="38" spans="1:9" s="32" customFormat="1" ht="17.25" customHeight="1" thickBot="1">
      <c r="A38" s="442" t="s">
        <v>505</v>
      </c>
      <c r="B38" s="1383" t="s">
        <v>498</v>
      </c>
      <c r="C38" s="1417"/>
      <c r="D38" s="1418"/>
      <c r="E38" s="1419"/>
    </row>
    <row r="39" spans="1:9" s="32" customFormat="1" ht="17.25" customHeight="1" thickBot="1">
      <c r="A39" s="443" t="s">
        <v>70</v>
      </c>
      <c r="B39" s="1130" t="s">
        <v>166</v>
      </c>
      <c r="C39" s="1412">
        <f>+C40+C41+C42</f>
        <v>0</v>
      </c>
      <c r="D39" s="1413">
        <f>+D40+D41+D42</f>
        <v>0</v>
      </c>
      <c r="E39" s="1410">
        <f>+E40+E41+E42</f>
        <v>0</v>
      </c>
    </row>
    <row r="40" spans="1:9" s="32" customFormat="1" ht="17.25" customHeight="1">
      <c r="A40" s="444" t="s">
        <v>11</v>
      </c>
      <c r="B40" s="1216" t="s">
        <v>167</v>
      </c>
      <c r="C40" s="160"/>
      <c r="D40" s="156"/>
      <c r="E40" s="1358"/>
    </row>
    <row r="41" spans="1:9" s="32" customFormat="1" ht="17.25" customHeight="1">
      <c r="A41" s="441" t="s">
        <v>12</v>
      </c>
      <c r="B41" s="1128" t="s">
        <v>168</v>
      </c>
      <c r="C41" s="161"/>
      <c r="D41" s="135"/>
      <c r="E41" s="1355"/>
    </row>
    <row r="42" spans="1:9" s="32" customFormat="1" ht="17.25" customHeight="1" thickBot="1">
      <c r="A42" s="442" t="s">
        <v>13</v>
      </c>
      <c r="B42" s="1126" t="s">
        <v>169</v>
      </c>
      <c r="C42" s="162"/>
      <c r="D42" s="137"/>
      <c r="E42" s="1359"/>
    </row>
    <row r="43" spans="1:9" s="44" customFormat="1" ht="17.25" customHeight="1" thickBot="1">
      <c r="A43" s="443" t="s">
        <v>71</v>
      </c>
      <c r="B43" s="1130" t="s">
        <v>170</v>
      </c>
      <c r="C43" s="159"/>
      <c r="D43" s="157"/>
      <c r="E43" s="1097"/>
    </row>
    <row r="44" spans="1:9" s="44" customFormat="1" ht="17.25" customHeight="1" thickBot="1">
      <c r="A44" s="443" t="s">
        <v>72</v>
      </c>
      <c r="B44" s="1130" t="s">
        <v>171</v>
      </c>
      <c r="C44" s="159"/>
      <c r="D44" s="139"/>
      <c r="E44" s="177"/>
    </row>
    <row r="45" spans="1:9" s="44" customFormat="1" ht="17.25" customHeight="1" thickBot="1">
      <c r="A45" s="47" t="s">
        <v>73</v>
      </c>
      <c r="B45" s="1130" t="s">
        <v>172</v>
      </c>
      <c r="C45" s="470">
        <f>+C7+C21+C30+C31+C39+C43+C44</f>
        <v>231610</v>
      </c>
      <c r="D45" s="192">
        <f>+D7+D21+D30+D31+D39+D43+D44</f>
        <v>256750</v>
      </c>
      <c r="E45" s="1188">
        <f>+E7+E21+E30+E31+E39+E43+E44</f>
        <v>254893</v>
      </c>
    </row>
    <row r="46" spans="1:9" s="44" customFormat="1" ht="17.25" customHeight="1" thickBot="1">
      <c r="A46" s="447" t="s">
        <v>74</v>
      </c>
      <c r="B46" s="1130" t="s">
        <v>173</v>
      </c>
      <c r="C46" s="470">
        <f>+C47+C50+C51</f>
        <v>20905</v>
      </c>
      <c r="D46" s="192">
        <f>+D47+D50+D51</f>
        <v>27182</v>
      </c>
      <c r="E46" s="1188">
        <f>+E47+E50+E51</f>
        <v>27180</v>
      </c>
    </row>
    <row r="47" spans="1:9" s="44" customFormat="1" ht="19.5" customHeight="1">
      <c r="A47" s="440" t="s">
        <v>174</v>
      </c>
      <c r="B47" s="1125" t="s">
        <v>104</v>
      </c>
      <c r="C47" s="1201">
        <f>SUM(C48:C49)</f>
        <v>0</v>
      </c>
      <c r="D47" s="1201">
        <f>SUM(D48:D49)</f>
        <v>1557</v>
      </c>
      <c r="E47" s="2001">
        <f>SUM(E48:E49)</f>
        <v>1557</v>
      </c>
    </row>
    <row r="48" spans="1:9" s="44" customFormat="1" ht="19.5" customHeight="1">
      <c r="A48" s="1483" t="s">
        <v>1021</v>
      </c>
      <c r="B48" s="1984" t="s">
        <v>1022</v>
      </c>
      <c r="C48" s="1397"/>
      <c r="D48" s="1983">
        <v>646</v>
      </c>
      <c r="E48" s="1987">
        <v>646</v>
      </c>
    </row>
    <row r="49" spans="1:5" s="32" customFormat="1" ht="19.5" customHeight="1">
      <c r="A49" s="1483" t="s">
        <v>1023</v>
      </c>
      <c r="B49" s="1984" t="s">
        <v>1024</v>
      </c>
      <c r="C49" s="1397"/>
      <c r="D49" s="1983">
        <v>911</v>
      </c>
      <c r="E49" s="1987">
        <v>911</v>
      </c>
    </row>
    <row r="50" spans="1:5" s="32" customFormat="1" ht="19.899999999999999" customHeight="1">
      <c r="A50" s="441" t="s">
        <v>175</v>
      </c>
      <c r="B50" s="1128" t="s">
        <v>176</v>
      </c>
      <c r="C50" s="1202"/>
      <c r="D50" s="231"/>
      <c r="E50" s="804"/>
    </row>
    <row r="51" spans="1:5" s="32" customFormat="1" ht="19.899999999999999" customHeight="1">
      <c r="A51" s="1212" t="s">
        <v>177</v>
      </c>
      <c r="B51" s="1214" t="s">
        <v>178</v>
      </c>
      <c r="C51" s="848">
        <f>SUM(C52:C53)</f>
        <v>20905</v>
      </c>
      <c r="D51" s="238">
        <f>SUM(D52:D53)</f>
        <v>25625</v>
      </c>
      <c r="E51" s="685">
        <v>25623</v>
      </c>
    </row>
    <row r="52" spans="1:5" s="32" customFormat="1" ht="19.899999999999999" customHeight="1">
      <c r="A52" s="441" t="s">
        <v>189</v>
      </c>
      <c r="B52" s="1128" t="s">
        <v>191</v>
      </c>
      <c r="C52" s="336"/>
      <c r="D52" s="318">
        <v>4570</v>
      </c>
      <c r="E52" s="665">
        <v>4570</v>
      </c>
    </row>
    <row r="53" spans="1:5" ht="19.899999999999999" customHeight="1" thickBot="1">
      <c r="A53" s="671" t="s">
        <v>190</v>
      </c>
      <c r="B53" s="1217" t="s">
        <v>192</v>
      </c>
      <c r="C53" s="676">
        <v>20905</v>
      </c>
      <c r="D53" s="809">
        <v>21055</v>
      </c>
      <c r="E53" s="1189">
        <v>21053</v>
      </c>
    </row>
    <row r="54" spans="1:5" s="43" customFormat="1" ht="35.25" customHeight="1" thickBot="1">
      <c r="A54" s="447" t="s">
        <v>75</v>
      </c>
      <c r="B54" s="1218" t="s">
        <v>179</v>
      </c>
      <c r="C54" s="1203">
        <f>+C45+C46</f>
        <v>252515</v>
      </c>
      <c r="D54" s="464">
        <f>+D45+D46</f>
        <v>283932</v>
      </c>
      <c r="E54" s="53">
        <f>+E45+E46</f>
        <v>282073</v>
      </c>
    </row>
    <row r="55" spans="1:5" s="45" customFormat="1" ht="19.5" customHeight="1" thickBot="1">
      <c r="A55" s="49"/>
      <c r="B55" s="50"/>
      <c r="C55" s="51"/>
      <c r="D55" s="42"/>
      <c r="E55" s="42"/>
    </row>
    <row r="56" spans="1:5" ht="50.45" customHeight="1" thickBot="1">
      <c r="A56" s="536"/>
      <c r="B56" s="1219" t="s">
        <v>2</v>
      </c>
      <c r="C56" s="639" t="s">
        <v>99</v>
      </c>
      <c r="D56" s="627" t="s">
        <v>390</v>
      </c>
      <c r="E56" s="811" t="s">
        <v>495</v>
      </c>
    </row>
    <row r="57" spans="1:5" ht="19.5" customHeight="1" thickBot="1">
      <c r="A57" s="47" t="s">
        <v>66</v>
      </c>
      <c r="B57" s="1134" t="s">
        <v>180</v>
      </c>
      <c r="C57" s="1204">
        <f>SUM(C58:C62)</f>
        <v>252249</v>
      </c>
      <c r="D57" s="810">
        <f>SUM(D58:D62)</f>
        <v>271902</v>
      </c>
      <c r="E57" s="1190">
        <f>SUM(E58:E62)</f>
        <v>267700</v>
      </c>
    </row>
    <row r="58" spans="1:5" ht="19.5" customHeight="1">
      <c r="A58" s="677" t="s">
        <v>18</v>
      </c>
      <c r="B58" s="1135" t="s">
        <v>93</v>
      </c>
      <c r="C58" s="1205">
        <v>124865</v>
      </c>
      <c r="D58" s="178">
        <v>133990</v>
      </c>
      <c r="E58" s="1191">
        <v>130727</v>
      </c>
    </row>
    <row r="59" spans="1:5" ht="19.5" customHeight="1">
      <c r="A59" s="193" t="s">
        <v>19</v>
      </c>
      <c r="B59" s="1118" t="s">
        <v>51</v>
      </c>
      <c r="C59" s="1206">
        <v>36049</v>
      </c>
      <c r="D59" s="179">
        <v>39100</v>
      </c>
      <c r="E59" s="1192">
        <v>38217</v>
      </c>
    </row>
    <row r="60" spans="1:5" ht="19.5" customHeight="1">
      <c r="A60" s="193" t="s">
        <v>20</v>
      </c>
      <c r="B60" s="1118" t="s">
        <v>33</v>
      </c>
      <c r="C60" s="1206">
        <v>91335</v>
      </c>
      <c r="D60" s="179">
        <v>98812</v>
      </c>
      <c r="E60" s="1191">
        <v>98756</v>
      </c>
    </row>
    <row r="61" spans="1:5" ht="19.5" customHeight="1">
      <c r="A61" s="193" t="s">
        <v>21</v>
      </c>
      <c r="B61" s="1118" t="s">
        <v>52</v>
      </c>
      <c r="C61" s="1206"/>
      <c r="D61" s="179"/>
      <c r="E61" s="1192"/>
    </row>
    <row r="62" spans="1:5" s="45" customFormat="1" ht="19.5" customHeight="1" thickBot="1">
      <c r="A62" s="678" t="s">
        <v>34</v>
      </c>
      <c r="B62" s="1136" t="s">
        <v>53</v>
      </c>
      <c r="C62" s="1207"/>
      <c r="D62" s="183"/>
      <c r="E62" s="1193"/>
    </row>
    <row r="63" spans="1:5" ht="19.5" customHeight="1" thickBot="1">
      <c r="A63" s="47" t="s">
        <v>67</v>
      </c>
      <c r="B63" s="1134" t="s">
        <v>181</v>
      </c>
      <c r="C63" s="1208">
        <f>SUM(C64:C67)</f>
        <v>266</v>
      </c>
      <c r="D63" s="320">
        <f>SUM(D64:D67)</f>
        <v>12030</v>
      </c>
      <c r="E63" s="775">
        <f>SUM(E64:E67)</f>
        <v>3867</v>
      </c>
    </row>
    <row r="64" spans="1:5" ht="19.5" customHeight="1">
      <c r="A64" s="677" t="s">
        <v>24</v>
      </c>
      <c r="B64" s="1135" t="s">
        <v>101</v>
      </c>
      <c r="C64" s="1209"/>
      <c r="D64" s="1360">
        <v>10380</v>
      </c>
      <c r="E64" s="1179">
        <v>2415</v>
      </c>
    </row>
    <row r="65" spans="1:5" ht="19.899999999999999" customHeight="1">
      <c r="A65" s="193" t="s">
        <v>25</v>
      </c>
      <c r="B65" s="1118" t="s">
        <v>54</v>
      </c>
      <c r="C65" s="1210"/>
      <c r="D65" s="1257">
        <v>240</v>
      </c>
      <c r="E65" s="1192">
        <v>240</v>
      </c>
    </row>
    <row r="66" spans="1:5" ht="19.899999999999999" customHeight="1">
      <c r="A66" s="193" t="s">
        <v>26</v>
      </c>
      <c r="B66" s="196" t="s">
        <v>1025</v>
      </c>
      <c r="C66" s="1169">
        <v>266</v>
      </c>
      <c r="D66" s="683">
        <v>1410</v>
      </c>
      <c r="E66" s="683">
        <v>1212</v>
      </c>
    </row>
    <row r="67" spans="1:5" ht="19.899999999999999" customHeight="1" thickBot="1">
      <c r="A67" s="678" t="s">
        <v>27</v>
      </c>
      <c r="B67" s="1136" t="s">
        <v>3</v>
      </c>
      <c r="C67" s="1211"/>
      <c r="D67" s="684"/>
      <c r="E67" s="1194"/>
    </row>
    <row r="68" spans="1:5" ht="16.5" thickBot="1">
      <c r="A68" s="47" t="s">
        <v>68</v>
      </c>
      <c r="B68" s="541" t="s">
        <v>182</v>
      </c>
      <c r="C68" s="1208">
        <f>+C57+C63</f>
        <v>252515</v>
      </c>
      <c r="D68" s="145">
        <f>+D57+D63</f>
        <v>283932</v>
      </c>
      <c r="E68" s="682">
        <f>+E57+E63</f>
        <v>271567</v>
      </c>
    </row>
    <row r="69" spans="1:5" ht="15.75">
      <c r="A69" s="49"/>
      <c r="B69" s="50"/>
      <c r="C69" s="169"/>
      <c r="D69" s="237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19685039370078741" right="0.19685039370078741" top="0.98425196850393704" bottom="0.39370078740157483" header="0.59055118110236227" footer="0.59055118110236227"/>
  <pageSetup paperSize="9" scale="55" orientation="portrait" verticalDpi="300" r:id="rId1"/>
  <headerFooter>
    <oddHeader>&amp;R&amp;"Times New Roman CE,Dőlt"&amp;12 12. melléklet a 11/2016. (V.27.)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E69"/>
  <sheetViews>
    <sheetView topLeftCell="A49" zoomScale="93" zoomScaleNormal="93" workbookViewId="0">
      <selection activeCell="B65" sqref="B65"/>
    </sheetView>
  </sheetViews>
  <sheetFormatPr defaultColWidth="9.33203125" defaultRowHeight="15.75"/>
  <cols>
    <col min="1" max="1" width="13.83203125" style="46" customWidth="1"/>
    <col min="2" max="2" width="74.33203125" style="42" customWidth="1"/>
    <col min="3" max="3" width="19.1640625" style="1270" customWidth="1"/>
    <col min="4" max="4" width="17.6640625" style="1270" customWidth="1"/>
    <col min="5" max="5" width="17.33203125" style="1270" customWidth="1"/>
    <col min="6" max="16384" width="9.33203125" style="42"/>
  </cols>
  <sheetData>
    <row r="1" spans="1:5" s="40" customFormat="1" ht="20.25" customHeight="1">
      <c r="A1" s="2361" t="s">
        <v>146</v>
      </c>
      <c r="B1" s="2354" t="s">
        <v>974</v>
      </c>
      <c r="C1" s="2339" t="s">
        <v>983</v>
      </c>
      <c r="D1" s="2340"/>
      <c r="E1" s="2341"/>
    </row>
    <row r="2" spans="1:5" s="40" customFormat="1" ht="16.5" thickBot="1">
      <c r="A2" s="2362"/>
      <c r="B2" s="2356"/>
      <c r="C2" s="2342"/>
      <c r="D2" s="2343"/>
      <c r="E2" s="2344"/>
    </row>
    <row r="3" spans="1:5" s="41" customFormat="1" ht="15" customHeight="1" thickBot="1">
      <c r="A3" s="40"/>
      <c r="B3" s="40"/>
      <c r="C3" s="40"/>
      <c r="D3" s="40"/>
      <c r="E3" s="1972" t="s">
        <v>957</v>
      </c>
    </row>
    <row r="4" spans="1:5" ht="35.25" customHeight="1" thickBot="1">
      <c r="A4" s="47" t="s">
        <v>57</v>
      </c>
      <c r="B4" s="47" t="s">
        <v>0</v>
      </c>
      <c r="C4" s="639" t="s">
        <v>99</v>
      </c>
      <c r="D4" s="627" t="s">
        <v>390</v>
      </c>
      <c r="E4" s="811" t="s">
        <v>495</v>
      </c>
    </row>
    <row r="5" spans="1:5" s="171" customFormat="1" ht="15" customHeight="1" thickBot="1">
      <c r="A5" s="439">
        <v>1</v>
      </c>
      <c r="B5" s="439">
        <v>2</v>
      </c>
      <c r="C5" s="923">
        <v>3</v>
      </c>
      <c r="D5" s="1253">
        <v>4</v>
      </c>
      <c r="E5" s="1254">
        <v>5</v>
      </c>
    </row>
    <row r="6" spans="1:5" s="43" customFormat="1" ht="26.25" customHeight="1" thickBot="1">
      <c r="A6" s="2360" t="s">
        <v>1</v>
      </c>
      <c r="B6" s="2347"/>
      <c r="C6" s="2351"/>
      <c r="D6" s="2351"/>
      <c r="E6" s="2351"/>
    </row>
    <row r="7" spans="1:5" s="44" customFormat="1" ht="24" customHeight="1" thickBot="1">
      <c r="A7" s="47" t="s">
        <v>66</v>
      </c>
      <c r="B7" s="448" t="s">
        <v>148</v>
      </c>
      <c r="C7" s="1234">
        <f>SUM(C8+C9+C13+C14+C15+C16+C17+C18+C19+C20)</f>
        <v>20512</v>
      </c>
      <c r="D7" s="227">
        <f>SUM(D8+D9+D13+D14+D15+D16+D17+D18+D19+D20)</f>
        <v>20852</v>
      </c>
      <c r="E7" s="177">
        <f>SUM(E8+E9+E13+E14+E15+E16+E17+E18+E19+E20)</f>
        <v>15714</v>
      </c>
    </row>
    <row r="8" spans="1:5" s="44" customFormat="1" ht="17.25" customHeight="1">
      <c r="A8" s="440" t="s">
        <v>18</v>
      </c>
      <c r="B8" s="449" t="s">
        <v>149</v>
      </c>
      <c r="C8" s="1235"/>
      <c r="D8" s="1255"/>
      <c r="E8" s="1085"/>
    </row>
    <row r="9" spans="1:5" s="44" customFormat="1" ht="17.25" customHeight="1">
      <c r="A9" s="441" t="s">
        <v>19</v>
      </c>
      <c r="B9" s="196" t="s">
        <v>150</v>
      </c>
      <c r="C9" s="1223">
        <f>SUM(C10:C12)</f>
        <v>2660</v>
      </c>
      <c r="D9" s="324">
        <f>SUM(D10:D12)</f>
        <v>2978</v>
      </c>
      <c r="E9" s="808">
        <f>SUM(E10:E12)</f>
        <v>2977</v>
      </c>
    </row>
    <row r="10" spans="1:5" s="44" customFormat="1" ht="17.25" customHeight="1">
      <c r="A10" s="441" t="s">
        <v>55</v>
      </c>
      <c r="B10" s="819" t="s">
        <v>194</v>
      </c>
      <c r="C10" s="1236">
        <v>2500</v>
      </c>
      <c r="D10" s="1252">
        <v>2786</v>
      </c>
      <c r="E10" s="1227">
        <v>2785</v>
      </c>
    </row>
    <row r="11" spans="1:5" s="44" customFormat="1" ht="17.25" customHeight="1">
      <c r="A11" s="441" t="s">
        <v>56</v>
      </c>
      <c r="B11" s="819" t="s">
        <v>195</v>
      </c>
      <c r="C11" s="1236"/>
      <c r="D11" s="1252">
        <v>32</v>
      </c>
      <c r="E11" s="1227">
        <v>18</v>
      </c>
    </row>
    <row r="12" spans="1:5" s="44" customFormat="1" ht="17.25" customHeight="1">
      <c r="A12" s="441" t="s">
        <v>193</v>
      </c>
      <c r="B12" s="819" t="s">
        <v>196</v>
      </c>
      <c r="C12" s="1236">
        <v>160</v>
      </c>
      <c r="D12" s="1252">
        <v>160</v>
      </c>
      <c r="E12" s="1227">
        <v>174</v>
      </c>
    </row>
    <row r="13" spans="1:5" s="44" customFormat="1" ht="17.25" customHeight="1">
      <c r="A13" s="441" t="s">
        <v>20</v>
      </c>
      <c r="B13" s="196" t="s">
        <v>151</v>
      </c>
      <c r="C13" s="1237"/>
      <c r="D13" s="318">
        <v>245</v>
      </c>
      <c r="E13" s="665">
        <v>244</v>
      </c>
    </row>
    <row r="14" spans="1:5" s="44" customFormat="1" ht="17.25" customHeight="1">
      <c r="A14" s="441" t="s">
        <v>21</v>
      </c>
      <c r="B14" s="196" t="s">
        <v>152</v>
      </c>
      <c r="C14" s="1237"/>
      <c r="D14" s="318"/>
      <c r="E14" s="665"/>
    </row>
    <row r="15" spans="1:5" s="44" customFormat="1" ht="17.25" customHeight="1">
      <c r="A15" s="441" t="s">
        <v>34</v>
      </c>
      <c r="B15" s="196" t="s">
        <v>153</v>
      </c>
      <c r="C15" s="1237">
        <v>12775</v>
      </c>
      <c r="D15" s="318">
        <v>12415</v>
      </c>
      <c r="E15" s="665">
        <v>8399</v>
      </c>
    </row>
    <row r="16" spans="1:5" s="44" customFormat="1" ht="17.25" customHeight="1">
      <c r="A16" s="441" t="s">
        <v>22</v>
      </c>
      <c r="B16" s="196" t="s">
        <v>154</v>
      </c>
      <c r="C16" s="1237">
        <v>4167</v>
      </c>
      <c r="D16" s="318">
        <v>4167</v>
      </c>
      <c r="E16" s="665">
        <v>3073</v>
      </c>
    </row>
    <row r="17" spans="1:5" s="44" customFormat="1" ht="17.25" customHeight="1">
      <c r="A17" s="441" t="s">
        <v>23</v>
      </c>
      <c r="B17" s="450" t="s">
        <v>155</v>
      </c>
      <c r="C17" s="1237">
        <v>910</v>
      </c>
      <c r="D17" s="318">
        <v>983</v>
      </c>
      <c r="E17" s="665">
        <v>983</v>
      </c>
    </row>
    <row r="18" spans="1:5" s="44" customFormat="1" ht="17.25" customHeight="1">
      <c r="A18" s="441" t="s">
        <v>30</v>
      </c>
      <c r="B18" s="196" t="s">
        <v>156</v>
      </c>
      <c r="C18" s="1226"/>
      <c r="D18" s="1256"/>
      <c r="E18" s="1088"/>
    </row>
    <row r="19" spans="1:5" s="32" customFormat="1" ht="17.25" customHeight="1">
      <c r="A19" s="441" t="s">
        <v>31</v>
      </c>
      <c r="B19" s="196" t="s">
        <v>157</v>
      </c>
      <c r="C19" s="1223"/>
      <c r="D19" s="1257"/>
      <c r="E19" s="1088"/>
    </row>
    <row r="20" spans="1:5" s="32" customFormat="1" ht="17.25" customHeight="1" thickBot="1">
      <c r="A20" s="671" t="s">
        <v>32</v>
      </c>
      <c r="B20" s="1232" t="s">
        <v>158</v>
      </c>
      <c r="C20" s="1238"/>
      <c r="D20" s="1258">
        <v>64</v>
      </c>
      <c r="E20" s="1089">
        <v>38</v>
      </c>
    </row>
    <row r="21" spans="1:5" s="44" customFormat="1" ht="30.75" customHeight="1" thickBot="1">
      <c r="A21" s="47" t="s">
        <v>67</v>
      </c>
      <c r="B21" s="448" t="s">
        <v>159</v>
      </c>
      <c r="C21" s="1234">
        <f>SUM(C22:C24)</f>
        <v>0</v>
      </c>
      <c r="D21" s="227">
        <f>SUM(D22:D24)</f>
        <v>0</v>
      </c>
      <c r="E21" s="177">
        <f>SUM(E22:E24)</f>
        <v>0</v>
      </c>
    </row>
    <row r="22" spans="1:5" s="32" customFormat="1" ht="17.25" customHeight="1">
      <c r="A22" s="440" t="s">
        <v>24</v>
      </c>
      <c r="B22" s="195" t="s">
        <v>160</v>
      </c>
      <c r="C22" s="1209"/>
      <c r="D22" s="1259"/>
      <c r="E22" s="1260"/>
    </row>
    <row r="23" spans="1:5" s="32" customFormat="1" ht="17.25" customHeight="1">
      <c r="A23" s="441" t="s">
        <v>25</v>
      </c>
      <c r="B23" s="196" t="s">
        <v>161</v>
      </c>
      <c r="C23" s="1210"/>
      <c r="D23" s="1261"/>
      <c r="E23" s="1088"/>
    </row>
    <row r="24" spans="1:5" s="32" customFormat="1" ht="17.25" customHeight="1">
      <c r="A24" s="441" t="s">
        <v>26</v>
      </c>
      <c r="B24" s="196" t="s">
        <v>162</v>
      </c>
      <c r="C24" s="1239">
        <f>SUM(C25:C29)</f>
        <v>0</v>
      </c>
      <c r="D24" s="165">
        <f>SUM(D25:D29)</f>
        <v>0</v>
      </c>
      <c r="E24" s="1228">
        <f>SUM(E25:E29)</f>
        <v>0</v>
      </c>
    </row>
    <row r="25" spans="1:5" s="32" customFormat="1" ht="17.25" customHeight="1">
      <c r="A25" s="441" t="s">
        <v>310</v>
      </c>
      <c r="B25" s="825" t="s">
        <v>186</v>
      </c>
      <c r="C25" s="1239"/>
      <c r="D25" s="1262"/>
      <c r="E25" s="1153"/>
    </row>
    <row r="26" spans="1:5" s="32" customFormat="1" ht="17.25" customHeight="1">
      <c r="A26" s="441" t="s">
        <v>311</v>
      </c>
      <c r="B26" s="827" t="s">
        <v>183</v>
      </c>
      <c r="C26" s="1239"/>
      <c r="D26" s="1262"/>
      <c r="E26" s="1153"/>
    </row>
    <row r="27" spans="1:5" s="32" customFormat="1" ht="17.25" customHeight="1">
      <c r="A27" s="441" t="s">
        <v>312</v>
      </c>
      <c r="B27" s="827" t="s">
        <v>184</v>
      </c>
      <c r="C27" s="1239"/>
      <c r="D27" s="1262"/>
      <c r="E27" s="1153"/>
    </row>
    <row r="28" spans="1:5" s="32" customFormat="1" ht="17.25" customHeight="1">
      <c r="A28" s="441" t="s">
        <v>313</v>
      </c>
      <c r="B28" s="827" t="s">
        <v>185</v>
      </c>
      <c r="C28" s="1239"/>
      <c r="D28" s="1262"/>
      <c r="E28" s="1086"/>
    </row>
    <row r="29" spans="1:5" s="32" customFormat="1" ht="17.25" customHeight="1" thickBot="1">
      <c r="A29" s="674" t="s">
        <v>499</v>
      </c>
      <c r="B29" s="1215" t="s">
        <v>498</v>
      </c>
      <c r="C29" s="1240"/>
      <c r="D29" s="1379"/>
      <c r="E29" s="1380"/>
    </row>
    <row r="30" spans="1:5" s="32" customFormat="1" ht="17.25" customHeight="1" thickBot="1">
      <c r="A30" s="443" t="s">
        <v>68</v>
      </c>
      <c r="B30" s="452" t="s">
        <v>39</v>
      </c>
      <c r="C30" s="1241"/>
      <c r="D30" s="166"/>
      <c r="E30" s="1263"/>
    </row>
    <row r="31" spans="1:5" s="32" customFormat="1" ht="30.75" customHeight="1" thickBot="1">
      <c r="A31" s="443" t="s">
        <v>69</v>
      </c>
      <c r="B31" s="452" t="s">
        <v>163</v>
      </c>
      <c r="C31" s="1242">
        <f>+C32+C33</f>
        <v>0</v>
      </c>
      <c r="D31" s="164">
        <f>+D32+D33</f>
        <v>0</v>
      </c>
      <c r="E31" s="177">
        <f>+E32+E33</f>
        <v>0</v>
      </c>
    </row>
    <row r="32" spans="1:5" s="32" customFormat="1" ht="17.25" customHeight="1">
      <c r="A32" s="440" t="s">
        <v>9</v>
      </c>
      <c r="B32" s="672" t="s">
        <v>161</v>
      </c>
      <c r="C32" s="1243"/>
      <c r="D32" s="1264"/>
      <c r="E32" s="1265"/>
    </row>
    <row r="33" spans="1:5" s="32" customFormat="1" ht="17.25" customHeight="1">
      <c r="A33" s="444" t="s">
        <v>10</v>
      </c>
      <c r="B33" s="454" t="s">
        <v>164</v>
      </c>
      <c r="C33" s="1240">
        <f>SUM(C34:C38)</f>
        <v>0</v>
      </c>
      <c r="D33" s="170">
        <f>SUM(D34:D38)</f>
        <v>0</v>
      </c>
      <c r="E33" s="1228">
        <f>SUM(E34:E38)</f>
        <v>0</v>
      </c>
    </row>
    <row r="34" spans="1:5" s="32" customFormat="1" ht="17.25" customHeight="1">
      <c r="A34" s="444" t="s">
        <v>501</v>
      </c>
      <c r="B34" s="196" t="s">
        <v>187</v>
      </c>
      <c r="C34" s="1244"/>
      <c r="D34" s="1261"/>
      <c r="E34" s="1088"/>
    </row>
    <row r="35" spans="1:5" s="32" customFormat="1" ht="17.25" customHeight="1">
      <c r="A35" s="444" t="s">
        <v>500</v>
      </c>
      <c r="B35" s="451" t="s">
        <v>183</v>
      </c>
      <c r="C35" s="1244"/>
      <c r="D35" s="1261"/>
      <c r="E35" s="1088"/>
    </row>
    <row r="36" spans="1:5" s="32" customFormat="1" ht="17.25" customHeight="1">
      <c r="A36" s="444" t="s">
        <v>502</v>
      </c>
      <c r="B36" s="451" t="s">
        <v>184</v>
      </c>
      <c r="C36" s="1244"/>
      <c r="D36" s="1261"/>
      <c r="E36" s="1088"/>
    </row>
    <row r="37" spans="1:5" s="32" customFormat="1" ht="17.25" customHeight="1">
      <c r="A37" s="441" t="s">
        <v>503</v>
      </c>
      <c r="B37" s="451" t="s">
        <v>185</v>
      </c>
      <c r="C37" s="1244"/>
      <c r="D37" s="1261"/>
      <c r="E37" s="1088"/>
    </row>
    <row r="38" spans="1:5" s="32" customFormat="1" ht="17.25" customHeight="1" thickBot="1">
      <c r="A38" s="442" t="s">
        <v>505</v>
      </c>
      <c r="B38" s="1215" t="s">
        <v>498</v>
      </c>
      <c r="C38" s="1246"/>
      <c r="D38" s="1420"/>
      <c r="E38" s="1421"/>
    </row>
    <row r="39" spans="1:5" s="32" customFormat="1" ht="17.25" customHeight="1" thickBot="1">
      <c r="A39" s="1422" t="s">
        <v>70</v>
      </c>
      <c r="B39" s="452" t="s">
        <v>166</v>
      </c>
      <c r="C39" s="1242">
        <f>+C40+C41+C42</f>
        <v>0</v>
      </c>
      <c r="D39" s="164">
        <f>+D40+D41+D42</f>
        <v>0</v>
      </c>
      <c r="E39" s="177">
        <f>+E40+E41+E42</f>
        <v>0</v>
      </c>
    </row>
    <row r="40" spans="1:5" s="32" customFormat="1" ht="17.25" customHeight="1">
      <c r="A40" s="444" t="s">
        <v>11</v>
      </c>
      <c r="B40" s="453" t="s">
        <v>167</v>
      </c>
      <c r="C40" s="1245"/>
      <c r="D40" s="1259"/>
      <c r="E40" s="1260"/>
    </row>
    <row r="41" spans="1:5" s="32" customFormat="1" ht="17.25" customHeight="1">
      <c r="A41" s="444" t="s">
        <v>12</v>
      </c>
      <c r="B41" s="455" t="s">
        <v>168</v>
      </c>
      <c r="C41" s="1246"/>
      <c r="D41" s="1261"/>
      <c r="E41" s="1088"/>
    </row>
    <row r="42" spans="1:5" s="32" customFormat="1" ht="17.25" customHeight="1" thickBot="1">
      <c r="A42" s="442" t="s">
        <v>13</v>
      </c>
      <c r="B42" s="456" t="s">
        <v>169</v>
      </c>
      <c r="C42" s="1247"/>
      <c r="D42" s="1266"/>
      <c r="E42" s="1187"/>
    </row>
    <row r="43" spans="1:5" s="44" customFormat="1" ht="17.25" customHeight="1" thickBot="1">
      <c r="A43" s="443" t="s">
        <v>71</v>
      </c>
      <c r="B43" s="452" t="s">
        <v>170</v>
      </c>
      <c r="C43" s="1241"/>
      <c r="D43" s="1267"/>
      <c r="E43" s="1268"/>
    </row>
    <row r="44" spans="1:5" s="44" customFormat="1" ht="17.25" customHeight="1" thickBot="1">
      <c r="A44" s="443" t="s">
        <v>72</v>
      </c>
      <c r="B44" s="452" t="s">
        <v>171</v>
      </c>
      <c r="C44" s="1241"/>
      <c r="D44" s="1267"/>
      <c r="E44" s="1268"/>
    </row>
    <row r="45" spans="1:5" s="44" customFormat="1" ht="17.25" customHeight="1" thickBot="1">
      <c r="A45" s="47" t="s">
        <v>73</v>
      </c>
      <c r="B45" s="452" t="s">
        <v>172</v>
      </c>
      <c r="C45" s="1248">
        <f>+C7+C21+C30+C31+C39+C43+C44</f>
        <v>20512</v>
      </c>
      <c r="D45" s="322">
        <f>+D7+D21+D30+D31+D39+D43+D44</f>
        <v>20852</v>
      </c>
      <c r="E45" s="177">
        <f>+E7+E21+E30+E31+E39+E43+E44</f>
        <v>15714</v>
      </c>
    </row>
    <row r="46" spans="1:5" s="44" customFormat="1" ht="17.25" customHeight="1" thickBot="1">
      <c r="A46" s="447" t="s">
        <v>74</v>
      </c>
      <c r="B46" s="452" t="s">
        <v>173</v>
      </c>
      <c r="C46" s="1248">
        <f>+C47+C50+C51</f>
        <v>372068</v>
      </c>
      <c r="D46" s="322">
        <f>+D47+D50+D51</f>
        <v>386236</v>
      </c>
      <c r="E46" s="177">
        <f>+E47+E50+E51</f>
        <v>380484</v>
      </c>
    </row>
    <row r="47" spans="1:5" s="44" customFormat="1" ht="17.25" customHeight="1">
      <c r="A47" s="444" t="s">
        <v>174</v>
      </c>
      <c r="B47" s="453" t="s">
        <v>104</v>
      </c>
      <c r="C47" s="1994">
        <f>SUM(C48:C49)</f>
        <v>0</v>
      </c>
      <c r="D47" s="1994">
        <f>SUM(D48:D49)</f>
        <v>3251</v>
      </c>
      <c r="E47" s="1995">
        <f>SUM(E48:E49)</f>
        <v>3251</v>
      </c>
    </row>
    <row r="48" spans="1:5" s="44" customFormat="1" ht="18.75" customHeight="1">
      <c r="A48" s="1483" t="s">
        <v>1021</v>
      </c>
      <c r="B48" s="1984" t="s">
        <v>1022</v>
      </c>
      <c r="C48" s="1397"/>
      <c r="D48" s="323">
        <v>2601</v>
      </c>
      <c r="E48" s="822">
        <v>2601</v>
      </c>
    </row>
    <row r="49" spans="1:5" s="32" customFormat="1" ht="18.75" customHeight="1">
      <c r="A49" s="1483" t="s">
        <v>1023</v>
      </c>
      <c r="B49" s="1984" t="s">
        <v>1024</v>
      </c>
      <c r="C49" s="1397"/>
      <c r="D49" s="1983">
        <v>650</v>
      </c>
      <c r="E49" s="1993">
        <v>650</v>
      </c>
    </row>
    <row r="50" spans="1:5" s="32" customFormat="1" ht="18.75" customHeight="1">
      <c r="A50" s="444" t="s">
        <v>175</v>
      </c>
      <c r="B50" s="455" t="s">
        <v>176</v>
      </c>
      <c r="C50" s="1249"/>
      <c r="D50" s="1269"/>
      <c r="E50" s="665"/>
    </row>
    <row r="51" spans="1:5" s="32" customFormat="1" ht="28.5" customHeight="1">
      <c r="A51" s="442" t="s">
        <v>177</v>
      </c>
      <c r="B51" s="1233" t="s">
        <v>178</v>
      </c>
      <c r="C51" s="1250">
        <f>SUM(C52:C53)</f>
        <v>372068</v>
      </c>
      <c r="D51" s="323">
        <f>SUM(D52:D53)</f>
        <v>382985</v>
      </c>
      <c r="E51" s="804">
        <f>SUM(E52:E53)</f>
        <v>377233</v>
      </c>
    </row>
    <row r="52" spans="1:5" s="32" customFormat="1" ht="19.899999999999999" customHeight="1">
      <c r="A52" s="441" t="s">
        <v>189</v>
      </c>
      <c r="B52" s="455" t="s">
        <v>191</v>
      </c>
      <c r="C52" s="1251">
        <v>319459</v>
      </c>
      <c r="D52" s="1151">
        <v>329921</v>
      </c>
      <c r="E52" s="1087">
        <v>324949</v>
      </c>
    </row>
    <row r="53" spans="1:5" ht="19.899999999999999" customHeight="1" thickBot="1">
      <c r="A53" s="445" t="s">
        <v>190</v>
      </c>
      <c r="B53" s="456" t="s">
        <v>192</v>
      </c>
      <c r="C53" s="1996">
        <v>52609</v>
      </c>
      <c r="D53" s="1156">
        <v>53064</v>
      </c>
      <c r="E53" s="1997">
        <v>52284</v>
      </c>
    </row>
    <row r="54" spans="1:5" s="43" customFormat="1" ht="37.5" customHeight="1" thickBot="1">
      <c r="A54" s="447" t="s">
        <v>75</v>
      </c>
      <c r="B54" s="459" t="s">
        <v>179</v>
      </c>
      <c r="C54" s="1225">
        <f>+C45+C46</f>
        <v>392580</v>
      </c>
      <c r="D54" s="320">
        <f>+D45+D46</f>
        <v>407088</v>
      </c>
      <c r="E54" s="661">
        <f>+E45+E46</f>
        <v>396198</v>
      </c>
    </row>
    <row r="55" spans="1:5" s="45" customFormat="1" ht="19.5" customHeight="1" thickBot="1">
      <c r="A55" s="49"/>
      <c r="B55" s="50"/>
      <c r="C55" s="51"/>
      <c r="D55" s="1270"/>
      <c r="E55" s="1270"/>
    </row>
    <row r="56" spans="1:5" ht="38.450000000000003" customHeight="1" thickBot="1">
      <c r="A56" s="47"/>
      <c r="B56" s="189" t="s">
        <v>2</v>
      </c>
      <c r="C56" s="639" t="s">
        <v>99</v>
      </c>
      <c r="D56" s="627" t="s">
        <v>390</v>
      </c>
      <c r="E56" s="811" t="s">
        <v>495</v>
      </c>
    </row>
    <row r="57" spans="1:5" ht="19.5" customHeight="1" thickBot="1">
      <c r="A57" s="47" t="s">
        <v>66</v>
      </c>
      <c r="B57" s="194" t="s">
        <v>180</v>
      </c>
      <c r="C57" s="1221">
        <f>SUM(C58:C62)</f>
        <v>392377</v>
      </c>
      <c r="D57" s="1220">
        <f>SUM(D58:D62)</f>
        <v>405981</v>
      </c>
      <c r="E57" s="1230">
        <f>SUM(E58:E62)</f>
        <v>395160</v>
      </c>
    </row>
    <row r="58" spans="1:5" ht="19.5" customHeight="1">
      <c r="A58" s="677" t="s">
        <v>18</v>
      </c>
      <c r="B58" s="195" t="s">
        <v>93</v>
      </c>
      <c r="C58" s="1222">
        <v>250507</v>
      </c>
      <c r="D58" s="325">
        <v>254946</v>
      </c>
      <c r="E58" s="1179">
        <v>254542</v>
      </c>
    </row>
    <row r="59" spans="1:5" ht="19.5" customHeight="1">
      <c r="A59" s="193" t="s">
        <v>19</v>
      </c>
      <c r="B59" s="196" t="s">
        <v>51</v>
      </c>
      <c r="C59" s="1223">
        <v>68076</v>
      </c>
      <c r="D59" s="325">
        <v>73513</v>
      </c>
      <c r="E59" s="663">
        <v>72424</v>
      </c>
    </row>
    <row r="60" spans="1:5" ht="19.5" customHeight="1">
      <c r="A60" s="193" t="s">
        <v>20</v>
      </c>
      <c r="B60" s="196" t="s">
        <v>33</v>
      </c>
      <c r="C60" s="1223">
        <v>73794</v>
      </c>
      <c r="D60" s="325">
        <v>77522</v>
      </c>
      <c r="E60" s="1179">
        <v>68194</v>
      </c>
    </row>
    <row r="61" spans="1:5" ht="19.5" customHeight="1">
      <c r="A61" s="193" t="s">
        <v>21</v>
      </c>
      <c r="B61" s="196" t="s">
        <v>52</v>
      </c>
      <c r="C61" s="1223"/>
      <c r="D61" s="325"/>
      <c r="E61" s="663"/>
    </row>
    <row r="62" spans="1:5" s="45" customFormat="1" ht="19.5" customHeight="1" thickBot="1">
      <c r="A62" s="678" t="s">
        <v>34</v>
      </c>
      <c r="B62" s="679" t="s">
        <v>53</v>
      </c>
      <c r="C62" s="1224"/>
      <c r="D62" s="328"/>
      <c r="E62" s="1271"/>
    </row>
    <row r="63" spans="1:5" ht="19.5" customHeight="1" thickBot="1">
      <c r="A63" s="47" t="s">
        <v>67</v>
      </c>
      <c r="B63" s="194" t="s">
        <v>181</v>
      </c>
      <c r="C63" s="1225">
        <f>SUM(C64:C67)</f>
        <v>203</v>
      </c>
      <c r="D63" s="320">
        <f>SUM(D64:D67)</f>
        <v>1107</v>
      </c>
      <c r="E63" s="53">
        <f>SUM(E64:E67)</f>
        <v>913</v>
      </c>
    </row>
    <row r="64" spans="1:5" ht="19.5" customHeight="1">
      <c r="A64" s="677" t="s">
        <v>24</v>
      </c>
      <c r="B64" s="195" t="s">
        <v>101</v>
      </c>
      <c r="C64" s="1222"/>
      <c r="D64" s="807"/>
      <c r="E64" s="1231"/>
    </row>
    <row r="65" spans="1:5" ht="19.5" customHeight="1">
      <c r="A65" s="193" t="s">
        <v>25</v>
      </c>
      <c r="B65" s="196" t="s">
        <v>54</v>
      </c>
      <c r="C65" s="1222"/>
      <c r="D65" s="325"/>
      <c r="E65" s="1272"/>
    </row>
    <row r="66" spans="1:5" ht="19.899999999999999" customHeight="1">
      <c r="A66" s="193" t="s">
        <v>26</v>
      </c>
      <c r="B66" s="196" t="s">
        <v>1025</v>
      </c>
      <c r="C66" s="1169">
        <v>203</v>
      </c>
      <c r="D66" s="325">
        <v>1107</v>
      </c>
      <c r="E66" s="1179">
        <v>913</v>
      </c>
    </row>
    <row r="67" spans="1:5" ht="19.899999999999999" customHeight="1" thickBot="1">
      <c r="A67" s="678" t="s">
        <v>27</v>
      </c>
      <c r="B67" s="679" t="s">
        <v>3</v>
      </c>
      <c r="C67" s="1226"/>
      <c r="D67" s="328"/>
      <c r="E67" s="1273"/>
    </row>
    <row r="68" spans="1:5" ht="16.5" thickBot="1">
      <c r="A68" s="47" t="s">
        <v>68</v>
      </c>
      <c r="B68" s="1163" t="s">
        <v>182</v>
      </c>
      <c r="C68" s="1225">
        <f>+C57+C63</f>
        <v>392580</v>
      </c>
      <c r="D68" s="320">
        <f>+D57+D63</f>
        <v>407088</v>
      </c>
      <c r="E68" s="682">
        <f>+E57+E63</f>
        <v>396073</v>
      </c>
    </row>
    <row r="69" spans="1:5">
      <c r="A69" s="147"/>
      <c r="B69" s="148"/>
      <c r="C69" s="326"/>
      <c r="D69" s="1856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31496062992125984" right="0.31496062992125984" top="0.78740157480314965" bottom="0.59055118110236227" header="0.59055118110236227" footer="0.39370078740157483"/>
  <pageSetup paperSize="9" scale="60" orientation="portrait" verticalDpi="300" r:id="rId1"/>
  <headerFooter>
    <oddHeader>&amp;R&amp;"Times New Roman CE,Dőlt"&amp;14 &amp;12 13. melléklet a 11/2016. (V.27.)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69"/>
  <sheetViews>
    <sheetView topLeftCell="A13" zoomScale="93" zoomScaleNormal="93" workbookViewId="0">
      <selection activeCell="C45" sqref="C45"/>
    </sheetView>
  </sheetViews>
  <sheetFormatPr defaultColWidth="9.33203125" defaultRowHeight="12.75"/>
  <cols>
    <col min="1" max="1" width="13.83203125" style="46" customWidth="1"/>
    <col min="2" max="2" width="79.1640625" style="42" customWidth="1"/>
    <col min="3" max="3" width="17.5" style="42" customWidth="1"/>
    <col min="4" max="4" width="16" style="42" customWidth="1"/>
    <col min="5" max="5" width="17.83203125" style="42" customWidth="1"/>
    <col min="6" max="16384" width="9.33203125" style="42"/>
  </cols>
  <sheetData>
    <row r="1" spans="1:5" s="40" customFormat="1" ht="18.75" customHeight="1">
      <c r="A1" s="2259" t="s">
        <v>975</v>
      </c>
      <c r="B1" s="2363" t="s">
        <v>976</v>
      </c>
      <c r="C1" s="2339" t="s">
        <v>983</v>
      </c>
      <c r="D1" s="2340"/>
      <c r="E1" s="2341"/>
    </row>
    <row r="2" spans="1:5" s="40" customFormat="1" ht="16.5" thickBot="1">
      <c r="A2" s="2260"/>
      <c r="B2" s="2364"/>
      <c r="C2" s="2342"/>
      <c r="D2" s="2343"/>
      <c r="E2" s="2344"/>
    </row>
    <row r="3" spans="1:5" s="41" customFormat="1" ht="14.25" customHeight="1" thickBot="1">
      <c r="A3" s="40"/>
      <c r="B3" s="40"/>
      <c r="E3" s="1973" t="s">
        <v>957</v>
      </c>
    </row>
    <row r="4" spans="1:5" ht="33.75" customHeight="1" thickBot="1">
      <c r="A4" s="47" t="s">
        <v>57</v>
      </c>
      <c r="B4" s="805" t="s">
        <v>0</v>
      </c>
      <c r="C4" s="639" t="s">
        <v>391</v>
      </c>
      <c r="D4" s="627" t="s">
        <v>390</v>
      </c>
      <c r="E4" s="811" t="s">
        <v>495</v>
      </c>
    </row>
    <row r="5" spans="1:5" s="43" customFormat="1" ht="12.95" customHeight="1" thickBot="1">
      <c r="A5" s="140">
        <v>1</v>
      </c>
      <c r="B5" s="142">
        <v>2</v>
      </c>
      <c r="C5" s="812">
        <v>3</v>
      </c>
      <c r="D5" s="1139">
        <v>4</v>
      </c>
      <c r="E5" s="1140">
        <v>5</v>
      </c>
    </row>
    <row r="6" spans="1:5" s="43" customFormat="1" ht="21.75" customHeight="1" thickBot="1">
      <c r="A6" s="2345" t="s">
        <v>1</v>
      </c>
      <c r="B6" s="2346"/>
      <c r="C6" s="2365"/>
      <c r="D6" s="2365"/>
      <c r="E6" s="2365"/>
    </row>
    <row r="7" spans="1:5" s="44" customFormat="1" ht="17.25" customHeight="1" thickBot="1">
      <c r="A7" s="76" t="s">
        <v>66</v>
      </c>
      <c r="B7" s="1302" t="s">
        <v>148</v>
      </c>
      <c r="C7" s="1276">
        <f>SUM(C8+C9+C13+C14+C15+C16+C17+C18+C19+C20)</f>
        <v>26162</v>
      </c>
      <c r="D7" s="176">
        <f>SUM(D8+D9+D13+D14+D15+D16+D17+D18+D19+D20)</f>
        <v>26778</v>
      </c>
      <c r="E7" s="177">
        <v>26124</v>
      </c>
    </row>
    <row r="8" spans="1:5" s="44" customFormat="1" ht="17.25" customHeight="1">
      <c r="A8" s="1316" t="s">
        <v>18</v>
      </c>
      <c r="B8" s="1303" t="s">
        <v>149</v>
      </c>
      <c r="C8" s="1277"/>
      <c r="D8" s="643"/>
      <c r="E8" s="1085"/>
    </row>
    <row r="9" spans="1:5" s="44" customFormat="1" ht="17.25" customHeight="1">
      <c r="A9" s="1317" t="s">
        <v>19</v>
      </c>
      <c r="B9" s="1304" t="s">
        <v>150</v>
      </c>
      <c r="C9" s="1278">
        <f>SUM(C10:C12)</f>
        <v>18200</v>
      </c>
      <c r="D9" s="469">
        <f>SUM(D10:D12)</f>
        <v>18539</v>
      </c>
      <c r="E9" s="806">
        <v>18537</v>
      </c>
    </row>
    <row r="10" spans="1:5" s="44" customFormat="1" ht="17.25" customHeight="1">
      <c r="A10" s="1317" t="s">
        <v>55</v>
      </c>
      <c r="B10" s="1305" t="s">
        <v>194</v>
      </c>
      <c r="C10" s="1279">
        <v>700</v>
      </c>
      <c r="D10" s="466">
        <v>987</v>
      </c>
      <c r="E10" s="1227">
        <v>986</v>
      </c>
    </row>
    <row r="11" spans="1:5" s="44" customFormat="1" ht="17.25" customHeight="1">
      <c r="A11" s="1317" t="s">
        <v>56</v>
      </c>
      <c r="B11" s="1305" t="s">
        <v>195</v>
      </c>
      <c r="C11" s="1279"/>
      <c r="D11" s="466"/>
      <c r="E11" s="1227"/>
    </row>
    <row r="12" spans="1:5" s="44" customFormat="1" ht="17.25" customHeight="1">
      <c r="A12" s="1317" t="s">
        <v>193</v>
      </c>
      <c r="B12" s="1305" t="s">
        <v>196</v>
      </c>
      <c r="C12" s="1279">
        <v>17500</v>
      </c>
      <c r="D12" s="466">
        <v>17552</v>
      </c>
      <c r="E12" s="1227">
        <v>17551</v>
      </c>
    </row>
    <row r="13" spans="1:5" s="44" customFormat="1" ht="17.25" customHeight="1">
      <c r="A13" s="1317" t="s">
        <v>20</v>
      </c>
      <c r="B13" s="1304" t="s">
        <v>151</v>
      </c>
      <c r="C13" s="1278"/>
      <c r="D13" s="466"/>
      <c r="E13" s="1087"/>
    </row>
    <row r="14" spans="1:5" s="44" customFormat="1" ht="17.25" customHeight="1">
      <c r="A14" s="1317" t="s">
        <v>21</v>
      </c>
      <c r="B14" s="1304" t="s">
        <v>152</v>
      </c>
      <c r="C14" s="1278"/>
      <c r="D14" s="466"/>
      <c r="E14" s="1087"/>
    </row>
    <row r="15" spans="1:5" s="44" customFormat="1" ht="17.25" customHeight="1">
      <c r="A15" s="1317" t="s">
        <v>34</v>
      </c>
      <c r="B15" s="1304" t="s">
        <v>153</v>
      </c>
      <c r="C15" s="1278">
        <v>2400</v>
      </c>
      <c r="D15" s="467">
        <v>2400</v>
      </c>
      <c r="E15" s="1087">
        <v>1820</v>
      </c>
    </row>
    <row r="16" spans="1:5" s="44" customFormat="1" ht="17.25" customHeight="1">
      <c r="A16" s="1317" t="s">
        <v>22</v>
      </c>
      <c r="B16" s="1304" t="s">
        <v>154</v>
      </c>
      <c r="C16" s="1278">
        <v>5562</v>
      </c>
      <c r="D16" s="467">
        <v>5566</v>
      </c>
      <c r="E16" s="1087">
        <v>5496</v>
      </c>
    </row>
    <row r="17" spans="1:5" s="44" customFormat="1" ht="17.25" customHeight="1">
      <c r="A17" s="1317" t="s">
        <v>23</v>
      </c>
      <c r="B17" s="1306" t="s">
        <v>155</v>
      </c>
      <c r="C17" s="1278"/>
      <c r="D17" s="466"/>
      <c r="E17" s="1087"/>
    </row>
    <row r="18" spans="1:5" s="44" customFormat="1" ht="17.25" customHeight="1">
      <c r="A18" s="1317" t="s">
        <v>30</v>
      </c>
      <c r="B18" s="1304" t="s">
        <v>156</v>
      </c>
      <c r="C18" s="1280"/>
      <c r="D18" s="466"/>
      <c r="E18" s="1088"/>
    </row>
    <row r="19" spans="1:5" s="32" customFormat="1" ht="17.25" customHeight="1">
      <c r="A19" s="1317" t="s">
        <v>31</v>
      </c>
      <c r="B19" s="1304" t="s">
        <v>157</v>
      </c>
      <c r="C19" s="1278"/>
      <c r="D19" s="467"/>
      <c r="E19" s="1088"/>
    </row>
    <row r="20" spans="1:5" s="32" customFormat="1" ht="17.25" customHeight="1" thickBot="1">
      <c r="A20" s="1318" t="s">
        <v>32</v>
      </c>
      <c r="B20" s="1307" t="s">
        <v>158</v>
      </c>
      <c r="C20" s="1281"/>
      <c r="D20" s="644">
        <v>273</v>
      </c>
      <c r="E20" s="1089">
        <v>271</v>
      </c>
    </row>
    <row r="21" spans="1:5" s="44" customFormat="1" ht="32.25" customHeight="1" thickBot="1">
      <c r="A21" s="47" t="s">
        <v>67</v>
      </c>
      <c r="B21" s="1213" t="s">
        <v>159</v>
      </c>
      <c r="C21" s="1276">
        <f>SUM(C22:C24)</f>
        <v>0</v>
      </c>
      <c r="D21" s="175">
        <f>SUM(D22:D24)</f>
        <v>0</v>
      </c>
      <c r="E21" s="177">
        <f>SUM(E22:E24)</f>
        <v>0</v>
      </c>
    </row>
    <row r="22" spans="1:5" s="32" customFormat="1" ht="17.25" customHeight="1">
      <c r="A22" s="440" t="s">
        <v>24</v>
      </c>
      <c r="B22" s="1117" t="s">
        <v>160</v>
      </c>
      <c r="C22" s="1277"/>
      <c r="D22" s="190"/>
      <c r="E22" s="1091"/>
    </row>
    <row r="23" spans="1:5" s="32" customFormat="1" ht="17.25" customHeight="1">
      <c r="A23" s="441" t="s">
        <v>25</v>
      </c>
      <c r="B23" s="1118" t="s">
        <v>161</v>
      </c>
      <c r="C23" s="1206"/>
      <c r="D23" s="182"/>
      <c r="E23" s="1092"/>
    </row>
    <row r="24" spans="1:5" s="32" customFormat="1" ht="17.25" customHeight="1">
      <c r="A24" s="441" t="s">
        <v>26</v>
      </c>
      <c r="B24" s="1118" t="s">
        <v>162</v>
      </c>
      <c r="C24" s="1282">
        <f>SUM(C25:C29)</f>
        <v>0</v>
      </c>
      <c r="D24" s="180">
        <f>SUM(D25:D29)</f>
        <v>0</v>
      </c>
      <c r="E24" s="1228">
        <f>SUM(E25:E29)</f>
        <v>0</v>
      </c>
    </row>
    <row r="25" spans="1:5" s="32" customFormat="1" ht="17.25" customHeight="1">
      <c r="A25" s="441" t="s">
        <v>310</v>
      </c>
      <c r="B25" s="1214" t="s">
        <v>186</v>
      </c>
      <c r="C25" s="1282"/>
      <c r="D25" s="823"/>
      <c r="E25" s="1093"/>
    </row>
    <row r="26" spans="1:5" s="32" customFormat="1" ht="17.25" customHeight="1">
      <c r="A26" s="441" t="s">
        <v>311</v>
      </c>
      <c r="B26" s="1122" t="s">
        <v>183</v>
      </c>
      <c r="C26" s="1282"/>
      <c r="D26" s="823"/>
      <c r="E26" s="1093"/>
    </row>
    <row r="27" spans="1:5" s="32" customFormat="1" ht="17.25" customHeight="1">
      <c r="A27" s="441" t="s">
        <v>312</v>
      </c>
      <c r="B27" s="1122" t="s">
        <v>184</v>
      </c>
      <c r="C27" s="1282"/>
      <c r="D27" s="823"/>
      <c r="E27" s="1093"/>
    </row>
    <row r="28" spans="1:5" s="32" customFormat="1" ht="17.25" customHeight="1">
      <c r="A28" s="441" t="s">
        <v>313</v>
      </c>
      <c r="B28" s="1122" t="s">
        <v>185</v>
      </c>
      <c r="C28" s="1282"/>
      <c r="D28" s="823"/>
      <c r="E28" s="1141"/>
    </row>
    <row r="29" spans="1:5" s="32" customFormat="1" ht="17.25" customHeight="1" thickBot="1">
      <c r="A29" s="674" t="s">
        <v>499</v>
      </c>
      <c r="B29" s="1215" t="s">
        <v>498</v>
      </c>
      <c r="C29" s="1283"/>
      <c r="D29" s="1381"/>
      <c r="E29" s="1362"/>
    </row>
    <row r="30" spans="1:5" s="32" customFormat="1" ht="17.25" customHeight="1" thickBot="1">
      <c r="A30" s="443" t="s">
        <v>68</v>
      </c>
      <c r="B30" s="1130" t="s">
        <v>39</v>
      </c>
      <c r="C30" s="1284"/>
      <c r="D30" s="186"/>
      <c r="E30" s="1229"/>
    </row>
    <row r="31" spans="1:5" s="32" customFormat="1" ht="32.25" customHeight="1" thickBot="1">
      <c r="A31" s="443" t="s">
        <v>69</v>
      </c>
      <c r="B31" s="1130" t="s">
        <v>163</v>
      </c>
      <c r="C31" s="1276">
        <f>+C32+C33</f>
        <v>0</v>
      </c>
      <c r="D31" s="175">
        <f>+D32+D33</f>
        <v>0</v>
      </c>
      <c r="E31" s="177">
        <f>+E32+E33</f>
        <v>0</v>
      </c>
    </row>
    <row r="32" spans="1:5" s="32" customFormat="1" ht="17.25" customHeight="1">
      <c r="A32" s="440" t="s">
        <v>9</v>
      </c>
      <c r="B32" s="1216" t="s">
        <v>161</v>
      </c>
      <c r="C32" s="1285"/>
      <c r="D32" s="534"/>
      <c r="E32" s="1176"/>
    </row>
    <row r="33" spans="1:5" s="32" customFormat="1" ht="17.25" customHeight="1">
      <c r="A33" s="444" t="s">
        <v>10</v>
      </c>
      <c r="B33" s="1126" t="s">
        <v>164</v>
      </c>
      <c r="C33" s="1286">
        <f>SUM(C34:C38)</f>
        <v>0</v>
      </c>
      <c r="D33" s="184">
        <f>SUM(D34:D38)</f>
        <v>0</v>
      </c>
      <c r="E33" s="1228">
        <f>SUM(E34:E38)</f>
        <v>0</v>
      </c>
    </row>
    <row r="34" spans="1:5" s="32" customFormat="1" ht="17.25" customHeight="1">
      <c r="A34" s="444" t="s">
        <v>501</v>
      </c>
      <c r="B34" s="1118" t="s">
        <v>187</v>
      </c>
      <c r="C34" s="1287"/>
      <c r="D34" s="182"/>
      <c r="E34" s="1092"/>
    </row>
    <row r="35" spans="1:5" s="32" customFormat="1" ht="17.25" customHeight="1">
      <c r="A35" s="444" t="s">
        <v>500</v>
      </c>
      <c r="B35" s="1127" t="s">
        <v>183</v>
      </c>
      <c r="C35" s="1287"/>
      <c r="D35" s="182"/>
      <c r="E35" s="1092"/>
    </row>
    <row r="36" spans="1:5" s="32" customFormat="1" ht="17.25" customHeight="1">
      <c r="A36" s="444" t="s">
        <v>502</v>
      </c>
      <c r="B36" s="1127" t="s">
        <v>184</v>
      </c>
      <c r="C36" s="1287"/>
      <c r="D36" s="182"/>
      <c r="E36" s="1092"/>
    </row>
    <row r="37" spans="1:5" s="32" customFormat="1" ht="17.25" customHeight="1">
      <c r="A37" s="441" t="s">
        <v>503</v>
      </c>
      <c r="B37" s="1127" t="s">
        <v>185</v>
      </c>
      <c r="C37" s="1287"/>
      <c r="D37" s="182"/>
      <c r="E37" s="1092"/>
    </row>
    <row r="38" spans="1:5" s="32" customFormat="1" ht="17.25" customHeight="1" thickBot="1">
      <c r="A38" s="442" t="s">
        <v>505</v>
      </c>
      <c r="B38" s="1215" t="s">
        <v>498</v>
      </c>
      <c r="C38" s="1423"/>
      <c r="D38" s="1424"/>
      <c r="E38" s="1387"/>
    </row>
    <row r="39" spans="1:5" s="32" customFormat="1" ht="17.25" customHeight="1" thickBot="1">
      <c r="A39" s="1319" t="s">
        <v>70</v>
      </c>
      <c r="B39" s="1309" t="s">
        <v>166</v>
      </c>
      <c r="C39" s="1276">
        <f>+C40+C41+C42</f>
        <v>0</v>
      </c>
      <c r="D39" s="175">
        <f>+D40+D41+D42</f>
        <v>0</v>
      </c>
      <c r="E39" s="177">
        <f>+E40+E41+E42</f>
        <v>0</v>
      </c>
    </row>
    <row r="40" spans="1:5" s="32" customFormat="1" ht="17.25" customHeight="1">
      <c r="A40" s="1320" t="s">
        <v>11</v>
      </c>
      <c r="B40" s="1310" t="s">
        <v>167</v>
      </c>
      <c r="C40" s="1285"/>
      <c r="D40" s="534"/>
      <c r="E40" s="1176"/>
    </row>
    <row r="41" spans="1:5" s="32" customFormat="1" ht="17.25" customHeight="1">
      <c r="A41" s="1320" t="s">
        <v>12</v>
      </c>
      <c r="B41" s="1311" t="s">
        <v>168</v>
      </c>
      <c r="C41" s="1289"/>
      <c r="D41" s="182"/>
      <c r="E41" s="1092"/>
    </row>
    <row r="42" spans="1:5" s="32" customFormat="1" ht="17.25" customHeight="1" thickBot="1">
      <c r="A42" s="1318" t="s">
        <v>13</v>
      </c>
      <c r="B42" s="1274" t="s">
        <v>169</v>
      </c>
      <c r="C42" s="1288"/>
      <c r="D42" s="191"/>
      <c r="E42" s="1096"/>
    </row>
    <row r="43" spans="1:5" s="44" customFormat="1" ht="17.25" customHeight="1" thickBot="1">
      <c r="A43" s="1319" t="s">
        <v>71</v>
      </c>
      <c r="B43" s="1309" t="s">
        <v>170</v>
      </c>
      <c r="C43" s="1284">
        <v>0</v>
      </c>
      <c r="D43" s="867"/>
      <c r="E43" s="1351"/>
    </row>
    <row r="44" spans="1:5" s="44" customFormat="1" ht="17.25" customHeight="1" thickBot="1">
      <c r="A44" s="1322" t="s">
        <v>72</v>
      </c>
      <c r="B44" s="1312" t="s">
        <v>171</v>
      </c>
      <c r="C44" s="1290"/>
      <c r="D44" s="867">
        <v>40</v>
      </c>
      <c r="E44" s="1300">
        <v>40</v>
      </c>
    </row>
    <row r="45" spans="1:5" s="44" customFormat="1" ht="17.25" customHeight="1" thickBot="1">
      <c r="A45" s="76" t="s">
        <v>73</v>
      </c>
      <c r="B45" s="1309" t="s">
        <v>172</v>
      </c>
      <c r="C45" s="2003">
        <f>+C7</f>
        <v>26162</v>
      </c>
      <c r="D45" s="2003">
        <f>+D7+D21+D30+D31+D39+D43+D44</f>
        <v>26818</v>
      </c>
      <c r="E45" s="2004">
        <f>+E7+E21+E30+E31+E39+E43+E44</f>
        <v>26164</v>
      </c>
    </row>
    <row r="46" spans="1:5" s="44" customFormat="1" ht="17.25" customHeight="1" thickBot="1">
      <c r="A46" s="1323" t="s">
        <v>74</v>
      </c>
      <c r="B46" s="1313" t="s">
        <v>173</v>
      </c>
      <c r="C46" s="1291">
        <f>+C47+C50+C51</f>
        <v>40587</v>
      </c>
      <c r="D46" s="642">
        <f>+D47+D50+D51</f>
        <v>47090</v>
      </c>
      <c r="E46" s="640">
        <f>+E47+E50+E51</f>
        <v>46555</v>
      </c>
    </row>
    <row r="47" spans="1:5" s="44" customFormat="1" ht="17.25" customHeight="1">
      <c r="A47" s="1316" t="s">
        <v>174</v>
      </c>
      <c r="B47" s="1314" t="s">
        <v>104</v>
      </c>
      <c r="C47" s="1292">
        <f>SUM(C48:C49)</f>
        <v>0</v>
      </c>
      <c r="D47" s="1292">
        <f>SUM(D48:D49)</f>
        <v>378</v>
      </c>
      <c r="E47" s="1998">
        <f>SUM(E48:E49)</f>
        <v>378</v>
      </c>
    </row>
    <row r="48" spans="1:5" s="44" customFormat="1" ht="17.25" customHeight="1">
      <c r="A48" s="1483" t="s">
        <v>1021</v>
      </c>
      <c r="B48" s="1984" t="s">
        <v>1022</v>
      </c>
      <c r="C48" s="1397"/>
      <c r="D48" s="1983">
        <v>378</v>
      </c>
      <c r="E48" s="1987">
        <v>378</v>
      </c>
    </row>
    <row r="49" spans="1:5" s="32" customFormat="1" ht="17.25" customHeight="1">
      <c r="A49" s="1483" t="s">
        <v>1023</v>
      </c>
      <c r="B49" s="1984" t="s">
        <v>1024</v>
      </c>
      <c r="C49" s="1397"/>
      <c r="D49" s="1983"/>
      <c r="E49" s="1987"/>
    </row>
    <row r="50" spans="1:5" s="32" customFormat="1" ht="17.25" customHeight="1">
      <c r="A50" s="1320" t="s">
        <v>175</v>
      </c>
      <c r="B50" s="1311" t="s">
        <v>176</v>
      </c>
      <c r="C50" s="1287"/>
      <c r="D50" s="181"/>
      <c r="E50" s="1142"/>
    </row>
    <row r="51" spans="1:5" s="32" customFormat="1" ht="17.25" customHeight="1">
      <c r="A51" s="1324" t="s">
        <v>177</v>
      </c>
      <c r="B51" s="1315" t="s">
        <v>178</v>
      </c>
      <c r="C51" s="1293">
        <f>SUM(C52:C53)</f>
        <v>40587</v>
      </c>
      <c r="D51" s="313">
        <f>SUM(D52:D53)</f>
        <v>46712</v>
      </c>
      <c r="E51" s="804">
        <f>SUM(E52:E53)</f>
        <v>46177</v>
      </c>
    </row>
    <row r="52" spans="1:5" s="32" customFormat="1" ht="19.899999999999999" customHeight="1">
      <c r="A52" s="1317" t="s">
        <v>189</v>
      </c>
      <c r="B52" s="1311" t="s">
        <v>191</v>
      </c>
      <c r="C52" s="1294">
        <v>27151</v>
      </c>
      <c r="D52" s="315">
        <v>31448</v>
      </c>
      <c r="E52" s="1099">
        <v>31091</v>
      </c>
    </row>
    <row r="53" spans="1:5" ht="19.899999999999999" customHeight="1" thickBot="1">
      <c r="A53" s="1321" t="s">
        <v>190</v>
      </c>
      <c r="B53" s="1274" t="s">
        <v>192</v>
      </c>
      <c r="C53" s="1295">
        <v>13436</v>
      </c>
      <c r="D53" s="316">
        <v>15264</v>
      </c>
      <c r="E53" s="1100">
        <v>15086</v>
      </c>
    </row>
    <row r="54" spans="1:5" s="43" customFormat="1" ht="34.5" customHeight="1" thickBot="1">
      <c r="A54" s="1325" t="s">
        <v>75</v>
      </c>
      <c r="B54" s="1275" t="s">
        <v>179</v>
      </c>
      <c r="C54" s="1296">
        <f>+C45+C46</f>
        <v>66749</v>
      </c>
      <c r="D54" s="687">
        <f>+D45+D46</f>
        <v>73908</v>
      </c>
      <c r="E54" s="1301">
        <f>+E45+E46</f>
        <v>72719</v>
      </c>
    </row>
    <row r="55" spans="1:5" s="45" customFormat="1" ht="18.75" customHeight="1" thickBot="1">
      <c r="A55" s="49"/>
      <c r="B55" s="50"/>
      <c r="C55" s="51"/>
      <c r="D55" s="42"/>
      <c r="E55" s="42"/>
    </row>
    <row r="56" spans="1:5" ht="54.6" customHeight="1" thickBot="1">
      <c r="A56" s="536"/>
      <c r="B56" s="76" t="s">
        <v>2</v>
      </c>
      <c r="C56" s="639" t="s">
        <v>99</v>
      </c>
      <c r="D56" s="627" t="s">
        <v>390</v>
      </c>
      <c r="E56" s="811" t="s">
        <v>495</v>
      </c>
    </row>
    <row r="57" spans="1:5" ht="18.75" customHeight="1" thickBot="1">
      <c r="A57" s="47" t="s">
        <v>66</v>
      </c>
      <c r="B57" s="1134" t="s">
        <v>180</v>
      </c>
      <c r="C57" s="1208">
        <f>SUM(C58:C62)</f>
        <v>66368</v>
      </c>
      <c r="D57" s="145">
        <f>SUM(D58:D62)</f>
        <v>73262</v>
      </c>
      <c r="E57" s="53">
        <v>71664</v>
      </c>
    </row>
    <row r="58" spans="1:5" ht="18.75" customHeight="1">
      <c r="A58" s="677" t="s">
        <v>18</v>
      </c>
      <c r="B58" s="1135" t="s">
        <v>93</v>
      </c>
      <c r="C58" s="1297">
        <v>29927</v>
      </c>
      <c r="D58" s="174">
        <v>34260</v>
      </c>
      <c r="E58" s="1179">
        <v>33971</v>
      </c>
    </row>
    <row r="59" spans="1:5" ht="18.75" customHeight="1">
      <c r="A59" s="193" t="s">
        <v>19</v>
      </c>
      <c r="B59" s="1118" t="s">
        <v>51</v>
      </c>
      <c r="C59" s="1298">
        <v>8103</v>
      </c>
      <c r="D59" s="174">
        <v>9318</v>
      </c>
      <c r="E59" s="663">
        <v>9102</v>
      </c>
    </row>
    <row r="60" spans="1:5" ht="18.75" customHeight="1">
      <c r="A60" s="193" t="s">
        <v>20</v>
      </c>
      <c r="B60" s="1118" t="s">
        <v>33</v>
      </c>
      <c r="C60" s="1298">
        <v>28338</v>
      </c>
      <c r="D60" s="174">
        <v>29684</v>
      </c>
      <c r="E60" s="1179">
        <v>28591</v>
      </c>
    </row>
    <row r="61" spans="1:5" ht="18.75" customHeight="1">
      <c r="A61" s="193" t="s">
        <v>21</v>
      </c>
      <c r="B61" s="1118" t="s">
        <v>52</v>
      </c>
      <c r="C61" s="1210"/>
      <c r="D61" s="174"/>
      <c r="E61" s="1180"/>
    </row>
    <row r="62" spans="1:5" s="45" customFormat="1" ht="18.75" customHeight="1" thickBot="1">
      <c r="A62" s="678" t="s">
        <v>34</v>
      </c>
      <c r="B62" s="1136" t="s">
        <v>53</v>
      </c>
      <c r="C62" s="1211"/>
      <c r="D62" s="146"/>
      <c r="E62" s="1181"/>
    </row>
    <row r="63" spans="1:5" ht="18.75" customHeight="1" thickBot="1">
      <c r="A63" s="47" t="s">
        <v>67</v>
      </c>
      <c r="B63" s="1134" t="s">
        <v>181</v>
      </c>
      <c r="C63" s="1299">
        <f>SUM(C64:C67)</f>
        <v>381</v>
      </c>
      <c r="D63" s="173">
        <f>SUM(D64:D67)</f>
        <v>646</v>
      </c>
      <c r="E63" s="682">
        <f>SUM(E64:E67)</f>
        <v>411</v>
      </c>
    </row>
    <row r="64" spans="1:5" ht="18.75" customHeight="1">
      <c r="A64" s="677" t="s">
        <v>24</v>
      </c>
      <c r="B64" s="1135" t="s">
        <v>101</v>
      </c>
      <c r="C64" s="1352"/>
      <c r="D64" s="230"/>
      <c r="E64" s="1353"/>
    </row>
    <row r="65" spans="1:5" ht="19.5" customHeight="1">
      <c r="A65" s="193" t="s">
        <v>25</v>
      </c>
      <c r="B65" s="1118" t="s">
        <v>54</v>
      </c>
      <c r="C65" s="1210"/>
      <c r="D65" s="134"/>
      <c r="E65" s="1182"/>
    </row>
    <row r="66" spans="1:5" ht="19.899999999999999" customHeight="1">
      <c r="A66" s="193" t="s">
        <v>26</v>
      </c>
      <c r="B66" s="196" t="s">
        <v>1025</v>
      </c>
      <c r="C66" s="1169">
        <v>381</v>
      </c>
      <c r="D66" s="683">
        <v>646</v>
      </c>
      <c r="E66" s="1179">
        <v>411</v>
      </c>
    </row>
    <row r="67" spans="1:5" ht="19.899999999999999" customHeight="1" thickBot="1">
      <c r="A67" s="193" t="s">
        <v>27</v>
      </c>
      <c r="B67" s="1136" t="s">
        <v>3</v>
      </c>
      <c r="C67" s="1354"/>
      <c r="D67" s="172"/>
      <c r="E67" s="1175"/>
    </row>
    <row r="68" spans="1:5" ht="16.5" thickBot="1">
      <c r="A68" s="47" t="s">
        <v>68</v>
      </c>
      <c r="B68" s="541" t="s">
        <v>182</v>
      </c>
      <c r="C68" s="1208">
        <f>+C57+C63</f>
        <v>66749</v>
      </c>
      <c r="D68" s="145">
        <f>+D57+D63</f>
        <v>73908</v>
      </c>
      <c r="E68" s="53">
        <f>+E57+E63</f>
        <v>72075</v>
      </c>
    </row>
    <row r="69" spans="1:5" ht="15.75">
      <c r="A69" s="49"/>
      <c r="B69" s="50"/>
      <c r="C69" s="51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31496062992125984" right="0.31496062992125984" top="0.98425196850393704" bottom="0.59055118110236227" header="0.59055118110236227" footer="0.39370078740157483"/>
  <pageSetup paperSize="9" scale="56" orientation="portrait" verticalDpi="300" r:id="rId1"/>
  <headerFooter>
    <oddHeader>&amp;R&amp;"Times New Roman CE,Dőlt"&amp;12 14. melléklet a 11/2016. (V.27.)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E69"/>
  <sheetViews>
    <sheetView zoomScale="93" zoomScaleNormal="93" workbookViewId="0">
      <selection activeCell="G64" sqref="G64"/>
    </sheetView>
  </sheetViews>
  <sheetFormatPr defaultColWidth="9.33203125" defaultRowHeight="12.75"/>
  <cols>
    <col min="1" max="1" width="13.83203125" style="46" customWidth="1"/>
    <col min="2" max="2" width="79.1640625" style="42" customWidth="1"/>
    <col min="3" max="3" width="16.5" style="42" customWidth="1"/>
    <col min="4" max="4" width="16" style="42" customWidth="1"/>
    <col min="5" max="5" width="16.83203125" style="42" customWidth="1"/>
    <col min="6" max="16384" width="9.33203125" style="42"/>
  </cols>
  <sheetData>
    <row r="1" spans="1:5" s="40" customFormat="1" ht="21.75" customHeight="1">
      <c r="A1" s="2361" t="s">
        <v>977</v>
      </c>
      <c r="B1" s="2352" t="s">
        <v>978</v>
      </c>
      <c r="C1" s="2366" t="s">
        <v>983</v>
      </c>
      <c r="D1" s="2367"/>
      <c r="E1" s="2368"/>
    </row>
    <row r="2" spans="1:5" s="40" customFormat="1" ht="16.5" customHeight="1" thickBot="1">
      <c r="A2" s="2362"/>
      <c r="B2" s="2353"/>
      <c r="C2" s="2369"/>
      <c r="D2" s="2370"/>
      <c r="E2" s="2371"/>
    </row>
    <row r="3" spans="1:5" s="41" customFormat="1" ht="15.75" customHeight="1" thickBot="1">
      <c r="A3" s="40"/>
      <c r="B3" s="40"/>
      <c r="E3" s="1973" t="s">
        <v>957</v>
      </c>
    </row>
    <row r="4" spans="1:5" ht="32.25" customHeight="1" thickBot="1">
      <c r="A4" s="47" t="s">
        <v>57</v>
      </c>
      <c r="B4" s="805" t="s">
        <v>0</v>
      </c>
      <c r="C4" s="1349" t="s">
        <v>99</v>
      </c>
      <c r="D4" s="575" t="s">
        <v>390</v>
      </c>
      <c r="E4" s="1138" t="s">
        <v>495</v>
      </c>
    </row>
    <row r="5" spans="1:5" s="43" customFormat="1" ht="12.95" customHeight="1" thickBot="1">
      <c r="A5" s="439">
        <v>1</v>
      </c>
      <c r="B5" s="439">
        <v>2</v>
      </c>
      <c r="C5" s="140">
        <v>3</v>
      </c>
      <c r="D5" s="141">
        <v>4</v>
      </c>
      <c r="E5" s="168">
        <v>5</v>
      </c>
    </row>
    <row r="6" spans="1:5" s="43" customFormat="1" ht="24.75" customHeight="1" thickBot="1">
      <c r="A6" s="2345" t="s">
        <v>1</v>
      </c>
      <c r="B6" s="2346"/>
      <c r="C6" s="2365"/>
      <c r="D6" s="2365"/>
      <c r="E6" s="2365"/>
    </row>
    <row r="7" spans="1:5" s="44" customFormat="1" ht="17.25" customHeight="1" thickBot="1">
      <c r="A7" s="76" t="s">
        <v>66</v>
      </c>
      <c r="B7" s="1302" t="s">
        <v>148</v>
      </c>
      <c r="C7" s="1343">
        <f>SUM(C8+C9+C13+C14+C15+C16+C17+C18+C19+C20)</f>
        <v>28619</v>
      </c>
      <c r="D7" s="176">
        <f>SUM(D8+D9+D13+D14+D15+D16+D17+D18+D19+D20)</f>
        <v>29034</v>
      </c>
      <c r="E7" s="177">
        <f>SUM(E8+E9+E13+E14+E15+E16+E17+E18+E19+E20)</f>
        <v>25580</v>
      </c>
    </row>
    <row r="8" spans="1:5" s="44" customFormat="1" ht="17.25" customHeight="1">
      <c r="A8" s="1320" t="s">
        <v>18</v>
      </c>
      <c r="B8" s="1340" t="s">
        <v>149</v>
      </c>
      <c r="C8" s="1205"/>
      <c r="D8" s="465"/>
      <c r="E8" s="1186"/>
    </row>
    <row r="9" spans="1:5" s="44" customFormat="1" ht="17.25" customHeight="1">
      <c r="A9" s="1317" t="s">
        <v>19</v>
      </c>
      <c r="B9" s="1304" t="s">
        <v>150</v>
      </c>
      <c r="C9" s="1206">
        <f>SUM(C10:C12)</f>
        <v>21859</v>
      </c>
      <c r="D9" s="179">
        <f>SUM(D10:D12)</f>
        <v>21676</v>
      </c>
      <c r="E9" s="1344">
        <v>18642</v>
      </c>
    </row>
    <row r="10" spans="1:5" s="44" customFormat="1" ht="17.25" customHeight="1">
      <c r="A10" s="1317" t="s">
        <v>55</v>
      </c>
      <c r="B10" s="1305" t="s">
        <v>194</v>
      </c>
      <c r="C10" s="1279"/>
      <c r="D10" s="466"/>
      <c r="E10" s="1227"/>
    </row>
    <row r="11" spans="1:5" s="44" customFormat="1" ht="17.25" customHeight="1">
      <c r="A11" s="1317" t="s">
        <v>56</v>
      </c>
      <c r="B11" s="1305" t="s">
        <v>195</v>
      </c>
      <c r="C11" s="1279">
        <v>5050</v>
      </c>
      <c r="D11" s="466">
        <v>5050</v>
      </c>
      <c r="E11" s="1227">
        <v>3186</v>
      </c>
    </row>
    <row r="12" spans="1:5" s="44" customFormat="1" ht="17.25" customHeight="1">
      <c r="A12" s="1317" t="s">
        <v>193</v>
      </c>
      <c r="B12" s="1305" t="s">
        <v>196</v>
      </c>
      <c r="C12" s="1279">
        <v>16809</v>
      </c>
      <c r="D12" s="466">
        <v>16626</v>
      </c>
      <c r="E12" s="1227">
        <v>15456</v>
      </c>
    </row>
    <row r="13" spans="1:5" s="44" customFormat="1" ht="17.25" customHeight="1">
      <c r="A13" s="1317" t="s">
        <v>20</v>
      </c>
      <c r="B13" s="1304" t="s">
        <v>151</v>
      </c>
      <c r="C13" s="1278"/>
      <c r="D13" s="467">
        <v>415</v>
      </c>
      <c r="E13" s="1087">
        <v>415</v>
      </c>
    </row>
    <row r="14" spans="1:5" s="44" customFormat="1" ht="17.25" customHeight="1">
      <c r="A14" s="1317" t="s">
        <v>21</v>
      </c>
      <c r="B14" s="1304" t="s">
        <v>152</v>
      </c>
      <c r="C14" s="1278"/>
      <c r="D14" s="467"/>
      <c r="E14" s="1087"/>
    </row>
    <row r="15" spans="1:5" s="44" customFormat="1" ht="17.25" customHeight="1">
      <c r="A15" s="1317" t="s">
        <v>34</v>
      </c>
      <c r="B15" s="1304" t="s">
        <v>153</v>
      </c>
      <c r="C15" s="1278"/>
      <c r="D15" s="467"/>
      <c r="E15" s="1087"/>
    </row>
    <row r="16" spans="1:5" s="44" customFormat="1" ht="17.25" customHeight="1">
      <c r="A16" s="1317" t="s">
        <v>22</v>
      </c>
      <c r="B16" s="1304" t="s">
        <v>154</v>
      </c>
      <c r="C16" s="1278">
        <v>4160</v>
      </c>
      <c r="D16" s="467">
        <v>4160</v>
      </c>
      <c r="E16" s="1087">
        <v>3772</v>
      </c>
    </row>
    <row r="17" spans="1:5" s="44" customFormat="1" ht="17.25" customHeight="1">
      <c r="A17" s="1317" t="s">
        <v>23</v>
      </c>
      <c r="B17" s="1306" t="s">
        <v>155</v>
      </c>
      <c r="C17" s="1278">
        <v>2600</v>
      </c>
      <c r="D17" s="467">
        <v>2595</v>
      </c>
      <c r="E17" s="1087">
        <v>2570</v>
      </c>
    </row>
    <row r="18" spans="1:5" s="44" customFormat="1" ht="17.25" customHeight="1">
      <c r="A18" s="1317" t="s">
        <v>30</v>
      </c>
      <c r="B18" s="1304" t="s">
        <v>156</v>
      </c>
      <c r="C18" s="1345"/>
      <c r="D18" s="468"/>
      <c r="E18" s="1088"/>
    </row>
    <row r="19" spans="1:5" s="32" customFormat="1" ht="17.25" customHeight="1">
      <c r="A19" s="1317" t="s">
        <v>31</v>
      </c>
      <c r="B19" s="1304" t="s">
        <v>157</v>
      </c>
      <c r="C19" s="1206"/>
      <c r="D19" s="468"/>
      <c r="E19" s="1088"/>
    </row>
    <row r="20" spans="1:5" s="32" customFormat="1" ht="17.25" customHeight="1" thickBot="1">
      <c r="A20" s="1318" t="s">
        <v>32</v>
      </c>
      <c r="B20" s="1307" t="s">
        <v>158</v>
      </c>
      <c r="C20" s="1281"/>
      <c r="D20" s="644">
        <v>188</v>
      </c>
      <c r="E20" s="1089">
        <v>181</v>
      </c>
    </row>
    <row r="21" spans="1:5" s="44" customFormat="1" ht="34.5" customHeight="1" thickBot="1">
      <c r="A21" s="47" t="s">
        <v>67</v>
      </c>
      <c r="B21" s="1213" t="s">
        <v>159</v>
      </c>
      <c r="C21" s="1384">
        <f>SUM(C22:C24)</f>
        <v>0</v>
      </c>
      <c r="D21" s="1385">
        <f>SUM(D22:D24)</f>
        <v>8927</v>
      </c>
      <c r="E21" s="640">
        <f>SUM(E22:E24)</f>
        <v>8926</v>
      </c>
    </row>
    <row r="22" spans="1:5" s="32" customFormat="1" ht="17.25" customHeight="1">
      <c r="A22" s="440" t="s">
        <v>24</v>
      </c>
      <c r="B22" s="1135" t="s">
        <v>160</v>
      </c>
      <c r="C22" s="1167"/>
      <c r="D22" s="190"/>
      <c r="E22" s="1091"/>
    </row>
    <row r="23" spans="1:5" s="32" customFormat="1" ht="17.25" customHeight="1">
      <c r="A23" s="441" t="s">
        <v>25</v>
      </c>
      <c r="B23" s="1118" t="s">
        <v>161</v>
      </c>
      <c r="C23" s="1169"/>
      <c r="D23" s="182"/>
      <c r="E23" s="1092"/>
    </row>
    <row r="24" spans="1:5" s="32" customFormat="1" ht="17.25" customHeight="1">
      <c r="A24" s="441" t="s">
        <v>26</v>
      </c>
      <c r="B24" s="1118" t="s">
        <v>162</v>
      </c>
      <c r="C24" s="1373">
        <f>SUM(C25:C29)</f>
        <v>0</v>
      </c>
      <c r="D24" s="709">
        <f>SUM(D25:D29)</f>
        <v>8927</v>
      </c>
      <c r="E24" s="911">
        <v>8926</v>
      </c>
    </row>
    <row r="25" spans="1:5" s="32" customFormat="1" ht="17.25" customHeight="1">
      <c r="A25" s="441" t="s">
        <v>310</v>
      </c>
      <c r="B25" s="1214" t="s">
        <v>186</v>
      </c>
      <c r="C25" s="1372"/>
      <c r="D25" s="821"/>
      <c r="E25" s="1141"/>
    </row>
    <row r="26" spans="1:5" s="32" customFormat="1" ht="17.25" customHeight="1">
      <c r="A26" s="441" t="s">
        <v>311</v>
      </c>
      <c r="B26" s="1122" t="s">
        <v>183</v>
      </c>
      <c r="C26" s="1372"/>
      <c r="D26" s="821">
        <v>7827</v>
      </c>
      <c r="E26" s="1141">
        <v>7826</v>
      </c>
    </row>
    <row r="27" spans="1:5" s="32" customFormat="1" ht="17.25" customHeight="1">
      <c r="A27" s="441" t="s">
        <v>312</v>
      </c>
      <c r="B27" s="1122" t="s">
        <v>184</v>
      </c>
      <c r="C27" s="1372"/>
      <c r="D27" s="821"/>
      <c r="E27" s="1141"/>
    </row>
    <row r="28" spans="1:5" s="32" customFormat="1" ht="17.25" customHeight="1">
      <c r="A28" s="441" t="s">
        <v>313</v>
      </c>
      <c r="B28" s="1122" t="s">
        <v>185</v>
      </c>
      <c r="C28" s="1372"/>
      <c r="D28" s="821">
        <v>1100</v>
      </c>
      <c r="E28" s="1141">
        <v>1100</v>
      </c>
    </row>
    <row r="29" spans="1:5" s="32" customFormat="1" ht="17.25" customHeight="1" thickBot="1">
      <c r="A29" s="674" t="s">
        <v>499</v>
      </c>
      <c r="B29" s="1215" t="s">
        <v>498</v>
      </c>
      <c r="C29" s="1388"/>
      <c r="D29" s="824"/>
      <c r="E29" s="1094"/>
    </row>
    <row r="30" spans="1:5" s="32" customFormat="1" ht="17.25" customHeight="1" thickBot="1">
      <c r="A30" s="443" t="s">
        <v>68</v>
      </c>
      <c r="B30" s="1130" t="s">
        <v>39</v>
      </c>
      <c r="C30" s="1290"/>
      <c r="D30" s="1386"/>
      <c r="E30" s="1387"/>
    </row>
    <row r="31" spans="1:5" s="32" customFormat="1" ht="31.5" customHeight="1" thickBot="1">
      <c r="A31" s="443" t="s">
        <v>69</v>
      </c>
      <c r="B31" s="1130" t="s">
        <v>163</v>
      </c>
      <c r="C31" s="1276">
        <f>+C32+C33</f>
        <v>0</v>
      </c>
      <c r="D31" s="175">
        <f>+D32+D33</f>
        <v>0</v>
      </c>
      <c r="E31" s="177">
        <f>+E32+E33</f>
        <v>0</v>
      </c>
    </row>
    <row r="32" spans="1:5" s="32" customFormat="1" ht="17.25" customHeight="1">
      <c r="A32" s="440" t="s">
        <v>9</v>
      </c>
      <c r="B32" s="1216" t="s">
        <v>161</v>
      </c>
      <c r="C32" s="1285"/>
      <c r="D32" s="534"/>
      <c r="E32" s="1176"/>
    </row>
    <row r="33" spans="1:5" s="32" customFormat="1" ht="17.25" customHeight="1">
      <c r="A33" s="444" t="s">
        <v>10</v>
      </c>
      <c r="B33" s="1126" t="s">
        <v>164</v>
      </c>
      <c r="C33" s="1286">
        <f>SUM(C34:C38)</f>
        <v>0</v>
      </c>
      <c r="D33" s="184">
        <f>SUM(D34:D38)</f>
        <v>0</v>
      </c>
      <c r="E33" s="1228">
        <f>SUM(E34:E38)</f>
        <v>0</v>
      </c>
    </row>
    <row r="34" spans="1:5" s="32" customFormat="1" ht="17.25" customHeight="1">
      <c r="A34" s="444" t="s">
        <v>501</v>
      </c>
      <c r="B34" s="1118" t="s">
        <v>187</v>
      </c>
      <c r="C34" s="1287"/>
      <c r="D34" s="182"/>
      <c r="E34" s="1092"/>
    </row>
    <row r="35" spans="1:5" s="32" customFormat="1" ht="17.25" customHeight="1">
      <c r="A35" s="444" t="s">
        <v>500</v>
      </c>
      <c r="B35" s="1127" t="s">
        <v>183</v>
      </c>
      <c r="C35" s="1287"/>
      <c r="D35" s="182"/>
      <c r="E35" s="1092"/>
    </row>
    <row r="36" spans="1:5" s="32" customFormat="1" ht="17.25" customHeight="1">
      <c r="A36" s="444" t="s">
        <v>502</v>
      </c>
      <c r="B36" s="1127" t="s">
        <v>184</v>
      </c>
      <c r="C36" s="1287"/>
      <c r="D36" s="182"/>
      <c r="E36" s="1092"/>
    </row>
    <row r="37" spans="1:5" s="32" customFormat="1" ht="17.25" customHeight="1">
      <c r="A37" s="441" t="s">
        <v>503</v>
      </c>
      <c r="B37" s="1127" t="s">
        <v>185</v>
      </c>
      <c r="C37" s="1287"/>
      <c r="D37" s="182"/>
      <c r="E37" s="1092"/>
    </row>
    <row r="38" spans="1:5" s="32" customFormat="1" ht="17.25" customHeight="1" thickBot="1">
      <c r="A38" s="442" t="s">
        <v>505</v>
      </c>
      <c r="B38" s="1215" t="s">
        <v>498</v>
      </c>
      <c r="C38" s="1423"/>
      <c r="D38" s="1424"/>
      <c r="E38" s="1387"/>
    </row>
    <row r="39" spans="1:5" s="32" customFormat="1" ht="17.25" customHeight="1" thickBot="1">
      <c r="A39" s="1319" t="s">
        <v>70</v>
      </c>
      <c r="B39" s="1309" t="s">
        <v>166</v>
      </c>
      <c r="C39" s="1276">
        <f>+C40+C41+C42</f>
        <v>0</v>
      </c>
      <c r="D39" s="175">
        <f>+D40+D41+D42</f>
        <v>0</v>
      </c>
      <c r="E39" s="177">
        <f>+E40+E41+E42</f>
        <v>0</v>
      </c>
    </row>
    <row r="40" spans="1:5" s="32" customFormat="1" ht="17.25" customHeight="1">
      <c r="A40" s="1316" t="s">
        <v>11</v>
      </c>
      <c r="B40" s="1314" t="s">
        <v>167</v>
      </c>
      <c r="C40" s="1292"/>
      <c r="D40" s="190"/>
      <c r="E40" s="1091"/>
    </row>
    <row r="41" spans="1:5" s="32" customFormat="1" ht="17.25" customHeight="1">
      <c r="A41" s="1320" t="s">
        <v>12</v>
      </c>
      <c r="B41" s="1311" t="s">
        <v>168</v>
      </c>
      <c r="C41" s="1289"/>
      <c r="D41" s="182"/>
      <c r="E41" s="1092"/>
    </row>
    <row r="42" spans="1:5" s="32" customFormat="1" ht="17.25" customHeight="1" thickBot="1">
      <c r="A42" s="1318" t="s">
        <v>13</v>
      </c>
      <c r="B42" s="1274" t="s">
        <v>169</v>
      </c>
      <c r="C42" s="1288"/>
      <c r="D42" s="191"/>
      <c r="E42" s="1096"/>
    </row>
    <row r="43" spans="1:5" s="44" customFormat="1" ht="17.25" customHeight="1" thickBot="1">
      <c r="A43" s="1319" t="s">
        <v>71</v>
      </c>
      <c r="B43" s="1309" t="s">
        <v>170</v>
      </c>
      <c r="C43" s="1284"/>
      <c r="D43" s="187"/>
      <c r="E43" s="1097"/>
    </row>
    <row r="44" spans="1:5" s="44" customFormat="1" ht="17.25" customHeight="1" thickBot="1">
      <c r="A44" s="1337" t="s">
        <v>72</v>
      </c>
      <c r="B44" s="1341" t="s">
        <v>171</v>
      </c>
      <c r="C44" s="1346"/>
      <c r="D44" s="535"/>
      <c r="E44" s="1300"/>
    </row>
    <row r="45" spans="1:5" s="44" customFormat="1" ht="17.25" customHeight="1" thickBot="1">
      <c r="A45" s="76" t="s">
        <v>73</v>
      </c>
      <c r="B45" s="1309" t="s">
        <v>172</v>
      </c>
      <c r="C45" s="1276">
        <f>+C7+C21+C30+C31+C39+C43+C44</f>
        <v>28619</v>
      </c>
      <c r="D45" s="175">
        <f>+D7+D21+D30+D31+D39+D43+D44</f>
        <v>37961</v>
      </c>
      <c r="E45" s="177">
        <f>+E7+E21+E30+E31+E39+E43+E44</f>
        <v>34506</v>
      </c>
    </row>
    <row r="46" spans="1:5" s="44" customFormat="1" ht="17.25" customHeight="1" thickBot="1">
      <c r="A46" s="1338" t="s">
        <v>74</v>
      </c>
      <c r="B46" s="1309" t="s">
        <v>173</v>
      </c>
      <c r="C46" s="1343">
        <f>+C47+C50+C51</f>
        <v>100427</v>
      </c>
      <c r="D46" s="176">
        <f>+D47+D50+D51</f>
        <v>110982</v>
      </c>
      <c r="E46" s="177">
        <f>+E47+E50+E51</f>
        <v>109996</v>
      </c>
    </row>
    <row r="47" spans="1:5" s="44" customFormat="1" ht="17.25" customHeight="1">
      <c r="A47" s="1320" t="s">
        <v>174</v>
      </c>
      <c r="B47" s="1310" t="s">
        <v>104</v>
      </c>
      <c r="C47" s="1999">
        <f>SUM(C48:C49)</f>
        <v>0</v>
      </c>
      <c r="D47" s="1999">
        <f>SUM(D48:D49)</f>
        <v>3922</v>
      </c>
      <c r="E47" s="2000">
        <f>SUM(E48:E49)</f>
        <v>3922</v>
      </c>
    </row>
    <row r="48" spans="1:5" s="44" customFormat="1" ht="17.25" customHeight="1">
      <c r="A48" s="1483" t="s">
        <v>1021</v>
      </c>
      <c r="B48" s="1984" t="s">
        <v>1022</v>
      </c>
      <c r="C48" s="1397"/>
      <c r="D48" s="1983">
        <v>3922</v>
      </c>
      <c r="E48" s="1987">
        <v>3922</v>
      </c>
    </row>
    <row r="49" spans="1:5" s="32" customFormat="1" ht="17.25" customHeight="1">
      <c r="A49" s="1483" t="s">
        <v>1023</v>
      </c>
      <c r="B49" s="1984" t="s">
        <v>1024</v>
      </c>
      <c r="C49" s="1397"/>
      <c r="D49" s="1983"/>
      <c r="E49" s="1987"/>
    </row>
    <row r="50" spans="1:5" s="32" customFormat="1" ht="17.25" customHeight="1">
      <c r="A50" s="1320" t="s">
        <v>175</v>
      </c>
      <c r="B50" s="1311" t="s">
        <v>176</v>
      </c>
      <c r="C50" s="1347"/>
      <c r="D50" s="312"/>
      <c r="E50" s="1142"/>
    </row>
    <row r="51" spans="1:5" s="32" customFormat="1" ht="17.25" customHeight="1">
      <c r="A51" s="1339" t="s">
        <v>177</v>
      </c>
      <c r="B51" s="1481" t="s">
        <v>178</v>
      </c>
      <c r="C51" s="1294">
        <f>SUM(C52:C53)</f>
        <v>100427</v>
      </c>
      <c r="D51" s="314">
        <f>SUM(D52:D53)</f>
        <v>107060</v>
      </c>
      <c r="E51" s="1482">
        <f>SUM(E52:E53)</f>
        <v>106074</v>
      </c>
    </row>
    <row r="52" spans="1:5" s="32" customFormat="1" ht="21.75" customHeight="1">
      <c r="A52" s="1483" t="s">
        <v>189</v>
      </c>
      <c r="B52" s="1308" t="s">
        <v>191</v>
      </c>
      <c r="C52" s="1293">
        <v>24642</v>
      </c>
      <c r="D52" s="821">
        <v>28386</v>
      </c>
      <c r="E52" s="1141">
        <v>28131</v>
      </c>
    </row>
    <row r="53" spans="1:5" ht="16.5" thickBot="1">
      <c r="A53" s="1484" t="s">
        <v>190</v>
      </c>
      <c r="B53" s="1485" t="s">
        <v>192</v>
      </c>
      <c r="C53" s="1486">
        <v>75785</v>
      </c>
      <c r="D53" s="824">
        <v>78674</v>
      </c>
      <c r="E53" s="1094">
        <v>77943</v>
      </c>
    </row>
    <row r="54" spans="1:5" s="43" customFormat="1" ht="37.5" customHeight="1" thickBot="1">
      <c r="A54" s="1338" t="s">
        <v>75</v>
      </c>
      <c r="B54" s="1342" t="s">
        <v>179</v>
      </c>
      <c r="C54" s="1348">
        <f>+C45+C46</f>
        <v>129046</v>
      </c>
      <c r="D54" s="317">
        <f>+D45+D46</f>
        <v>148943</v>
      </c>
      <c r="E54" s="661">
        <f>+E45+E46</f>
        <v>144502</v>
      </c>
    </row>
    <row r="55" spans="1:5" s="45" customFormat="1" ht="21.75" customHeight="1" thickBot="1">
      <c r="A55" s="49"/>
      <c r="B55" s="50"/>
      <c r="C55" s="51"/>
      <c r="D55" s="42"/>
      <c r="E55" s="42"/>
    </row>
    <row r="56" spans="1:5" ht="52.9" customHeight="1" thickBot="1">
      <c r="A56" s="580"/>
      <c r="B56" s="1133" t="s">
        <v>2</v>
      </c>
      <c r="C56" s="1326" t="s">
        <v>99</v>
      </c>
      <c r="D56" s="627" t="s">
        <v>390</v>
      </c>
      <c r="E56" s="811" t="s">
        <v>495</v>
      </c>
    </row>
    <row r="57" spans="1:5" ht="21.75" customHeight="1" thickBot="1">
      <c r="A57" s="76" t="s">
        <v>66</v>
      </c>
      <c r="B57" s="1134" t="s">
        <v>180</v>
      </c>
      <c r="C57" s="686">
        <f>SUM(C58:C62)</f>
        <v>127624</v>
      </c>
      <c r="D57" s="687">
        <f>SUM(D58:D62)</f>
        <v>146200</v>
      </c>
      <c r="E57" s="1301">
        <f>SUM(E58:E62)</f>
        <v>140263</v>
      </c>
    </row>
    <row r="58" spans="1:5" ht="21.75" customHeight="1">
      <c r="A58" s="1334" t="s">
        <v>18</v>
      </c>
      <c r="B58" s="1135" t="s">
        <v>93</v>
      </c>
      <c r="C58" s="1327">
        <v>61566</v>
      </c>
      <c r="D58" s="341">
        <v>72352</v>
      </c>
      <c r="E58" s="1179">
        <v>70570</v>
      </c>
    </row>
    <row r="59" spans="1:5" ht="21.75" customHeight="1">
      <c r="A59" s="1335" t="s">
        <v>19</v>
      </c>
      <c r="B59" s="1118" t="s">
        <v>51</v>
      </c>
      <c r="C59" s="1328">
        <v>16558</v>
      </c>
      <c r="D59" s="318">
        <v>18553</v>
      </c>
      <c r="E59" s="663">
        <v>17909</v>
      </c>
    </row>
    <row r="60" spans="1:5" ht="21.75" customHeight="1">
      <c r="A60" s="1335" t="s">
        <v>20</v>
      </c>
      <c r="B60" s="1118" t="s">
        <v>33</v>
      </c>
      <c r="C60" s="1328">
        <v>49500</v>
      </c>
      <c r="D60" s="318">
        <v>55295</v>
      </c>
      <c r="E60" s="1179">
        <v>51784</v>
      </c>
    </row>
    <row r="61" spans="1:5" ht="21.75" customHeight="1">
      <c r="A61" s="1335" t="s">
        <v>21</v>
      </c>
      <c r="B61" s="1118" t="s">
        <v>52</v>
      </c>
      <c r="C61" s="1328"/>
      <c r="D61" s="319"/>
      <c r="E61" s="1180"/>
    </row>
    <row r="62" spans="1:5" s="45" customFormat="1" ht="21.75" customHeight="1" thickBot="1">
      <c r="A62" s="1336" t="s">
        <v>34</v>
      </c>
      <c r="B62" s="1136" t="s">
        <v>53</v>
      </c>
      <c r="C62" s="1329"/>
      <c r="D62" s="539"/>
      <c r="E62" s="1181"/>
    </row>
    <row r="63" spans="1:5" ht="21.75" customHeight="1" thickBot="1">
      <c r="A63" s="76" t="s">
        <v>67</v>
      </c>
      <c r="B63" s="1134" t="s">
        <v>181</v>
      </c>
      <c r="C63" s="1330">
        <f>SUM(C64:C67)</f>
        <v>1422</v>
      </c>
      <c r="D63" s="173">
        <f>SUM(D64:D67)</f>
        <v>2743</v>
      </c>
      <c r="E63" s="682">
        <f>SUM(E64:E67)</f>
        <v>2206</v>
      </c>
    </row>
    <row r="64" spans="1:5" ht="21.75" customHeight="1">
      <c r="A64" s="1334" t="s">
        <v>24</v>
      </c>
      <c r="B64" s="1135" t="s">
        <v>101</v>
      </c>
      <c r="C64" s="1331"/>
      <c r="D64" s="318">
        <v>515</v>
      </c>
      <c r="E64" s="1179">
        <v>260</v>
      </c>
    </row>
    <row r="65" spans="1:5" ht="22.5" customHeight="1">
      <c r="A65" s="1335" t="s">
        <v>25</v>
      </c>
      <c r="B65" s="1118" t="s">
        <v>54</v>
      </c>
      <c r="C65" s="1332"/>
      <c r="D65" s="688"/>
      <c r="E65" s="1350"/>
    </row>
    <row r="66" spans="1:5" ht="19.899999999999999" customHeight="1">
      <c r="A66" s="193" t="s">
        <v>26</v>
      </c>
      <c r="B66" s="196" t="s">
        <v>1025</v>
      </c>
      <c r="C66" s="1169">
        <v>1422</v>
      </c>
      <c r="D66" s="683">
        <v>2228</v>
      </c>
      <c r="E66" s="1179">
        <v>1946</v>
      </c>
    </row>
    <row r="67" spans="1:5" ht="19.899999999999999" customHeight="1" thickBot="1">
      <c r="A67" s="1336" t="s">
        <v>27</v>
      </c>
      <c r="B67" s="1136" t="s">
        <v>3</v>
      </c>
      <c r="C67" s="1333"/>
      <c r="D67" s="146"/>
      <c r="E67" s="1183"/>
    </row>
    <row r="68" spans="1:5" ht="16.5" thickBot="1">
      <c r="A68" s="76" t="s">
        <v>68</v>
      </c>
      <c r="B68" s="541" t="s">
        <v>182</v>
      </c>
      <c r="C68" s="1330">
        <f>+C57+C63</f>
        <v>129046</v>
      </c>
      <c r="D68" s="173">
        <f>+D57+D63</f>
        <v>148943</v>
      </c>
      <c r="E68" s="682">
        <f>+E57+E63</f>
        <v>142469</v>
      </c>
    </row>
    <row r="69" spans="1:5" ht="15.75">
      <c r="A69" s="49"/>
      <c r="B69" s="50"/>
      <c r="C69" s="51"/>
    </row>
  </sheetData>
  <sheetProtection formatCells="0"/>
  <mergeCells count="4">
    <mergeCell ref="A1:A2"/>
    <mergeCell ref="B1:B2"/>
    <mergeCell ref="C1:E2"/>
    <mergeCell ref="A6:E6"/>
  </mergeCells>
  <printOptions horizontalCentered="1"/>
  <pageMargins left="0.31496062992125984" right="0.31496062992125984" top="0.78740157480314965" bottom="0.59055118110236227" header="0.59055118110236227" footer="0.39370078740157483"/>
  <pageSetup paperSize="9" scale="55" orientation="portrait" verticalDpi="300" r:id="rId1"/>
  <headerFooter>
    <oddHeader>&amp;R&amp;"Times New Roman CE,Dőlt"&amp;14 &amp;12 15. melléklet a 11/2016.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75"/>
  <sheetViews>
    <sheetView topLeftCell="A154" zoomScaleNormal="100" workbookViewId="0">
      <selection activeCell="I147" sqref="I147"/>
    </sheetView>
  </sheetViews>
  <sheetFormatPr defaultColWidth="9.33203125" defaultRowHeight="12.75"/>
  <cols>
    <col min="1" max="1" width="11" style="57" customWidth="1"/>
    <col min="2" max="2" width="74.33203125" style="58" customWidth="1"/>
    <col min="3" max="3" width="13.83203125" style="59" customWidth="1"/>
    <col min="4" max="4" width="16" style="2" customWidth="1"/>
    <col min="5" max="5" width="15.6640625" style="2" customWidth="1"/>
    <col min="6" max="16384" width="9.33203125" style="2"/>
  </cols>
  <sheetData>
    <row r="1" spans="1:5" s="1" customFormat="1" ht="42.75" customHeight="1">
      <c r="A1" s="2257" t="s">
        <v>984</v>
      </c>
      <c r="B1" s="2257"/>
      <c r="C1" s="2257"/>
      <c r="D1" s="2257"/>
      <c r="E1" s="2257"/>
    </row>
    <row r="2" spans="1:5" s="5" customFormat="1" ht="21.75" customHeight="1" thickBot="1">
      <c r="A2" s="2269" t="s">
        <v>376</v>
      </c>
      <c r="B2" s="2269"/>
      <c r="C2" s="2270"/>
      <c r="D2" s="2270"/>
      <c r="E2" s="1972" t="s">
        <v>957</v>
      </c>
    </row>
    <row r="3" spans="1:5" s="5" customFormat="1" ht="21" customHeight="1" thickBot="1">
      <c r="A3" s="2271" t="s">
        <v>57</v>
      </c>
      <c r="B3" s="2273" t="s">
        <v>0</v>
      </c>
      <c r="C3" s="2275" t="s">
        <v>983</v>
      </c>
      <c r="D3" s="2276"/>
      <c r="E3" s="2277"/>
    </row>
    <row r="4" spans="1:5" ht="31.5" customHeight="1" thickBot="1">
      <c r="A4" s="2272"/>
      <c r="B4" s="2274"/>
      <c r="C4" s="124" t="s">
        <v>99</v>
      </c>
      <c r="D4" s="125" t="s">
        <v>390</v>
      </c>
      <c r="E4" s="125" t="s">
        <v>495</v>
      </c>
    </row>
    <row r="5" spans="1:5" s="3" customFormat="1" ht="12.95" customHeight="1" thickBot="1">
      <c r="A5" s="75">
        <v>1</v>
      </c>
      <c r="B5" s="211">
        <v>2</v>
      </c>
      <c r="C5" s="9">
        <v>3</v>
      </c>
      <c r="D5" s="217">
        <v>4</v>
      </c>
      <c r="E5" s="212">
        <v>5</v>
      </c>
    </row>
    <row r="6" spans="1:5" s="61" customFormat="1" ht="16.5" customHeight="1" thickBot="1">
      <c r="A6" s="60" t="s">
        <v>66</v>
      </c>
      <c r="B6" s="34" t="s">
        <v>197</v>
      </c>
      <c r="C6" s="360">
        <f>+C7+C8+C9+C10+C11+C12</f>
        <v>665097</v>
      </c>
      <c r="D6" s="361">
        <f>+D7+D8+D9+D10+D11+D12</f>
        <v>972522</v>
      </c>
      <c r="E6" s="299">
        <f>+E7+E8+E9+E10+E11+E12</f>
        <v>972522</v>
      </c>
    </row>
    <row r="7" spans="1:5" s="6" customFormat="1" ht="16.5" customHeight="1">
      <c r="A7" s="62" t="s">
        <v>18</v>
      </c>
      <c r="B7" s="86" t="s">
        <v>198</v>
      </c>
      <c r="C7" s="362">
        <v>4739</v>
      </c>
      <c r="D7" s="291">
        <v>6617</v>
      </c>
      <c r="E7" s="893">
        <v>6618</v>
      </c>
    </row>
    <row r="8" spans="1:5" s="7" customFormat="1" ht="16.5" customHeight="1">
      <c r="A8" s="63" t="s">
        <v>19</v>
      </c>
      <c r="B8" s="87" t="s">
        <v>199</v>
      </c>
      <c r="C8" s="363">
        <v>298939</v>
      </c>
      <c r="D8" s="288">
        <v>308283</v>
      </c>
      <c r="E8" s="802">
        <v>308283</v>
      </c>
    </row>
    <row r="9" spans="1:5" s="7" customFormat="1" ht="16.5" customHeight="1">
      <c r="A9" s="63" t="s">
        <v>20</v>
      </c>
      <c r="B9" s="87" t="s">
        <v>95</v>
      </c>
      <c r="C9" s="363">
        <v>336777</v>
      </c>
      <c r="D9" s="288">
        <v>432211</v>
      </c>
      <c r="E9" s="802">
        <v>432210</v>
      </c>
    </row>
    <row r="10" spans="1:5" s="7" customFormat="1" ht="16.5" customHeight="1">
      <c r="A10" s="63" t="s">
        <v>21</v>
      </c>
      <c r="B10" s="87" t="s">
        <v>96</v>
      </c>
      <c r="C10" s="363">
        <v>24642</v>
      </c>
      <c r="D10" s="288">
        <v>26330</v>
      </c>
      <c r="E10" s="802">
        <v>26330</v>
      </c>
    </row>
    <row r="11" spans="1:5" s="7" customFormat="1" ht="16.5" customHeight="1">
      <c r="A11" s="63" t="s">
        <v>34</v>
      </c>
      <c r="B11" s="87" t="s">
        <v>200</v>
      </c>
      <c r="C11" s="363"/>
      <c r="D11" s="288">
        <v>191299</v>
      </c>
      <c r="E11" s="802">
        <v>191299</v>
      </c>
    </row>
    <row r="12" spans="1:5" s="6" customFormat="1" ht="16.5" customHeight="1" thickBot="1">
      <c r="A12" s="64" t="s">
        <v>22</v>
      </c>
      <c r="B12" s="88" t="s">
        <v>201</v>
      </c>
      <c r="C12" s="364"/>
      <c r="D12" s="351">
        <v>7782</v>
      </c>
      <c r="E12" s="870">
        <v>7782</v>
      </c>
    </row>
    <row r="13" spans="1:5" s="6" customFormat="1" ht="29.25" customHeight="1" thickBot="1">
      <c r="A13" s="60" t="s">
        <v>67</v>
      </c>
      <c r="B13" s="89" t="s">
        <v>202</v>
      </c>
      <c r="C13" s="379">
        <f>+C14+C15+C16+C17+C18</f>
        <v>280568</v>
      </c>
      <c r="D13" s="352">
        <f>+D14+D15+D16+D17+D18</f>
        <v>747692</v>
      </c>
      <c r="E13" s="299">
        <f>+E14+E15+E16+E17+E18</f>
        <v>743799</v>
      </c>
    </row>
    <row r="14" spans="1:5" s="6" customFormat="1" ht="16.5" customHeight="1">
      <c r="A14" s="62" t="s">
        <v>24</v>
      </c>
      <c r="B14" s="86" t="s">
        <v>160</v>
      </c>
      <c r="C14" s="362"/>
      <c r="D14" s="292"/>
      <c r="E14" s="868"/>
    </row>
    <row r="15" spans="1:5" s="6" customFormat="1" ht="16.5" customHeight="1">
      <c r="A15" s="63" t="s">
        <v>25</v>
      </c>
      <c r="B15" s="87" t="s">
        <v>203</v>
      </c>
      <c r="C15" s="363"/>
      <c r="D15" s="290"/>
      <c r="E15" s="869"/>
    </row>
    <row r="16" spans="1:5" s="6" customFormat="1" ht="16.5" customHeight="1">
      <c r="A16" s="63" t="s">
        <v>26</v>
      </c>
      <c r="B16" s="87" t="s">
        <v>204</v>
      </c>
      <c r="C16" s="363"/>
      <c r="D16" s="290"/>
      <c r="E16" s="869"/>
    </row>
    <row r="17" spans="1:5" s="6" customFormat="1" ht="16.5" customHeight="1">
      <c r="A17" s="63" t="s">
        <v>27</v>
      </c>
      <c r="B17" s="87" t="s">
        <v>205</v>
      </c>
      <c r="C17" s="363"/>
      <c r="D17" s="290"/>
      <c r="E17" s="869"/>
    </row>
    <row r="18" spans="1:5" s="6" customFormat="1" ht="16.5" customHeight="1">
      <c r="A18" s="63" t="s">
        <v>28</v>
      </c>
      <c r="B18" s="87" t="s">
        <v>206</v>
      </c>
      <c r="C18" s="363">
        <f>SUM(C19:C23)</f>
        <v>280568</v>
      </c>
      <c r="D18" s="309">
        <f>SUM(D19:D23)</f>
        <v>747692</v>
      </c>
      <c r="E18" s="358">
        <f>SUM(E19:E23)</f>
        <v>743799</v>
      </c>
    </row>
    <row r="19" spans="1:5" s="7" customFormat="1" ht="16.5" customHeight="1">
      <c r="A19" s="63" t="s">
        <v>315</v>
      </c>
      <c r="B19" s="90" t="s">
        <v>314</v>
      </c>
      <c r="C19" s="363">
        <v>454</v>
      </c>
      <c r="D19" s="288">
        <v>3775</v>
      </c>
      <c r="E19" s="690">
        <v>3433</v>
      </c>
    </row>
    <row r="20" spans="1:5" s="7" customFormat="1" ht="16.5" customHeight="1">
      <c r="A20" s="63" t="s">
        <v>316</v>
      </c>
      <c r="B20" s="90" t="s">
        <v>183</v>
      </c>
      <c r="C20" s="363">
        <v>68521</v>
      </c>
      <c r="D20" s="288">
        <v>417466</v>
      </c>
      <c r="E20" s="690">
        <v>417434</v>
      </c>
    </row>
    <row r="21" spans="1:5" s="7" customFormat="1" ht="16.5" customHeight="1">
      <c r="A21" s="63" t="s">
        <v>317</v>
      </c>
      <c r="B21" s="90" t="s">
        <v>184</v>
      </c>
      <c r="C21" s="363">
        <v>38705</v>
      </c>
      <c r="D21" s="288">
        <v>48782</v>
      </c>
      <c r="E21" s="690">
        <v>48919</v>
      </c>
    </row>
    <row r="22" spans="1:5" s="7" customFormat="1" ht="16.5" customHeight="1">
      <c r="A22" s="63" t="s">
        <v>318</v>
      </c>
      <c r="B22" s="90" t="s">
        <v>185</v>
      </c>
      <c r="C22" s="363">
        <v>28485</v>
      </c>
      <c r="D22" s="288">
        <v>44963</v>
      </c>
      <c r="E22" s="802">
        <v>45071</v>
      </c>
    </row>
    <row r="23" spans="1:5" s="7" customFormat="1" ht="16.5" customHeight="1" thickBot="1">
      <c r="A23" s="64" t="s">
        <v>319</v>
      </c>
      <c r="B23" s="91" t="s">
        <v>309</v>
      </c>
      <c r="C23" s="364">
        <v>144403</v>
      </c>
      <c r="D23" s="289">
        <v>232706</v>
      </c>
      <c r="E23" s="870">
        <v>228942</v>
      </c>
    </row>
    <row r="24" spans="1:5" s="7" customFormat="1" ht="27.75" customHeight="1" thickBot="1">
      <c r="A24" s="60" t="s">
        <v>68</v>
      </c>
      <c r="B24" s="34" t="s">
        <v>207</v>
      </c>
      <c r="C24" s="408">
        <f>+C25+C26+C27+C28+C29</f>
        <v>571194</v>
      </c>
      <c r="D24" s="277">
        <f>+D25+D26+D27+D28+D29</f>
        <v>512694</v>
      </c>
      <c r="E24" s="299">
        <f>+E25+E26+E27+E28+E29</f>
        <v>511644</v>
      </c>
    </row>
    <row r="25" spans="1:5" s="7" customFormat="1" ht="16.5" customHeight="1">
      <c r="A25" s="62" t="s">
        <v>5</v>
      </c>
      <c r="B25" s="86" t="s">
        <v>208</v>
      </c>
      <c r="C25" s="362"/>
      <c r="D25" s="294">
        <v>10944</v>
      </c>
      <c r="E25" s="689">
        <v>10944</v>
      </c>
    </row>
    <row r="26" spans="1:5" s="6" customFormat="1" ht="16.5" customHeight="1">
      <c r="A26" s="63" t="s">
        <v>6</v>
      </c>
      <c r="B26" s="87" t="s">
        <v>209</v>
      </c>
      <c r="C26" s="363"/>
      <c r="D26" s="290"/>
      <c r="E26" s="869"/>
    </row>
    <row r="27" spans="1:5" s="7" customFormat="1" ht="16.5" customHeight="1">
      <c r="A27" s="63" t="s">
        <v>7</v>
      </c>
      <c r="B27" s="87" t="s">
        <v>210</v>
      </c>
      <c r="C27" s="363"/>
      <c r="D27" s="288"/>
      <c r="E27" s="690"/>
    </row>
    <row r="28" spans="1:5" s="7" customFormat="1" ht="16.5" customHeight="1">
      <c r="A28" s="63" t="s">
        <v>8</v>
      </c>
      <c r="B28" s="87" t="s">
        <v>211</v>
      </c>
      <c r="C28" s="363"/>
      <c r="D28" s="288"/>
      <c r="E28" s="690"/>
    </row>
    <row r="29" spans="1:5" s="7" customFormat="1" ht="16.5" customHeight="1">
      <c r="A29" s="63" t="s">
        <v>37</v>
      </c>
      <c r="B29" s="87" t="s">
        <v>212</v>
      </c>
      <c r="C29" s="363">
        <f>SUM(C30:C34)</f>
        <v>571194</v>
      </c>
      <c r="D29" s="309">
        <f>SUM(D30:D34)</f>
        <v>501750</v>
      </c>
      <c r="E29" s="358">
        <f>SUM(E30:E34)</f>
        <v>500700</v>
      </c>
    </row>
    <row r="30" spans="1:5" s="7" customFormat="1" ht="16.5" customHeight="1">
      <c r="A30" s="63" t="s">
        <v>320</v>
      </c>
      <c r="B30" s="90" t="s">
        <v>314</v>
      </c>
      <c r="C30" s="363"/>
      <c r="D30" s="288"/>
      <c r="E30" s="690"/>
    </row>
    <row r="31" spans="1:5" s="7" customFormat="1" ht="16.5" customHeight="1">
      <c r="A31" s="63" t="s">
        <v>321</v>
      </c>
      <c r="B31" s="90" t="s">
        <v>183</v>
      </c>
      <c r="C31" s="363"/>
      <c r="D31" s="288">
        <v>4934</v>
      </c>
      <c r="E31" s="690">
        <v>4934</v>
      </c>
    </row>
    <row r="32" spans="1:5" s="7" customFormat="1" ht="16.5" customHeight="1">
      <c r="A32" s="63" t="s">
        <v>322</v>
      </c>
      <c r="B32" s="90" t="s">
        <v>184</v>
      </c>
      <c r="C32" s="363"/>
      <c r="D32" s="288">
        <v>1050</v>
      </c>
      <c r="E32" s="802"/>
    </row>
    <row r="33" spans="1:5" s="7" customFormat="1" ht="16.5" customHeight="1">
      <c r="A33" s="63" t="s">
        <v>323</v>
      </c>
      <c r="B33" s="90" t="s">
        <v>185</v>
      </c>
      <c r="C33" s="363"/>
      <c r="D33" s="288">
        <v>3956</v>
      </c>
      <c r="E33" s="802">
        <v>3956</v>
      </c>
    </row>
    <row r="34" spans="1:5" s="7" customFormat="1" ht="16.5" customHeight="1" thickBot="1">
      <c r="A34" s="64" t="s">
        <v>324</v>
      </c>
      <c r="B34" s="91" t="s">
        <v>309</v>
      </c>
      <c r="C34" s="364">
        <v>571194</v>
      </c>
      <c r="D34" s="289">
        <v>491810</v>
      </c>
      <c r="E34" s="870">
        <v>491810</v>
      </c>
    </row>
    <row r="35" spans="1:5" s="7" customFormat="1" ht="16.5" customHeight="1" thickBot="1">
      <c r="A35" s="60" t="s">
        <v>38</v>
      </c>
      <c r="B35" s="34" t="s">
        <v>213</v>
      </c>
      <c r="C35" s="859">
        <f>+C36+C41+C42+C43</f>
        <v>924000</v>
      </c>
      <c r="D35" s="860">
        <f>+D36+D41+D42+D43</f>
        <v>824000</v>
      </c>
      <c r="E35" s="861">
        <f>+E36+E41+E42+E43</f>
        <v>802619</v>
      </c>
    </row>
    <row r="36" spans="1:5" s="7" customFormat="1" ht="16.5" customHeight="1">
      <c r="A36" s="62" t="s">
        <v>9</v>
      </c>
      <c r="B36" s="86" t="s">
        <v>214</v>
      </c>
      <c r="C36" s="862">
        <f>SUM(C37:C40)</f>
        <v>856000</v>
      </c>
      <c r="D36" s="863">
        <v>756000</v>
      </c>
      <c r="E36" s="864">
        <f>SUM(E37:E40)</f>
        <v>737023</v>
      </c>
    </row>
    <row r="37" spans="1:5" s="7" customFormat="1" ht="16.5" customHeight="1">
      <c r="A37" s="63" t="s">
        <v>215</v>
      </c>
      <c r="B37" s="92" t="s">
        <v>325</v>
      </c>
      <c r="C37" s="368">
        <v>60000</v>
      </c>
      <c r="D37" s="350">
        <v>60000</v>
      </c>
      <c r="E37" s="872">
        <v>62321</v>
      </c>
    </row>
    <row r="38" spans="1:5" s="7" customFormat="1" ht="16.5" customHeight="1">
      <c r="A38" s="63" t="s">
        <v>216</v>
      </c>
      <c r="B38" s="92" t="s">
        <v>326</v>
      </c>
      <c r="C38" s="368">
        <v>76000</v>
      </c>
      <c r="D38" s="350">
        <v>76000</v>
      </c>
      <c r="E38" s="872">
        <v>74758</v>
      </c>
    </row>
    <row r="39" spans="1:5" s="7" customFormat="1" ht="16.5" customHeight="1">
      <c r="A39" s="63" t="s">
        <v>327</v>
      </c>
      <c r="B39" s="92" t="s">
        <v>328</v>
      </c>
      <c r="C39" s="368">
        <v>720000</v>
      </c>
      <c r="D39" s="350">
        <v>720000</v>
      </c>
      <c r="E39" s="872">
        <v>599944</v>
      </c>
    </row>
    <row r="40" spans="1:5" s="7" customFormat="1" ht="16.5" customHeight="1">
      <c r="A40" s="63" t="s">
        <v>463</v>
      </c>
      <c r="B40" s="92" t="s">
        <v>464</v>
      </c>
      <c r="C40" s="368"/>
      <c r="D40" s="350"/>
      <c r="E40" s="872"/>
    </row>
    <row r="41" spans="1:5" s="7" customFormat="1" ht="16.5" customHeight="1">
      <c r="A41" s="63" t="s">
        <v>10</v>
      </c>
      <c r="B41" s="87" t="s">
        <v>217</v>
      </c>
      <c r="C41" s="363">
        <v>45000</v>
      </c>
      <c r="D41" s="288">
        <v>45000</v>
      </c>
      <c r="E41" s="872">
        <v>46188</v>
      </c>
    </row>
    <row r="42" spans="1:5" s="7" customFormat="1" ht="16.5" customHeight="1">
      <c r="A42" s="63" t="s">
        <v>165</v>
      </c>
      <c r="B42" s="87" t="s">
        <v>329</v>
      </c>
      <c r="C42" s="363">
        <v>4500</v>
      </c>
      <c r="D42" s="288">
        <v>4500</v>
      </c>
      <c r="E42" s="690">
        <v>3786</v>
      </c>
    </row>
    <row r="43" spans="1:5" s="7" customFormat="1" ht="16.5" customHeight="1" thickBot="1">
      <c r="A43" s="64" t="s">
        <v>188</v>
      </c>
      <c r="B43" s="88" t="s">
        <v>330</v>
      </c>
      <c r="C43" s="865">
        <v>18500</v>
      </c>
      <c r="D43" s="737">
        <v>18500</v>
      </c>
      <c r="E43" s="691">
        <v>15622</v>
      </c>
    </row>
    <row r="44" spans="1:5" s="7" customFormat="1" ht="16.5" customHeight="1" thickBot="1">
      <c r="A44" s="60" t="s">
        <v>70</v>
      </c>
      <c r="B44" s="34" t="s">
        <v>218</v>
      </c>
      <c r="C44" s="379">
        <f>C45+C46+C50+C51+C52+C53+C54+C55+C56+C57</f>
        <v>560904</v>
      </c>
      <c r="D44" s="352">
        <f>D45+D46+D50+D51+D52+D53+D54+D55+D56+D57</f>
        <v>612331</v>
      </c>
      <c r="E44" s="353">
        <f>E45+E46+E50+E51+E52+E53+E54+E55+E56+E57</f>
        <v>590900</v>
      </c>
    </row>
    <row r="45" spans="1:5" s="7" customFormat="1" ht="16.5" customHeight="1">
      <c r="A45" s="69" t="s">
        <v>11</v>
      </c>
      <c r="B45" s="127" t="s">
        <v>149</v>
      </c>
      <c r="C45" s="758"/>
      <c r="D45" s="759"/>
      <c r="E45" s="581">
        <v>425</v>
      </c>
    </row>
    <row r="46" spans="1:5" s="7" customFormat="1" ht="16.5" customHeight="1">
      <c r="A46" s="63" t="s">
        <v>12</v>
      </c>
      <c r="B46" s="87" t="s">
        <v>150</v>
      </c>
      <c r="C46" s="363">
        <f>SUM(C47:C49)</f>
        <v>183071</v>
      </c>
      <c r="D46" s="309">
        <f>SUM(D47:D49)</f>
        <v>223096</v>
      </c>
      <c r="E46" s="760">
        <f>SUM(E47:E49)</f>
        <v>219529</v>
      </c>
    </row>
    <row r="47" spans="1:5" s="7" customFormat="1" ht="16.5" customHeight="1">
      <c r="A47" s="63" t="s">
        <v>331</v>
      </c>
      <c r="B47" s="93" t="s">
        <v>194</v>
      </c>
      <c r="C47" s="369">
        <v>11154</v>
      </c>
      <c r="D47" s="288">
        <v>11727</v>
      </c>
      <c r="E47" s="874">
        <v>11363</v>
      </c>
    </row>
    <row r="48" spans="1:5" s="7" customFormat="1" ht="16.5" customHeight="1">
      <c r="A48" s="63" t="s">
        <v>332</v>
      </c>
      <c r="B48" s="93" t="s">
        <v>195</v>
      </c>
      <c r="C48" s="369">
        <v>23241</v>
      </c>
      <c r="D48" s="288">
        <v>23663</v>
      </c>
      <c r="E48" s="802">
        <v>21765</v>
      </c>
    </row>
    <row r="49" spans="1:5" s="7" customFormat="1" ht="16.5" customHeight="1">
      <c r="A49" s="63" t="s">
        <v>333</v>
      </c>
      <c r="B49" s="93" t="s">
        <v>196</v>
      </c>
      <c r="C49" s="369">
        <v>148676</v>
      </c>
      <c r="D49" s="288">
        <v>187706</v>
      </c>
      <c r="E49" s="802">
        <v>186401</v>
      </c>
    </row>
    <row r="50" spans="1:5" s="7" customFormat="1" ht="16.5" customHeight="1">
      <c r="A50" s="63" t="s">
        <v>13</v>
      </c>
      <c r="B50" s="87" t="s">
        <v>151</v>
      </c>
      <c r="C50" s="363">
        <v>39305</v>
      </c>
      <c r="D50" s="288">
        <v>42816</v>
      </c>
      <c r="E50" s="802">
        <v>34461</v>
      </c>
    </row>
    <row r="51" spans="1:5" s="7" customFormat="1" ht="16.5" customHeight="1">
      <c r="A51" s="63" t="s">
        <v>40</v>
      </c>
      <c r="B51" s="87" t="s">
        <v>152</v>
      </c>
      <c r="C51" s="363">
        <v>156850</v>
      </c>
      <c r="D51" s="288">
        <v>142471</v>
      </c>
      <c r="E51" s="802">
        <v>142471</v>
      </c>
    </row>
    <row r="52" spans="1:5" s="7" customFormat="1" ht="16.5" customHeight="1">
      <c r="A52" s="63" t="s">
        <v>41</v>
      </c>
      <c r="B52" s="87" t="s">
        <v>153</v>
      </c>
      <c r="C52" s="363">
        <v>57780</v>
      </c>
      <c r="D52" s="288">
        <v>57420</v>
      </c>
      <c r="E52" s="802">
        <v>51882</v>
      </c>
    </row>
    <row r="53" spans="1:5" s="7" customFormat="1" ht="16.5" customHeight="1">
      <c r="A53" s="63" t="s">
        <v>42</v>
      </c>
      <c r="B53" s="87" t="s">
        <v>219</v>
      </c>
      <c r="C53" s="363">
        <v>115773</v>
      </c>
      <c r="D53" s="288">
        <v>116915</v>
      </c>
      <c r="E53" s="802">
        <v>113401</v>
      </c>
    </row>
    <row r="54" spans="1:5" s="7" customFormat="1" ht="16.5" customHeight="1">
      <c r="A54" s="63" t="s">
        <v>43</v>
      </c>
      <c r="B54" s="87" t="s">
        <v>220</v>
      </c>
      <c r="C54" s="363">
        <v>3510</v>
      </c>
      <c r="D54" s="288">
        <v>21776</v>
      </c>
      <c r="E54" s="802">
        <v>22033</v>
      </c>
    </row>
    <row r="55" spans="1:5" s="7" customFormat="1" ht="16.5" customHeight="1">
      <c r="A55" s="63" t="s">
        <v>44</v>
      </c>
      <c r="B55" s="87" t="s">
        <v>156</v>
      </c>
      <c r="C55" s="363">
        <v>200</v>
      </c>
      <c r="D55" s="288">
        <v>200</v>
      </c>
      <c r="E55" s="802">
        <v>126</v>
      </c>
    </row>
    <row r="56" spans="1:5" s="7" customFormat="1" ht="16.5" customHeight="1">
      <c r="A56" s="63" t="s">
        <v>94</v>
      </c>
      <c r="B56" s="87" t="s">
        <v>157</v>
      </c>
      <c r="C56" s="370"/>
      <c r="D56" s="288">
        <v>4</v>
      </c>
      <c r="E56" s="802"/>
    </row>
    <row r="57" spans="1:5" s="7" customFormat="1" ht="16.5" customHeight="1" thickBot="1">
      <c r="A57" s="128" t="s">
        <v>221</v>
      </c>
      <c r="B57" s="131" t="s">
        <v>158</v>
      </c>
      <c r="C57" s="761">
        <v>4415</v>
      </c>
      <c r="D57" s="737">
        <v>7633</v>
      </c>
      <c r="E57" s="870">
        <v>6572</v>
      </c>
    </row>
    <row r="58" spans="1:5" s="7" customFormat="1" ht="16.5" customHeight="1" thickBot="1">
      <c r="A58" s="60" t="s">
        <v>71</v>
      </c>
      <c r="B58" s="34" t="s">
        <v>222</v>
      </c>
      <c r="C58" s="379">
        <f>SUM(C59:C62)</f>
        <v>71216</v>
      </c>
      <c r="D58" s="352">
        <f>SUM(D59:D62)</f>
        <v>86629</v>
      </c>
      <c r="E58" s="353">
        <f>SUM(E59:E62)</f>
        <v>86954</v>
      </c>
    </row>
    <row r="59" spans="1:5" s="7" customFormat="1" ht="16.5" customHeight="1">
      <c r="A59" s="69" t="s">
        <v>14</v>
      </c>
      <c r="B59" s="127" t="s">
        <v>167</v>
      </c>
      <c r="C59" s="762"/>
      <c r="D59" s="759"/>
      <c r="E59" s="581"/>
    </row>
    <row r="60" spans="1:5" s="7" customFormat="1" ht="16.5" customHeight="1">
      <c r="A60" s="63" t="s">
        <v>15</v>
      </c>
      <c r="B60" s="87" t="s">
        <v>168</v>
      </c>
      <c r="C60" s="370">
        <v>12716</v>
      </c>
      <c r="D60" s="288">
        <v>55386</v>
      </c>
      <c r="E60" s="873">
        <v>55386</v>
      </c>
    </row>
    <row r="61" spans="1:5" s="7" customFormat="1" ht="16.5" customHeight="1">
      <c r="A61" s="63" t="s">
        <v>223</v>
      </c>
      <c r="B61" s="87" t="s">
        <v>169</v>
      </c>
      <c r="C61" s="370">
        <v>17700</v>
      </c>
      <c r="D61" s="288">
        <v>17700</v>
      </c>
      <c r="E61" s="690">
        <v>17720</v>
      </c>
    </row>
    <row r="62" spans="1:5" s="7" customFormat="1" ht="16.5" customHeight="1">
      <c r="A62" s="63" t="s">
        <v>224</v>
      </c>
      <c r="B62" s="94" t="s">
        <v>112</v>
      </c>
      <c r="C62" s="388">
        <f>SUM(C63:C66)</f>
        <v>40800</v>
      </c>
      <c r="D62" s="480">
        <f>SUM(D63:D66)</f>
        <v>13543</v>
      </c>
      <c r="E62" s="765">
        <f>SUM(E63:E66)</f>
        <v>13848</v>
      </c>
    </row>
    <row r="63" spans="1:5" s="7" customFormat="1" ht="16.5" customHeight="1">
      <c r="A63" s="64" t="s">
        <v>336</v>
      </c>
      <c r="B63" s="93" t="s">
        <v>334</v>
      </c>
      <c r="C63" s="368">
        <v>40000</v>
      </c>
      <c r="D63" s="350">
        <v>6759</v>
      </c>
      <c r="E63" s="527">
        <v>6759</v>
      </c>
    </row>
    <row r="64" spans="1:5" s="7" customFormat="1" ht="16.5" customHeight="1">
      <c r="A64" s="64" t="s">
        <v>337</v>
      </c>
      <c r="B64" s="93" t="s">
        <v>335</v>
      </c>
      <c r="C64" s="368">
        <v>800</v>
      </c>
      <c r="D64" s="350">
        <v>800</v>
      </c>
      <c r="E64" s="690">
        <v>1105</v>
      </c>
    </row>
    <row r="65" spans="1:5" s="7" customFormat="1" ht="16.5" customHeight="1">
      <c r="A65" s="64" t="s">
        <v>338</v>
      </c>
      <c r="B65" s="199" t="s">
        <v>339</v>
      </c>
      <c r="C65" s="377"/>
      <c r="D65" s="378"/>
      <c r="E65" s="876"/>
    </row>
    <row r="66" spans="1:5" s="7" customFormat="1" ht="16.5" customHeight="1" thickBot="1">
      <c r="A66" s="128" t="s">
        <v>469</v>
      </c>
      <c r="B66" s="748" t="s">
        <v>485</v>
      </c>
      <c r="C66" s="763"/>
      <c r="D66" s="764">
        <v>5984</v>
      </c>
      <c r="E66" s="691">
        <v>5984</v>
      </c>
    </row>
    <row r="67" spans="1:5" s="7" customFormat="1" ht="16.5" customHeight="1" thickBot="1">
      <c r="A67" s="60" t="s">
        <v>45</v>
      </c>
      <c r="B67" s="34" t="s">
        <v>225</v>
      </c>
      <c r="C67" s="360">
        <f>SUM(C68:C70)</f>
        <v>0</v>
      </c>
      <c r="D67" s="352">
        <f>SUM(D68:D70)</f>
        <v>0</v>
      </c>
      <c r="E67" s="353">
        <f>SUM(E68:E70)</f>
        <v>0</v>
      </c>
    </row>
    <row r="68" spans="1:5" s="7" customFormat="1" ht="29.25" customHeight="1">
      <c r="A68" s="62" t="s">
        <v>16</v>
      </c>
      <c r="B68" s="86" t="s">
        <v>226</v>
      </c>
      <c r="C68" s="362"/>
      <c r="D68" s="294"/>
      <c r="E68" s="800"/>
    </row>
    <row r="69" spans="1:5" s="7" customFormat="1" ht="27" customHeight="1">
      <c r="A69" s="63" t="s">
        <v>17</v>
      </c>
      <c r="B69" s="87" t="s">
        <v>227</v>
      </c>
      <c r="C69" s="363"/>
      <c r="D69" s="288"/>
      <c r="E69" s="873"/>
    </row>
    <row r="70" spans="1:5" s="7" customFormat="1" ht="16.5" customHeight="1" thickBot="1">
      <c r="A70" s="64" t="s">
        <v>46</v>
      </c>
      <c r="B70" s="88" t="s">
        <v>228</v>
      </c>
      <c r="C70" s="364"/>
      <c r="D70" s="289"/>
      <c r="E70" s="876"/>
    </row>
    <row r="71" spans="1:5" s="7" customFormat="1" ht="16.5" customHeight="1" thickBot="1">
      <c r="A71" s="60" t="s">
        <v>73</v>
      </c>
      <c r="B71" s="89" t="s">
        <v>229</v>
      </c>
      <c r="C71" s="379">
        <f>SUM(C72:C74)</f>
        <v>7000</v>
      </c>
      <c r="D71" s="352">
        <f>SUM(D72:D74)</f>
        <v>7243</v>
      </c>
      <c r="E71" s="353">
        <f>SUM(E72:E74)</f>
        <v>7297</v>
      </c>
    </row>
    <row r="72" spans="1:5" s="7" customFormat="1" ht="30.75" customHeight="1">
      <c r="A72" s="62" t="s">
        <v>47</v>
      </c>
      <c r="B72" s="86" t="s">
        <v>230</v>
      </c>
      <c r="C72" s="372"/>
      <c r="D72" s="294"/>
      <c r="E72" s="581"/>
    </row>
    <row r="73" spans="1:5" s="7" customFormat="1" ht="30" customHeight="1">
      <c r="A73" s="63" t="s">
        <v>48</v>
      </c>
      <c r="B73" s="87" t="s">
        <v>352</v>
      </c>
      <c r="C73" s="370">
        <v>4000</v>
      </c>
      <c r="D73" s="288">
        <v>1850</v>
      </c>
      <c r="E73" s="873">
        <v>1904</v>
      </c>
    </row>
    <row r="74" spans="1:5" s="7" customFormat="1" ht="16.5" customHeight="1" thickBot="1">
      <c r="A74" s="128" t="s">
        <v>100</v>
      </c>
      <c r="B74" s="131" t="s">
        <v>231</v>
      </c>
      <c r="C74" s="761">
        <v>3000</v>
      </c>
      <c r="D74" s="737">
        <v>5393</v>
      </c>
      <c r="E74" s="691">
        <v>5393</v>
      </c>
    </row>
    <row r="75" spans="1:5" s="7" customFormat="1" ht="16.5" customHeight="1" thickBot="1">
      <c r="A75" s="60" t="s">
        <v>74</v>
      </c>
      <c r="B75" s="34" t="s">
        <v>232</v>
      </c>
      <c r="C75" s="472">
        <f>+C6+C13+C24+C35+C44+C58+C67+C71</f>
        <v>3079979</v>
      </c>
      <c r="D75" s="373">
        <f>+D6+D13+D24+D35+D44+D58+D67+D71</f>
        <v>3763111</v>
      </c>
      <c r="E75" s="766">
        <f>+E6+E13+E24+E35+E44+E58+E67+E71</f>
        <v>3715735</v>
      </c>
    </row>
    <row r="76" spans="1:5" s="7" customFormat="1" ht="16.5" customHeight="1" thickBot="1">
      <c r="A76" s="31" t="s">
        <v>233</v>
      </c>
      <c r="B76" s="89" t="s">
        <v>234</v>
      </c>
      <c r="C76" s="379">
        <f>SUM(C77:C79)</f>
        <v>0</v>
      </c>
      <c r="D76" s="352">
        <f>SUM(D77:D79)</f>
        <v>0</v>
      </c>
      <c r="E76" s="353">
        <f>SUM(E77:E79)</f>
        <v>0</v>
      </c>
    </row>
    <row r="77" spans="1:5" s="7" customFormat="1" ht="16.5" customHeight="1">
      <c r="A77" s="62" t="s">
        <v>235</v>
      </c>
      <c r="B77" s="86" t="s">
        <v>236</v>
      </c>
      <c r="C77" s="381"/>
      <c r="D77" s="294"/>
      <c r="E77" s="581"/>
    </row>
    <row r="78" spans="1:5" s="7" customFormat="1" ht="16.5" customHeight="1">
      <c r="A78" s="63" t="s">
        <v>237</v>
      </c>
      <c r="B78" s="87" t="s">
        <v>238</v>
      </c>
      <c r="C78" s="473"/>
      <c r="D78" s="288"/>
      <c r="E78" s="873"/>
    </row>
    <row r="79" spans="1:5" s="7" customFormat="1" ht="16.5" customHeight="1" thickBot="1">
      <c r="A79" s="64" t="s">
        <v>239</v>
      </c>
      <c r="B79" s="95" t="s">
        <v>340</v>
      </c>
      <c r="C79" s="474"/>
      <c r="D79" s="289"/>
      <c r="E79" s="876"/>
    </row>
    <row r="80" spans="1:5" s="7" customFormat="1" ht="16.5" customHeight="1" thickBot="1">
      <c r="A80" s="31" t="s">
        <v>240</v>
      </c>
      <c r="B80" s="89" t="s">
        <v>241</v>
      </c>
      <c r="C80" s="379">
        <f>SUM(C81:C84)</f>
        <v>205151</v>
      </c>
      <c r="D80" s="352">
        <f>SUM(D81:D84)</f>
        <v>102377</v>
      </c>
      <c r="E80" s="353">
        <f>SUM(E81:E84)</f>
        <v>102377</v>
      </c>
    </row>
    <row r="81" spans="1:5" s="7" customFormat="1" ht="16.5" customHeight="1">
      <c r="A81" s="62" t="s">
        <v>35</v>
      </c>
      <c r="B81" s="86" t="s">
        <v>242</v>
      </c>
      <c r="C81" s="381">
        <v>205151</v>
      </c>
      <c r="D81" s="294">
        <v>102377</v>
      </c>
      <c r="E81" s="800">
        <v>102377</v>
      </c>
    </row>
    <row r="82" spans="1:5" s="7" customFormat="1" ht="16.5" customHeight="1">
      <c r="A82" s="63" t="s">
        <v>36</v>
      </c>
      <c r="B82" s="87" t="s">
        <v>243</v>
      </c>
      <c r="C82" s="473"/>
      <c r="D82" s="288"/>
      <c r="E82" s="873"/>
    </row>
    <row r="83" spans="1:5" s="7" customFormat="1" ht="16.5" customHeight="1">
      <c r="A83" s="63" t="s">
        <v>244</v>
      </c>
      <c r="B83" s="87" t="s">
        <v>245</v>
      </c>
      <c r="C83" s="370"/>
      <c r="D83" s="288"/>
      <c r="E83" s="690"/>
    </row>
    <row r="84" spans="1:5" s="7" customFormat="1" ht="16.5" customHeight="1" thickBot="1">
      <c r="A84" s="64" t="s">
        <v>246</v>
      </c>
      <c r="B84" s="88" t="s">
        <v>247</v>
      </c>
      <c r="C84" s="371"/>
      <c r="D84" s="289"/>
      <c r="E84" s="876"/>
    </row>
    <row r="85" spans="1:5" s="7" customFormat="1" ht="16.5" customHeight="1" thickBot="1">
      <c r="A85" s="31" t="s">
        <v>248</v>
      </c>
      <c r="B85" s="89" t="s">
        <v>249</v>
      </c>
      <c r="C85" s="379">
        <f>SUM(C86+C89)</f>
        <v>354654</v>
      </c>
      <c r="D85" s="352">
        <f>SUM(D86+D89)</f>
        <v>659480</v>
      </c>
      <c r="E85" s="353">
        <f>SUM(E86+E89)</f>
        <v>659480</v>
      </c>
    </row>
    <row r="86" spans="1:5" s="7" customFormat="1" ht="16.5" customHeight="1">
      <c r="A86" s="62" t="s">
        <v>49</v>
      </c>
      <c r="B86" s="86" t="s">
        <v>250</v>
      </c>
      <c r="C86" s="381">
        <f>SUM(C87:C88)</f>
        <v>354654</v>
      </c>
      <c r="D86" s="374">
        <f>SUM(D87:D88)</f>
        <v>659480</v>
      </c>
      <c r="E86" s="736">
        <f>SUM(E87:E88)</f>
        <v>659480</v>
      </c>
    </row>
    <row r="87" spans="1:5" s="7" customFormat="1" ht="16.5" customHeight="1">
      <c r="A87" s="63" t="s">
        <v>343</v>
      </c>
      <c r="B87" s="96" t="s">
        <v>341</v>
      </c>
      <c r="C87" s="380">
        <v>143263</v>
      </c>
      <c r="D87" s="288">
        <v>312105</v>
      </c>
      <c r="E87" s="461">
        <v>312105</v>
      </c>
    </row>
    <row r="88" spans="1:5" s="7" customFormat="1" ht="16.5" customHeight="1">
      <c r="A88" s="70" t="s">
        <v>344</v>
      </c>
      <c r="B88" s="96" t="s">
        <v>342</v>
      </c>
      <c r="C88" s="380">
        <v>211391</v>
      </c>
      <c r="D88" s="288">
        <v>347375</v>
      </c>
      <c r="E88" s="461">
        <v>347375</v>
      </c>
    </row>
    <row r="89" spans="1:5" s="7" customFormat="1" ht="16.5" customHeight="1" thickBot="1">
      <c r="A89" s="64" t="s">
        <v>50</v>
      </c>
      <c r="B89" s="88" t="s">
        <v>251</v>
      </c>
      <c r="C89" s="371"/>
      <c r="D89" s="289"/>
      <c r="E89" s="894"/>
    </row>
    <row r="90" spans="1:5" s="6" customFormat="1" ht="16.5" customHeight="1" thickBot="1">
      <c r="A90" s="31" t="s">
        <v>252</v>
      </c>
      <c r="B90" s="89" t="s">
        <v>253</v>
      </c>
      <c r="C90" s="360">
        <f>SUM(C91:C93)</f>
        <v>0</v>
      </c>
      <c r="D90" s="352">
        <f>SUM(D91:D93)</f>
        <v>28680</v>
      </c>
      <c r="E90" s="353">
        <f>SUM(E91:E93)</f>
        <v>28679</v>
      </c>
    </row>
    <row r="91" spans="1:5" s="7" customFormat="1" ht="16.5" customHeight="1">
      <c r="A91" s="62" t="s">
        <v>254</v>
      </c>
      <c r="B91" s="86" t="s">
        <v>255</v>
      </c>
      <c r="C91" s="372"/>
      <c r="D91" s="294">
        <v>28680</v>
      </c>
      <c r="E91" s="632">
        <v>28679</v>
      </c>
    </row>
    <row r="92" spans="1:5" s="7" customFormat="1" ht="16.5" customHeight="1">
      <c r="A92" s="63" t="s">
        <v>256</v>
      </c>
      <c r="B92" s="87" t="s">
        <v>257</v>
      </c>
      <c r="C92" s="370"/>
      <c r="D92" s="288"/>
      <c r="E92" s="873"/>
    </row>
    <row r="93" spans="1:5" s="7" customFormat="1" ht="16.5" customHeight="1" thickBot="1">
      <c r="A93" s="64" t="s">
        <v>258</v>
      </c>
      <c r="B93" s="88" t="s">
        <v>259</v>
      </c>
      <c r="C93" s="371"/>
      <c r="D93" s="289"/>
      <c r="E93" s="876"/>
    </row>
    <row r="94" spans="1:5" s="7" customFormat="1" ht="16.5" customHeight="1" thickBot="1">
      <c r="A94" s="31" t="s">
        <v>260</v>
      </c>
      <c r="B94" s="89" t="s">
        <v>261</v>
      </c>
      <c r="C94" s="360">
        <f>SUM(C95:C98)</f>
        <v>0</v>
      </c>
      <c r="D94" s="352">
        <f>SUM(D95:D98)</f>
        <v>0</v>
      </c>
      <c r="E94" s="353">
        <f>SUM(E95:E98)</f>
        <v>0</v>
      </c>
    </row>
    <row r="95" spans="1:5" s="7" customFormat="1" ht="16.5" customHeight="1">
      <c r="A95" s="65" t="s">
        <v>262</v>
      </c>
      <c r="B95" s="86" t="s">
        <v>263</v>
      </c>
      <c r="C95" s="372"/>
      <c r="D95" s="294"/>
      <c r="E95" s="581"/>
    </row>
    <row r="96" spans="1:5" s="7" customFormat="1" ht="16.5" customHeight="1">
      <c r="A96" s="66" t="s">
        <v>264</v>
      </c>
      <c r="B96" s="87" t="s">
        <v>265</v>
      </c>
      <c r="C96" s="370"/>
      <c r="D96" s="288"/>
      <c r="E96" s="873"/>
    </row>
    <row r="97" spans="1:5" s="7" customFormat="1" ht="16.5" customHeight="1">
      <c r="A97" s="66" t="s">
        <v>266</v>
      </c>
      <c r="B97" s="87" t="s">
        <v>267</v>
      </c>
      <c r="C97" s="370"/>
      <c r="D97" s="288"/>
      <c r="E97" s="690"/>
    </row>
    <row r="98" spans="1:5" s="6" customFormat="1" ht="16.5" customHeight="1" thickBot="1">
      <c r="A98" s="67" t="s">
        <v>268</v>
      </c>
      <c r="B98" s="88" t="s">
        <v>269</v>
      </c>
      <c r="C98" s="371"/>
      <c r="D98" s="293"/>
      <c r="E98" s="876"/>
    </row>
    <row r="99" spans="1:5" s="6" customFormat="1" ht="16.5" customHeight="1" thickBot="1">
      <c r="A99" s="31" t="s">
        <v>270</v>
      </c>
      <c r="B99" s="89" t="s">
        <v>271</v>
      </c>
      <c r="C99" s="375"/>
      <c r="D99" s="376"/>
      <c r="E99" s="878"/>
    </row>
    <row r="100" spans="1:5" s="6" customFormat="1" ht="16.5" customHeight="1" thickBot="1">
      <c r="A100" s="31" t="s">
        <v>272</v>
      </c>
      <c r="B100" s="97" t="s">
        <v>273</v>
      </c>
      <c r="C100" s="365">
        <f>+C76+C80+C85+C90+C94+C99</f>
        <v>559805</v>
      </c>
      <c r="D100" s="373">
        <f>+D76+D80+D85+D90+D94+D99</f>
        <v>790537</v>
      </c>
      <c r="E100" s="766">
        <f>+E76+E80+E85+E90+E94+E99</f>
        <v>790536</v>
      </c>
    </row>
    <row r="101" spans="1:5" s="6" customFormat="1" ht="16.5" customHeight="1" thickBot="1">
      <c r="A101" s="31" t="s">
        <v>274</v>
      </c>
      <c r="B101" s="97" t="s">
        <v>275</v>
      </c>
      <c r="C101" s="365">
        <f>+C75+C100</f>
        <v>3639784</v>
      </c>
      <c r="D101" s="373">
        <f>+D75+D100</f>
        <v>4553648</v>
      </c>
      <c r="E101" s="766">
        <f>+E75+E100</f>
        <v>4506271</v>
      </c>
    </row>
    <row r="102" spans="1:5" s="6" customFormat="1" ht="16.5" customHeight="1">
      <c r="A102" s="214"/>
      <c r="B102" s="203"/>
      <c r="C102" s="215"/>
      <c r="D102" s="204"/>
      <c r="E102" s="583"/>
    </row>
    <row r="103" spans="1:5" s="3" customFormat="1" ht="27" customHeight="1" thickBot="1">
      <c r="A103" s="2278" t="s">
        <v>2</v>
      </c>
      <c r="B103" s="2279"/>
      <c r="C103" s="2279"/>
      <c r="D103" s="2279"/>
      <c r="E103" s="2279"/>
    </row>
    <row r="104" spans="1:5" s="3" customFormat="1" ht="31.5" customHeight="1" thickBot="1">
      <c r="A104" s="580" t="s">
        <v>57</v>
      </c>
      <c r="B104" s="536" t="s">
        <v>0</v>
      </c>
      <c r="C104" s="537" t="s">
        <v>99</v>
      </c>
      <c r="D104" s="538" t="s">
        <v>390</v>
      </c>
      <c r="E104" s="538" t="s">
        <v>495</v>
      </c>
    </row>
    <row r="105" spans="1:5" s="3" customFormat="1" ht="12" customHeight="1" thickBot="1">
      <c r="A105" s="167">
        <v>1</v>
      </c>
      <c r="B105" s="9">
        <v>2</v>
      </c>
      <c r="C105" s="9">
        <v>3</v>
      </c>
      <c r="D105" s="584">
        <v>4</v>
      </c>
      <c r="E105" s="895">
        <v>5</v>
      </c>
    </row>
    <row r="106" spans="1:5" s="6" customFormat="1" ht="16.5" customHeight="1" thickBot="1">
      <c r="A106" s="60" t="s">
        <v>66</v>
      </c>
      <c r="B106" s="99" t="s">
        <v>308</v>
      </c>
      <c r="C106" s="482">
        <f>SUM(C107:C111)</f>
        <v>2094926</v>
      </c>
      <c r="D106" s="483">
        <f>SUM(D107:D111)</f>
        <v>2815105</v>
      </c>
      <c r="E106" s="738">
        <f>SUM(E107:E111)</f>
        <v>2533043</v>
      </c>
    </row>
    <row r="107" spans="1:5" s="21" customFormat="1" ht="16.5" customHeight="1">
      <c r="A107" s="62" t="s">
        <v>18</v>
      </c>
      <c r="B107" s="109" t="s">
        <v>93</v>
      </c>
      <c r="C107" s="586">
        <v>615175</v>
      </c>
      <c r="D107" s="587">
        <v>934515</v>
      </c>
      <c r="E107" s="755">
        <v>863396</v>
      </c>
    </row>
    <row r="108" spans="1:5" s="21" customFormat="1" ht="16.5" customHeight="1">
      <c r="A108" s="63" t="s">
        <v>19</v>
      </c>
      <c r="B108" s="101" t="s">
        <v>51</v>
      </c>
      <c r="C108" s="475">
        <v>153442</v>
      </c>
      <c r="D108" s="476">
        <v>203874</v>
      </c>
      <c r="E108" s="756">
        <v>190658</v>
      </c>
    </row>
    <row r="109" spans="1:5" s="21" customFormat="1" ht="16.5" customHeight="1">
      <c r="A109" s="63" t="s">
        <v>20</v>
      </c>
      <c r="B109" s="101" t="s">
        <v>33</v>
      </c>
      <c r="C109" s="477">
        <v>1012977</v>
      </c>
      <c r="D109" s="476">
        <v>1273911</v>
      </c>
      <c r="E109" s="756">
        <v>1097196</v>
      </c>
    </row>
    <row r="110" spans="1:5" s="21" customFormat="1" ht="16.5" customHeight="1">
      <c r="A110" s="63" t="s">
        <v>21</v>
      </c>
      <c r="B110" s="102" t="s">
        <v>52</v>
      </c>
      <c r="C110" s="477">
        <v>76988</v>
      </c>
      <c r="D110" s="478">
        <v>146175</v>
      </c>
      <c r="E110" s="756">
        <v>132398</v>
      </c>
    </row>
    <row r="111" spans="1:5" s="21" customFormat="1" ht="16.5" customHeight="1">
      <c r="A111" s="63" t="s">
        <v>29</v>
      </c>
      <c r="B111" s="27" t="s">
        <v>53</v>
      </c>
      <c r="C111" s="477">
        <f>SUM(C112:C119)</f>
        <v>236344</v>
      </c>
      <c r="D111" s="477">
        <f>SUM(D112:D119)</f>
        <v>256630</v>
      </c>
      <c r="E111" s="477">
        <f>SUM(E112:E119)</f>
        <v>249395</v>
      </c>
    </row>
    <row r="112" spans="1:5" s="21" customFormat="1" ht="16.5" customHeight="1">
      <c r="A112" s="63" t="s">
        <v>354</v>
      </c>
      <c r="B112" s="103" t="s">
        <v>353</v>
      </c>
      <c r="C112" s="477">
        <v>3015</v>
      </c>
      <c r="D112" s="478">
        <v>3323</v>
      </c>
      <c r="E112" s="756">
        <v>3323</v>
      </c>
    </row>
    <row r="113" spans="1:5" s="21" customFormat="1" ht="16.5" customHeight="1">
      <c r="A113" s="63" t="s">
        <v>355</v>
      </c>
      <c r="B113" s="104" t="s">
        <v>276</v>
      </c>
      <c r="C113" s="477"/>
      <c r="D113" s="478"/>
      <c r="E113" s="756"/>
    </row>
    <row r="114" spans="1:5" s="21" customFormat="1" ht="27" customHeight="1">
      <c r="A114" s="63" t="s">
        <v>356</v>
      </c>
      <c r="B114" s="104" t="s">
        <v>277</v>
      </c>
      <c r="C114" s="477"/>
      <c r="D114" s="478"/>
      <c r="E114" s="756"/>
    </row>
    <row r="115" spans="1:5" s="21" customFormat="1" ht="16.5" customHeight="1">
      <c r="A115" s="63" t="s">
        <v>357</v>
      </c>
      <c r="B115" s="105" t="s">
        <v>278</v>
      </c>
      <c r="C115" s="477">
        <v>223369</v>
      </c>
      <c r="D115" s="476">
        <v>242206</v>
      </c>
      <c r="E115" s="756">
        <v>237091</v>
      </c>
    </row>
    <row r="116" spans="1:5" s="21" customFormat="1" ht="16.5" customHeight="1">
      <c r="A116" s="63" t="s">
        <v>358</v>
      </c>
      <c r="B116" s="104" t="s">
        <v>279</v>
      </c>
      <c r="C116" s="477"/>
      <c r="D116" s="478"/>
      <c r="E116" s="756"/>
    </row>
    <row r="117" spans="1:5" s="21" customFormat="1" ht="16.5" customHeight="1">
      <c r="A117" s="63" t="s">
        <v>359</v>
      </c>
      <c r="B117" s="106" t="s">
        <v>280</v>
      </c>
      <c r="C117" s="477"/>
      <c r="D117" s="478"/>
      <c r="E117" s="756"/>
    </row>
    <row r="118" spans="1:5" s="21" customFormat="1" ht="16.5" customHeight="1">
      <c r="A118" s="63" t="s">
        <v>360</v>
      </c>
      <c r="B118" s="106" t="s">
        <v>281</v>
      </c>
      <c r="C118" s="477"/>
      <c r="D118" s="478"/>
      <c r="E118" s="756"/>
    </row>
    <row r="119" spans="1:5" s="21" customFormat="1" ht="16.5" customHeight="1" thickBot="1">
      <c r="A119" s="64" t="s">
        <v>361</v>
      </c>
      <c r="B119" s="106" t="s">
        <v>282</v>
      </c>
      <c r="C119" s="477">
        <v>9960</v>
      </c>
      <c r="D119" s="481">
        <v>11101</v>
      </c>
      <c r="E119" s="896">
        <v>8981</v>
      </c>
    </row>
    <row r="120" spans="1:5" s="21" customFormat="1" ht="16.5" customHeight="1" thickBot="1">
      <c r="A120" s="60" t="s">
        <v>67</v>
      </c>
      <c r="B120" s="99" t="s">
        <v>362</v>
      </c>
      <c r="C120" s="482">
        <f>SUM(C121+C127+C128)+C135</f>
        <v>934434</v>
      </c>
      <c r="D120" s="483">
        <f>SUM(D121+D127+D128)+D135</f>
        <v>830529</v>
      </c>
      <c r="E120" s="769">
        <f>SUM(E121+E127+E128)+E135</f>
        <v>745548</v>
      </c>
    </row>
    <row r="121" spans="1:5" s="21" customFormat="1" ht="16.5" customHeight="1">
      <c r="A121" s="69" t="s">
        <v>24</v>
      </c>
      <c r="B121" s="100" t="s">
        <v>101</v>
      </c>
      <c r="C121" s="389">
        <f>SUM(C122:C126)</f>
        <v>852781</v>
      </c>
      <c r="D121" s="768">
        <f>SUM(D122:D126)</f>
        <v>749604</v>
      </c>
      <c r="E121" s="769">
        <f>SUM(E122:E126)</f>
        <v>684113</v>
      </c>
    </row>
    <row r="122" spans="1:5" s="21" customFormat="1" ht="16.5" customHeight="1">
      <c r="A122" s="63" t="s">
        <v>345</v>
      </c>
      <c r="B122" s="197" t="s">
        <v>350</v>
      </c>
      <c r="C122" s="387">
        <v>207359</v>
      </c>
      <c r="D122" s="478">
        <v>219686</v>
      </c>
      <c r="E122" s="756">
        <v>162256</v>
      </c>
    </row>
    <row r="123" spans="1:5" s="21" customFormat="1" ht="34.5" customHeight="1">
      <c r="A123" s="63" t="s">
        <v>346</v>
      </c>
      <c r="B123" s="197" t="s">
        <v>103</v>
      </c>
      <c r="C123" s="387">
        <v>520892</v>
      </c>
      <c r="D123" s="478">
        <v>432983</v>
      </c>
      <c r="E123" s="756">
        <v>429405</v>
      </c>
    </row>
    <row r="124" spans="1:5" s="21" customFormat="1" ht="34.5" customHeight="1">
      <c r="A124" s="63" t="s">
        <v>347</v>
      </c>
      <c r="B124" s="197" t="s">
        <v>110</v>
      </c>
      <c r="C124" s="387">
        <v>124530</v>
      </c>
      <c r="D124" s="478">
        <v>89085</v>
      </c>
      <c r="E124" s="756">
        <v>85327</v>
      </c>
    </row>
    <row r="125" spans="1:5" s="21" customFormat="1" ht="34.5" customHeight="1">
      <c r="A125" s="63" t="s">
        <v>348</v>
      </c>
      <c r="B125" s="197" t="s">
        <v>109</v>
      </c>
      <c r="C125" s="387"/>
      <c r="D125" s="478">
        <v>5740</v>
      </c>
      <c r="E125" s="756">
        <v>5600</v>
      </c>
    </row>
    <row r="126" spans="1:5" s="21" customFormat="1" ht="43.5" customHeight="1">
      <c r="A126" s="63" t="s">
        <v>349</v>
      </c>
      <c r="B126" s="197" t="s">
        <v>115</v>
      </c>
      <c r="C126" s="387"/>
      <c r="D126" s="478">
        <v>2110</v>
      </c>
      <c r="E126" s="756">
        <v>1525</v>
      </c>
    </row>
    <row r="127" spans="1:5" s="21" customFormat="1" ht="16.5" customHeight="1">
      <c r="A127" s="63" t="s">
        <v>25</v>
      </c>
      <c r="B127" s="101" t="s">
        <v>54</v>
      </c>
      <c r="C127" s="384">
        <v>75670</v>
      </c>
      <c r="D127" s="478">
        <v>66783</v>
      </c>
      <c r="E127" s="756">
        <v>48569</v>
      </c>
    </row>
    <row r="128" spans="1:5" s="21" customFormat="1" ht="16.5" customHeight="1">
      <c r="A128" s="63" t="s">
        <v>26</v>
      </c>
      <c r="B128" s="108" t="s">
        <v>102</v>
      </c>
      <c r="C128" s="387">
        <f>SUM(C129:C134)</f>
        <v>3000</v>
      </c>
      <c r="D128" s="479">
        <f>SUM(D129:D134)</f>
        <v>4756</v>
      </c>
      <c r="E128" s="897">
        <f>SUM(E129:E134)</f>
        <v>4756</v>
      </c>
    </row>
    <row r="129" spans="1:5" s="21" customFormat="1" ht="16.5" customHeight="1">
      <c r="A129" s="63" t="s">
        <v>310</v>
      </c>
      <c r="B129" s="101" t="s">
        <v>283</v>
      </c>
      <c r="C129" s="388"/>
      <c r="D129" s="478"/>
      <c r="E129" s="756"/>
    </row>
    <row r="130" spans="1:5" s="21" customFormat="1" ht="16.5" customHeight="1">
      <c r="A130" s="63" t="s">
        <v>311</v>
      </c>
      <c r="B130" s="101" t="s">
        <v>277</v>
      </c>
      <c r="C130" s="388"/>
      <c r="D130" s="478"/>
      <c r="E130" s="756"/>
    </row>
    <row r="131" spans="1:5" s="21" customFormat="1" ht="16.5" customHeight="1">
      <c r="A131" s="63" t="s">
        <v>312</v>
      </c>
      <c r="B131" s="101" t="s">
        <v>284</v>
      </c>
      <c r="C131" s="388"/>
      <c r="D131" s="478">
        <v>3556</v>
      </c>
      <c r="E131" s="756">
        <v>3556</v>
      </c>
    </row>
    <row r="132" spans="1:5" s="21" customFormat="1" ht="18.75" customHeight="1">
      <c r="A132" s="63" t="s">
        <v>313</v>
      </c>
      <c r="B132" s="101" t="s">
        <v>351</v>
      </c>
      <c r="C132" s="388">
        <v>3000</v>
      </c>
      <c r="D132" s="478">
        <v>1200</v>
      </c>
      <c r="E132" s="756">
        <v>1200</v>
      </c>
    </row>
    <row r="133" spans="1:5" s="21" customFormat="1" ht="16.5" customHeight="1">
      <c r="A133" s="63" t="s">
        <v>363</v>
      </c>
      <c r="B133" s="101" t="s">
        <v>457</v>
      </c>
      <c r="C133" s="388"/>
      <c r="D133" s="478"/>
      <c r="E133" s="756"/>
    </row>
    <row r="134" spans="1:5" s="21" customFormat="1" ht="16.5" customHeight="1" thickBot="1">
      <c r="A134" s="128" t="s">
        <v>364</v>
      </c>
      <c r="B134" s="285" t="s">
        <v>285</v>
      </c>
      <c r="C134" s="739"/>
      <c r="D134" s="740"/>
      <c r="E134" s="898"/>
    </row>
    <row r="135" spans="1:5" s="21" customFormat="1" ht="16.5" customHeight="1" thickBot="1">
      <c r="A135" s="283" t="s">
        <v>1051</v>
      </c>
      <c r="B135" s="108" t="s">
        <v>1025</v>
      </c>
      <c r="C135" s="2043">
        <v>2983</v>
      </c>
      <c r="D135" s="2044">
        <v>9386</v>
      </c>
      <c r="E135" s="2045">
        <v>8110</v>
      </c>
    </row>
    <row r="136" spans="1:5" s="21" customFormat="1" ht="16.5" customHeight="1" thickBot="1">
      <c r="A136" s="60" t="s">
        <v>68</v>
      </c>
      <c r="B136" s="35" t="s">
        <v>286</v>
      </c>
      <c r="C136" s="482">
        <f>SUM(C137+C140)</f>
        <v>265313</v>
      </c>
      <c r="D136" s="483">
        <f>SUM(D137+D140)</f>
        <v>530805</v>
      </c>
      <c r="E136" s="738">
        <f>SUM(E137+E140)</f>
        <v>0</v>
      </c>
    </row>
    <row r="137" spans="1:5" s="21" customFormat="1" ht="16.5" customHeight="1">
      <c r="A137" s="62" t="s">
        <v>5</v>
      </c>
      <c r="B137" s="110" t="s">
        <v>365</v>
      </c>
      <c r="C137" s="586">
        <f>SUM(C138:C139)</f>
        <v>202015</v>
      </c>
      <c r="D137" s="768">
        <f>SUM(D138:D139)</f>
        <v>392050</v>
      </c>
      <c r="E137" s="755">
        <f>SUM(E138:E139)</f>
        <v>0</v>
      </c>
    </row>
    <row r="138" spans="1:5" s="21" customFormat="1" ht="16.5" customHeight="1">
      <c r="A138" s="63" t="s">
        <v>366</v>
      </c>
      <c r="B138" s="111" t="s">
        <v>368</v>
      </c>
      <c r="C138" s="410">
        <v>145153</v>
      </c>
      <c r="D138" s="484">
        <v>167279</v>
      </c>
      <c r="E138" s="899"/>
    </row>
    <row r="139" spans="1:5" s="21" customFormat="1" ht="16.5" customHeight="1">
      <c r="A139" s="63" t="s">
        <v>367</v>
      </c>
      <c r="B139" s="111" t="s">
        <v>369</v>
      </c>
      <c r="C139" s="410">
        <v>56862</v>
      </c>
      <c r="D139" s="484">
        <v>224771</v>
      </c>
      <c r="E139" s="899"/>
    </row>
    <row r="140" spans="1:5" s="21" customFormat="1" ht="16.5" customHeight="1">
      <c r="A140" s="63" t="s">
        <v>6</v>
      </c>
      <c r="B140" s="93" t="s">
        <v>370</v>
      </c>
      <c r="C140" s="475">
        <f>SUM(C141:C142)</f>
        <v>63298</v>
      </c>
      <c r="D140" s="801">
        <f>SUM(D141:D142)</f>
        <v>138755</v>
      </c>
      <c r="E140" s="753">
        <f>SUM(E141:E142)</f>
        <v>0</v>
      </c>
    </row>
    <row r="141" spans="1:5" s="21" customFormat="1" ht="16.5" customHeight="1">
      <c r="A141" s="63" t="s">
        <v>371</v>
      </c>
      <c r="B141" s="111" t="s">
        <v>368</v>
      </c>
      <c r="C141" s="410">
        <v>63298</v>
      </c>
      <c r="D141" s="484">
        <v>30639</v>
      </c>
      <c r="E141" s="899"/>
    </row>
    <row r="142" spans="1:5" s="21" customFormat="1" ht="16.5" customHeight="1" thickBot="1">
      <c r="A142" s="70" t="s">
        <v>372</v>
      </c>
      <c r="B142" s="208" t="s">
        <v>369</v>
      </c>
      <c r="C142" s="589"/>
      <c r="D142" s="590">
        <v>108116</v>
      </c>
      <c r="E142" s="900"/>
    </row>
    <row r="143" spans="1:5" s="21" customFormat="1" ht="16.5" customHeight="1" thickBot="1">
      <c r="A143" s="60" t="s">
        <v>69</v>
      </c>
      <c r="B143" s="35" t="s">
        <v>287</v>
      </c>
      <c r="C143" s="482">
        <f>+C106+C120+C136</f>
        <v>3294673</v>
      </c>
      <c r="D143" s="483">
        <f>+D106+D120+D136</f>
        <v>4176439</v>
      </c>
      <c r="E143" s="738">
        <f>+E106+E120+E136</f>
        <v>3278591</v>
      </c>
    </row>
    <row r="144" spans="1:5" s="21" customFormat="1" ht="27.75" customHeight="1" thickBot="1">
      <c r="A144" s="60" t="s">
        <v>70</v>
      </c>
      <c r="B144" s="35" t="s">
        <v>288</v>
      </c>
      <c r="C144" s="482">
        <f>+C145+C146+C147</f>
        <v>0</v>
      </c>
      <c r="D144" s="483">
        <f>+D145+D146+D147</f>
        <v>0</v>
      </c>
      <c r="E144" s="738">
        <f>+E145+E146+E147</f>
        <v>0</v>
      </c>
    </row>
    <row r="145" spans="1:9" s="6" customFormat="1" ht="16.5" customHeight="1">
      <c r="A145" s="62" t="s">
        <v>11</v>
      </c>
      <c r="B145" s="109" t="s">
        <v>289</v>
      </c>
      <c r="C145" s="586"/>
      <c r="D145" s="591"/>
      <c r="E145" s="901"/>
    </row>
    <row r="146" spans="1:9" s="21" customFormat="1" ht="16.5" customHeight="1">
      <c r="A146" s="62" t="s">
        <v>12</v>
      </c>
      <c r="B146" s="109" t="s">
        <v>290</v>
      </c>
      <c r="C146" s="475"/>
      <c r="D146" s="478"/>
      <c r="E146" s="756"/>
    </row>
    <row r="147" spans="1:9" s="21" customFormat="1" ht="16.5" customHeight="1" thickBot="1">
      <c r="A147" s="70" t="s">
        <v>13</v>
      </c>
      <c r="B147" s="112" t="s">
        <v>291</v>
      </c>
      <c r="C147" s="477"/>
      <c r="D147" s="481"/>
      <c r="E147" s="896"/>
    </row>
    <row r="148" spans="1:9" s="21" customFormat="1" ht="16.5" customHeight="1" thickBot="1">
      <c r="A148" s="60" t="s">
        <v>71</v>
      </c>
      <c r="B148" s="35" t="s">
        <v>292</v>
      </c>
      <c r="C148" s="482">
        <f>+C149+C150+C151+C152</f>
        <v>102377</v>
      </c>
      <c r="D148" s="483">
        <f>+D149+D150+D151+D152</f>
        <v>103474</v>
      </c>
      <c r="E148" s="738">
        <f>+E149+E150+E151+E152</f>
        <v>103474</v>
      </c>
    </row>
    <row r="149" spans="1:9" s="21" customFormat="1" ht="16.5" customHeight="1">
      <c r="A149" s="62" t="s">
        <v>14</v>
      </c>
      <c r="B149" s="109" t="s">
        <v>293</v>
      </c>
      <c r="C149" s="592">
        <v>102377</v>
      </c>
      <c r="D149" s="588">
        <v>103474</v>
      </c>
      <c r="E149" s="755">
        <v>103474</v>
      </c>
    </row>
    <row r="150" spans="1:9" s="21" customFormat="1" ht="16.5" customHeight="1">
      <c r="A150" s="62" t="s">
        <v>15</v>
      </c>
      <c r="B150" s="109" t="s">
        <v>294</v>
      </c>
      <c r="C150" s="409"/>
      <c r="D150" s="478"/>
      <c r="E150" s="756"/>
    </row>
    <row r="151" spans="1:9" s="21" customFormat="1" ht="16.5" customHeight="1">
      <c r="A151" s="62" t="s">
        <v>223</v>
      </c>
      <c r="B151" s="109" t="s">
        <v>295</v>
      </c>
      <c r="C151" s="409"/>
      <c r="D151" s="478"/>
      <c r="E151" s="756"/>
    </row>
    <row r="152" spans="1:9" s="6" customFormat="1" ht="16.5" customHeight="1" thickBot="1">
      <c r="A152" s="70" t="s">
        <v>224</v>
      </c>
      <c r="B152" s="112" t="s">
        <v>296</v>
      </c>
      <c r="C152" s="593"/>
      <c r="D152" s="481"/>
      <c r="E152" s="896"/>
    </row>
    <row r="153" spans="1:9" s="21" customFormat="1" ht="16.5" customHeight="1" thickBot="1">
      <c r="A153" s="60" t="s">
        <v>72</v>
      </c>
      <c r="B153" s="35" t="s">
        <v>374</v>
      </c>
      <c r="C153" s="486">
        <f>SUM(C154:C158)</f>
        <v>0</v>
      </c>
      <c r="D153" s="487">
        <f>SUM(D154:D158)</f>
        <v>28558</v>
      </c>
      <c r="E153" s="767">
        <f>SUM(E154:E158)</f>
        <v>28558</v>
      </c>
      <c r="I153" s="71"/>
    </row>
    <row r="154" spans="1:9" s="21" customFormat="1" ht="16.5" customHeight="1">
      <c r="A154" s="62" t="s">
        <v>16</v>
      </c>
      <c r="B154" s="109" t="s">
        <v>297</v>
      </c>
      <c r="C154" s="586"/>
      <c r="D154" s="588"/>
      <c r="E154" s="755"/>
    </row>
    <row r="155" spans="1:9" s="21" customFormat="1" ht="16.5" customHeight="1">
      <c r="A155" s="74" t="s">
        <v>17</v>
      </c>
      <c r="B155" s="101" t="s">
        <v>298</v>
      </c>
      <c r="C155" s="475"/>
      <c r="D155" s="478">
        <v>28558</v>
      </c>
      <c r="E155" s="756">
        <v>28558</v>
      </c>
    </row>
    <row r="156" spans="1:9" s="21" customFormat="1" ht="16.5" customHeight="1">
      <c r="A156" s="74" t="s">
        <v>46</v>
      </c>
      <c r="B156" s="101" t="s">
        <v>373</v>
      </c>
      <c r="C156" s="475"/>
      <c r="D156" s="478"/>
      <c r="E156" s="756"/>
    </row>
    <row r="157" spans="1:9" s="6" customFormat="1" ht="16.5" customHeight="1">
      <c r="A157" s="74" t="s">
        <v>113</v>
      </c>
      <c r="B157" s="101" t="s">
        <v>299</v>
      </c>
      <c r="C157" s="475"/>
      <c r="D157" s="485"/>
      <c r="E157" s="902"/>
    </row>
    <row r="158" spans="1:9" s="6" customFormat="1" ht="16.5" customHeight="1" thickBot="1">
      <c r="A158" s="70" t="s">
        <v>114</v>
      </c>
      <c r="B158" s="112" t="s">
        <v>300</v>
      </c>
      <c r="C158" s="477"/>
      <c r="D158" s="594"/>
      <c r="E158" s="903"/>
    </row>
    <row r="159" spans="1:9" s="6" customFormat="1" ht="16.5" customHeight="1" thickBot="1">
      <c r="A159" s="60" t="s">
        <v>73</v>
      </c>
      <c r="B159" s="35" t="s">
        <v>301</v>
      </c>
      <c r="C159" s="488">
        <f>+C160+C161+C162+C163</f>
        <v>0</v>
      </c>
      <c r="D159" s="489">
        <f>+D160+D161+D162+D163</f>
        <v>0</v>
      </c>
      <c r="E159" s="770">
        <f>+E160+E161+E162+E163</f>
        <v>0</v>
      </c>
    </row>
    <row r="160" spans="1:9" s="6" customFormat="1" ht="16.5" customHeight="1">
      <c r="A160" s="62" t="s">
        <v>47</v>
      </c>
      <c r="B160" s="109" t="s">
        <v>302</v>
      </c>
      <c r="C160" s="586"/>
      <c r="D160" s="591"/>
      <c r="E160" s="901"/>
    </row>
    <row r="161" spans="1:5" s="6" customFormat="1" ht="16.5" customHeight="1">
      <c r="A161" s="62" t="s">
        <v>48</v>
      </c>
      <c r="B161" s="109" t="s">
        <v>303</v>
      </c>
      <c r="C161" s="475"/>
      <c r="D161" s="485"/>
      <c r="E161" s="902"/>
    </row>
    <row r="162" spans="1:5" s="6" customFormat="1" ht="16.5" customHeight="1">
      <c r="A162" s="62" t="s">
        <v>100</v>
      </c>
      <c r="B162" s="109" t="s">
        <v>304</v>
      </c>
      <c r="C162" s="475"/>
      <c r="D162" s="485"/>
      <c r="E162" s="902"/>
    </row>
    <row r="163" spans="1:5" s="21" customFormat="1" ht="16.5" customHeight="1" thickBot="1">
      <c r="A163" s="70" t="s">
        <v>111</v>
      </c>
      <c r="B163" s="112" t="s">
        <v>305</v>
      </c>
      <c r="C163" s="477"/>
      <c r="D163" s="481"/>
      <c r="E163" s="896"/>
    </row>
    <row r="164" spans="1:5" s="21" customFormat="1" ht="16.5" customHeight="1" thickBot="1">
      <c r="A164" s="60" t="s">
        <v>74</v>
      </c>
      <c r="B164" s="35" t="s">
        <v>306</v>
      </c>
      <c r="C164" s="404">
        <f>+C144+C148+C153+C159</f>
        <v>102377</v>
      </c>
      <c r="D164" s="490">
        <f>+D144+D148+D153+D159</f>
        <v>132032</v>
      </c>
      <c r="E164" s="741">
        <f>+E144+E148+E153+E159</f>
        <v>132032</v>
      </c>
    </row>
    <row r="165" spans="1:5" s="21" customFormat="1" ht="23.25" customHeight="1" thickBot="1">
      <c r="A165" s="72" t="s">
        <v>75</v>
      </c>
      <c r="B165" s="113" t="s">
        <v>307</v>
      </c>
      <c r="C165" s="595">
        <f>+C143+C164</f>
        <v>3397050</v>
      </c>
      <c r="D165" s="596">
        <f>+D143+D164</f>
        <v>4308471</v>
      </c>
      <c r="E165" s="771">
        <f>+E143+E164</f>
        <v>3410623</v>
      </c>
    </row>
    <row r="166" spans="1:5" s="21" customFormat="1" ht="16.5" customHeight="1">
      <c r="A166" s="33"/>
      <c r="B166" s="30"/>
      <c r="C166" s="73"/>
    </row>
    <row r="167" spans="1:5" ht="15.75">
      <c r="A167" s="2266" t="s">
        <v>377</v>
      </c>
      <c r="B167" s="2266"/>
      <c r="C167" s="2266"/>
      <c r="D167" s="2266"/>
      <c r="E167" s="2266"/>
    </row>
    <row r="168" spans="1:5" ht="15.75" thickBot="1">
      <c r="A168" s="2267"/>
      <c r="B168" s="2267"/>
    </row>
    <row r="169" spans="1:5" ht="29.25" thickBot="1">
      <c r="A169" s="60">
        <v>1</v>
      </c>
      <c r="B169" s="99" t="s">
        <v>378</v>
      </c>
      <c r="C169" s="858">
        <f>+C75-C143</f>
        <v>-214694</v>
      </c>
      <c r="D169" s="216">
        <f>+D75-D143</f>
        <v>-413328</v>
      </c>
      <c r="E169" s="742">
        <f>+E75-E143</f>
        <v>437144</v>
      </c>
    </row>
    <row r="170" spans="1:5" ht="15">
      <c r="A170" s="77"/>
      <c r="B170" s="77"/>
      <c r="C170" s="78"/>
    </row>
    <row r="171" spans="1:5" ht="15.75">
      <c r="A171" s="2268"/>
      <c r="B171" s="2268"/>
      <c r="C171" s="2268"/>
    </row>
    <row r="172" spans="1:5" ht="13.5">
      <c r="A172" s="2255"/>
      <c r="B172" s="2255"/>
      <c r="C172" s="79"/>
    </row>
    <row r="173" spans="1:5">
      <c r="A173" s="80"/>
      <c r="B173" s="81"/>
      <c r="C173" s="82"/>
    </row>
    <row r="174" spans="1:5">
      <c r="A174" s="80"/>
      <c r="B174" s="81"/>
      <c r="C174" s="82"/>
    </row>
    <row r="175" spans="1:5">
      <c r="A175" s="83"/>
      <c r="B175" s="84"/>
      <c r="C175" s="85"/>
    </row>
  </sheetData>
  <mergeCells count="10">
    <mergeCell ref="A167:E167"/>
    <mergeCell ref="A168:B168"/>
    <mergeCell ref="A171:C171"/>
    <mergeCell ref="A172:B172"/>
    <mergeCell ref="A1:E1"/>
    <mergeCell ref="A2:D2"/>
    <mergeCell ref="A3:A4"/>
    <mergeCell ref="B3:B4"/>
    <mergeCell ref="C3:E3"/>
    <mergeCell ref="A103:E10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2" orientation="portrait" horizontalDpi="300" verticalDpi="300" r:id="rId1"/>
  <headerFooter>
    <oddHeader>&amp;R&amp;"Times New Roman CE,Dőlt"&amp;12 1.2. melléklet a 11/2016. (V.27. önkormányzati  rendelethez</oddHeader>
  </headerFooter>
  <rowBreaks count="2" manualBreakCount="2">
    <brk id="57" max="5" man="1"/>
    <brk id="119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J176"/>
  <sheetViews>
    <sheetView zoomScaleNormal="100" zoomScaleSheetLayoutView="85" workbookViewId="0">
      <selection sqref="A1:E1"/>
    </sheetView>
  </sheetViews>
  <sheetFormatPr defaultColWidth="9.33203125" defaultRowHeight="12.75"/>
  <cols>
    <col min="1" max="1" width="11.1640625" style="57" customWidth="1"/>
    <col min="2" max="2" width="74.5" style="58" customWidth="1"/>
    <col min="3" max="3" width="15.5" style="59" customWidth="1"/>
    <col min="4" max="4" width="15.5" style="2" customWidth="1"/>
    <col min="5" max="5" width="16.5" style="2" customWidth="1"/>
    <col min="6" max="16384" width="9.33203125" style="2"/>
  </cols>
  <sheetData>
    <row r="1" spans="1:5" ht="42.75" customHeight="1">
      <c r="A1" s="2257" t="s">
        <v>1353</v>
      </c>
      <c r="B1" s="2257"/>
      <c r="C1" s="2257"/>
      <c r="D1" s="2257"/>
      <c r="E1" s="2257"/>
    </row>
    <row r="2" spans="1:5" s="5" customFormat="1" ht="15.75" customHeight="1">
      <c r="A2" s="2258" t="s">
        <v>376</v>
      </c>
      <c r="B2" s="2258"/>
      <c r="C2" s="2258"/>
      <c r="D2" s="2258"/>
      <c r="E2" s="2258"/>
    </row>
    <row r="3" spans="1:5" s="5" customFormat="1" ht="15.75" customHeight="1" thickBot="1">
      <c r="A3" s="2165"/>
      <c r="B3" s="2165"/>
      <c r="C3" s="2165"/>
      <c r="D3" s="2165"/>
      <c r="E3" s="1972" t="s">
        <v>957</v>
      </c>
    </row>
    <row r="4" spans="1:5" ht="16.5" customHeight="1">
      <c r="A4" s="2259" t="s">
        <v>57</v>
      </c>
      <c r="B4" s="2261" t="s">
        <v>387</v>
      </c>
      <c r="C4" s="2372" t="s">
        <v>1122</v>
      </c>
      <c r="D4" s="2372" t="s">
        <v>1123</v>
      </c>
      <c r="E4" s="2372" t="s">
        <v>1124</v>
      </c>
    </row>
    <row r="5" spans="1:5" ht="30.75" customHeight="1" thickBot="1">
      <c r="A5" s="2260"/>
      <c r="B5" s="2262"/>
      <c r="C5" s="2373"/>
      <c r="D5" s="2373"/>
      <c r="E5" s="2373"/>
    </row>
    <row r="6" spans="1:5" s="3" customFormat="1" ht="12.95" customHeight="1" thickBot="1">
      <c r="A6" s="298">
        <v>1</v>
      </c>
      <c r="B6" s="218">
        <v>2</v>
      </c>
      <c r="C6" s="1488">
        <v>3</v>
      </c>
      <c r="D6" s="213">
        <v>4</v>
      </c>
      <c r="E6" s="212">
        <v>5</v>
      </c>
    </row>
    <row r="7" spans="1:5" s="61" customFormat="1" ht="16.5" customHeight="1" thickBot="1">
      <c r="A7" s="60" t="s">
        <v>66</v>
      </c>
      <c r="B7" s="34" t="s">
        <v>197</v>
      </c>
      <c r="C7" s="408">
        <f>+C8+C9+C10+C11+C12+C13</f>
        <v>1236939</v>
      </c>
      <c r="D7" s="277">
        <f>+D8+D9+D10+D11+D12+D13</f>
        <v>1182116</v>
      </c>
      <c r="E7" s="299">
        <f>+E8+E9+E10+E11+E12+E13</f>
        <v>1182116</v>
      </c>
    </row>
    <row r="8" spans="1:5" s="6" customFormat="1" ht="16.5" customHeight="1">
      <c r="A8" s="62" t="s">
        <v>18</v>
      </c>
      <c r="B8" s="86" t="s">
        <v>198</v>
      </c>
      <c r="C8" s="492">
        <v>352870</v>
      </c>
      <c r="D8" s="492">
        <f>'8.sz.mell'!D9</f>
        <v>207908</v>
      </c>
      <c r="E8" s="527">
        <f>'8.sz.mell'!E9</f>
        <v>207909</v>
      </c>
    </row>
    <row r="9" spans="1:5" s="7" customFormat="1" ht="16.5" customHeight="1">
      <c r="A9" s="63" t="s">
        <v>19</v>
      </c>
      <c r="B9" s="87" t="s">
        <v>199</v>
      </c>
      <c r="C9" s="492">
        <v>290293</v>
      </c>
      <c r="D9" s="492">
        <f>'8.sz.mell'!D10</f>
        <v>308283</v>
      </c>
      <c r="E9" s="527">
        <f>'8.sz.mell'!E10</f>
        <v>308283</v>
      </c>
    </row>
    <row r="10" spans="1:5" s="7" customFormat="1" ht="16.5" customHeight="1">
      <c r="A10" s="63" t="s">
        <v>20</v>
      </c>
      <c r="B10" s="87" t="s">
        <v>95</v>
      </c>
      <c r="C10" s="492">
        <v>524486</v>
      </c>
      <c r="D10" s="492">
        <f>'8.sz.mell'!D11</f>
        <v>432211</v>
      </c>
      <c r="E10" s="527">
        <f>'8.sz.mell'!E11</f>
        <v>432210</v>
      </c>
    </row>
    <row r="11" spans="1:5" s="7" customFormat="1" ht="16.5" customHeight="1">
      <c r="A11" s="63" t="s">
        <v>21</v>
      </c>
      <c r="B11" s="87" t="s">
        <v>96</v>
      </c>
      <c r="C11" s="492">
        <v>24902</v>
      </c>
      <c r="D11" s="492">
        <f>'8.sz.mell'!D12</f>
        <v>26330</v>
      </c>
      <c r="E11" s="527">
        <f>'8.sz.mell'!E12</f>
        <v>26330</v>
      </c>
    </row>
    <row r="12" spans="1:5" s="7" customFormat="1" ht="16.5" customHeight="1">
      <c r="A12" s="63" t="s">
        <v>34</v>
      </c>
      <c r="B12" s="87" t="s">
        <v>200</v>
      </c>
      <c r="C12" s="492">
        <v>44388</v>
      </c>
      <c r="D12" s="492">
        <f>'8.sz.mell'!D13</f>
        <v>199602</v>
      </c>
      <c r="E12" s="527">
        <f>'8.sz.mell'!E13</f>
        <v>199602</v>
      </c>
    </row>
    <row r="13" spans="1:5" s="6" customFormat="1" ht="16.5" customHeight="1" thickBot="1">
      <c r="A13" s="128" t="s">
        <v>22</v>
      </c>
      <c r="B13" s="131" t="s">
        <v>201</v>
      </c>
      <c r="C13" s="492">
        <f>'8.sz.mell'!C14</f>
        <v>0</v>
      </c>
      <c r="D13" s="492">
        <f>'8.sz.mell'!D14</f>
        <v>7782</v>
      </c>
      <c r="E13" s="527">
        <f>'8.sz.mell'!E14</f>
        <v>7782</v>
      </c>
    </row>
    <row r="14" spans="1:5" s="6" customFormat="1" ht="30.75" customHeight="1" thickBot="1">
      <c r="A14" s="60" t="s">
        <v>67</v>
      </c>
      <c r="B14" s="89" t="s">
        <v>202</v>
      </c>
      <c r="C14" s="408">
        <f>+C15+C16+C17+C18+C19</f>
        <v>828211</v>
      </c>
      <c r="D14" s="277">
        <f>+D15+D16+D17+D18+D19</f>
        <v>928403</v>
      </c>
      <c r="E14" s="299">
        <f>+E15+E16+E17+E18+E19</f>
        <v>929357</v>
      </c>
    </row>
    <row r="15" spans="1:5" s="6" customFormat="1" ht="16.5" customHeight="1">
      <c r="A15" s="69" t="s">
        <v>24</v>
      </c>
      <c r="B15" s="127" t="s">
        <v>160</v>
      </c>
      <c r="C15" s="492">
        <f>'8.sz.mell'!C16+'9.sz.mell'!C22</f>
        <v>0</v>
      </c>
      <c r="D15" s="492">
        <f>'8.sz.mell'!D16+'9.sz.mell'!D22</f>
        <v>0</v>
      </c>
      <c r="E15" s="869"/>
    </row>
    <row r="16" spans="1:5" s="6" customFormat="1" ht="16.5" customHeight="1">
      <c r="A16" s="63" t="s">
        <v>25</v>
      </c>
      <c r="B16" s="87" t="s">
        <v>203</v>
      </c>
      <c r="C16" s="492">
        <f>'8.sz.mell'!C17+'9.sz.mell'!C23</f>
        <v>0</v>
      </c>
      <c r="D16" s="492">
        <f>'8.sz.mell'!D17+'9.sz.mell'!D23</f>
        <v>0</v>
      </c>
      <c r="E16" s="869"/>
    </row>
    <row r="17" spans="1:5" s="6" customFormat="1" ht="16.5" customHeight="1">
      <c r="A17" s="63" t="s">
        <v>26</v>
      </c>
      <c r="B17" s="87" t="s">
        <v>204</v>
      </c>
      <c r="C17" s="492">
        <f>'8.sz.mell'!C18+'9.sz.mell'!C23</f>
        <v>0</v>
      </c>
      <c r="D17" s="492">
        <f>'8.sz.mell'!D18+'9.sz.mell'!D23</f>
        <v>0</v>
      </c>
      <c r="E17" s="869"/>
    </row>
    <row r="18" spans="1:5" s="6" customFormat="1" ht="16.5" customHeight="1">
      <c r="A18" s="63" t="s">
        <v>27</v>
      </c>
      <c r="B18" s="87" t="s">
        <v>205</v>
      </c>
      <c r="C18" s="492">
        <f>'8.sz.mell'!C19</f>
        <v>0</v>
      </c>
      <c r="D18" s="492">
        <f>'8.sz.mell'!D19</f>
        <v>0</v>
      </c>
      <c r="E18" s="869"/>
    </row>
    <row r="19" spans="1:5" s="6" customFormat="1" ht="16.5" customHeight="1">
      <c r="A19" s="63" t="s">
        <v>28</v>
      </c>
      <c r="B19" s="87" t="s">
        <v>206</v>
      </c>
      <c r="C19" s="492">
        <f>SUM(C20:C24)</f>
        <v>828211</v>
      </c>
      <c r="D19" s="492">
        <f>SUM(D20:D24)</f>
        <v>928403</v>
      </c>
      <c r="E19" s="527">
        <f>SUM(E20:E24)</f>
        <v>929357</v>
      </c>
    </row>
    <row r="20" spans="1:5" s="7" customFormat="1" ht="16.5" customHeight="1">
      <c r="A20" s="63" t="s">
        <v>315</v>
      </c>
      <c r="B20" s="90" t="s">
        <v>314</v>
      </c>
      <c r="C20" s="492">
        <v>5601</v>
      </c>
      <c r="D20" s="492">
        <f>'8.sz.mell'!D21+'9.sz.mell'!D25</f>
        <v>6211</v>
      </c>
      <c r="E20" s="527">
        <f>'8.sz.mell'!E21+'9.sz.mell'!E25</f>
        <v>4323</v>
      </c>
    </row>
    <row r="21" spans="1:5" s="7" customFormat="1" ht="16.5" customHeight="1">
      <c r="A21" s="63" t="s">
        <v>316</v>
      </c>
      <c r="B21" s="90" t="s">
        <v>183</v>
      </c>
      <c r="C21" s="492">
        <v>410745</v>
      </c>
      <c r="D21" s="492">
        <f>'8.sz.mell'!D22+'9.sz.mell'!D26</f>
        <v>422363</v>
      </c>
      <c r="E21" s="527">
        <f>'8.sz.mell'!E22+'9.sz.mell'!E26</f>
        <v>422332</v>
      </c>
    </row>
    <row r="22" spans="1:5" s="7" customFormat="1" ht="16.5" customHeight="1">
      <c r="A22" s="63" t="s">
        <v>317</v>
      </c>
      <c r="B22" s="90" t="s">
        <v>184</v>
      </c>
      <c r="C22" s="492">
        <v>206572</v>
      </c>
      <c r="D22" s="492">
        <f>'8.sz.mell'!D23+'9.sz.mell'!D27</f>
        <v>215437</v>
      </c>
      <c r="E22" s="527">
        <f>'8.sz.mell'!E23+'9.sz.mell'!E27</f>
        <v>222151</v>
      </c>
    </row>
    <row r="23" spans="1:5" s="7" customFormat="1" ht="16.5" customHeight="1">
      <c r="A23" s="63" t="s">
        <v>318</v>
      </c>
      <c r="B23" s="90" t="s">
        <v>185</v>
      </c>
      <c r="C23" s="492">
        <v>65078</v>
      </c>
      <c r="D23" s="492">
        <f>'8.sz.mell'!D24+'9.sz.mell'!D28</f>
        <v>51443</v>
      </c>
      <c r="E23" s="527">
        <f>'8.sz.mell'!E24+'9.sz.mell'!E28</f>
        <v>51366</v>
      </c>
    </row>
    <row r="24" spans="1:5" s="7" customFormat="1" ht="16.5" customHeight="1" thickBot="1">
      <c r="A24" s="128" t="s">
        <v>319</v>
      </c>
      <c r="B24" s="129" t="s">
        <v>309</v>
      </c>
      <c r="C24" s="492">
        <v>140215</v>
      </c>
      <c r="D24" s="492">
        <f>'8.sz.mell'!D25+'9.sz.mell'!D29</f>
        <v>232949</v>
      </c>
      <c r="E24" s="527">
        <f>'8.sz.mell'!E25+'9.sz.mell'!E29</f>
        <v>229185</v>
      </c>
    </row>
    <row r="25" spans="1:5" s="7" customFormat="1" ht="30" customHeight="1" thickBot="1">
      <c r="A25" s="60" t="s">
        <v>68</v>
      </c>
      <c r="B25" s="34" t="s">
        <v>207</v>
      </c>
      <c r="C25" s="408">
        <f>+C26+C27+C28+C29+C30</f>
        <v>479423</v>
      </c>
      <c r="D25" s="277">
        <f>+D26+D27+D28+D29+D30</f>
        <v>522397</v>
      </c>
      <c r="E25" s="299">
        <f>+E26+E27+E28+E29+E30</f>
        <v>515697</v>
      </c>
    </row>
    <row r="26" spans="1:5" s="7" customFormat="1" ht="16.5" customHeight="1">
      <c r="A26" s="69" t="s">
        <v>5</v>
      </c>
      <c r="B26" s="127" t="s">
        <v>208</v>
      </c>
      <c r="C26" s="498">
        <v>129723</v>
      </c>
      <c r="D26" s="357">
        <f>'8.sz.mell'!D27</f>
        <v>11444</v>
      </c>
      <c r="E26" s="802">
        <f>'8.sz.mell'!E27</f>
        <v>11444</v>
      </c>
    </row>
    <row r="27" spans="1:5" s="6" customFormat="1" ht="16.5" customHeight="1">
      <c r="A27" s="63" t="s">
        <v>6</v>
      </c>
      <c r="B27" s="87" t="s">
        <v>209</v>
      </c>
      <c r="C27" s="494"/>
      <c r="D27" s="296"/>
      <c r="E27" s="869"/>
    </row>
    <row r="28" spans="1:5" s="7" customFormat="1" ht="16.5" customHeight="1">
      <c r="A28" s="63" t="s">
        <v>7</v>
      </c>
      <c r="B28" s="87" t="s">
        <v>210</v>
      </c>
      <c r="C28" s="494"/>
      <c r="D28" s="297"/>
      <c r="E28" s="690"/>
    </row>
    <row r="29" spans="1:5" s="7" customFormat="1" ht="16.5" customHeight="1">
      <c r="A29" s="63" t="s">
        <v>8</v>
      </c>
      <c r="B29" s="87" t="s">
        <v>211</v>
      </c>
      <c r="C29" s="494"/>
      <c r="D29" s="297"/>
      <c r="E29" s="690"/>
    </row>
    <row r="30" spans="1:5" s="7" customFormat="1" ht="16.5" customHeight="1">
      <c r="A30" s="63" t="s">
        <v>37</v>
      </c>
      <c r="B30" s="87" t="s">
        <v>212</v>
      </c>
      <c r="C30" s="507">
        <f>SUM(C31:C35)</f>
        <v>349700</v>
      </c>
      <c r="D30" s="507">
        <f>SUM(D31:D35)</f>
        <v>510953</v>
      </c>
      <c r="E30" s="527">
        <f>SUM(E31:E35)</f>
        <v>504253</v>
      </c>
    </row>
    <row r="31" spans="1:5" s="7" customFormat="1" ht="16.5" customHeight="1">
      <c r="A31" s="63" t="s">
        <v>320</v>
      </c>
      <c r="B31" s="90" t="s">
        <v>314</v>
      </c>
      <c r="C31" s="494">
        <v>52</v>
      </c>
      <c r="D31" s="494">
        <f>'8.sz.mell'!D32+'9.sz.mell'!D34</f>
        <v>0</v>
      </c>
      <c r="E31" s="527">
        <f>'8.sz.mell'!E32+'9.sz.mell'!E34</f>
        <v>0</v>
      </c>
    </row>
    <row r="32" spans="1:5" s="7" customFormat="1" ht="16.5" customHeight="1">
      <c r="A32" s="63" t="s">
        <v>321</v>
      </c>
      <c r="B32" s="90" t="s">
        <v>183</v>
      </c>
      <c r="C32" s="494">
        <v>11226</v>
      </c>
      <c r="D32" s="494">
        <f>'8.sz.mell'!D33+'9.sz.mell'!D35</f>
        <v>4934</v>
      </c>
      <c r="E32" s="527">
        <f>'8.sz.mell'!E33+'9.sz.mell'!E35</f>
        <v>4934</v>
      </c>
    </row>
    <row r="33" spans="1:10" s="7" customFormat="1" ht="16.5" customHeight="1">
      <c r="A33" s="63" t="s">
        <v>322</v>
      </c>
      <c r="B33" s="90" t="s">
        <v>184</v>
      </c>
      <c r="C33" s="494">
        <f>'8.sz.mell'!C34+'9.sz.mell'!C36</f>
        <v>0</v>
      </c>
      <c r="D33" s="494">
        <f>'8.sz.mell'!D34+'9.sz.mell'!D36</f>
        <v>10253</v>
      </c>
      <c r="E33" s="527">
        <f>'8.sz.mell'!E34+'9.sz.mell'!E36</f>
        <v>3553</v>
      </c>
    </row>
    <row r="34" spans="1:10" s="7" customFormat="1" ht="16.5" customHeight="1">
      <c r="A34" s="63" t="s">
        <v>323</v>
      </c>
      <c r="B34" s="90" t="s">
        <v>185</v>
      </c>
      <c r="C34" s="494">
        <v>20804</v>
      </c>
      <c r="D34" s="494">
        <f>'8.sz.mell'!D35+'9.sz.mell'!D37</f>
        <v>3956</v>
      </c>
      <c r="E34" s="527">
        <f>'8.sz.mell'!E35+'9.sz.mell'!E37</f>
        <v>3956</v>
      </c>
    </row>
    <row r="35" spans="1:10" s="7" customFormat="1" ht="16.5" customHeight="1" thickBot="1">
      <c r="A35" s="128" t="s">
        <v>324</v>
      </c>
      <c r="B35" s="129" t="s">
        <v>309</v>
      </c>
      <c r="C35" s="494">
        <v>317618</v>
      </c>
      <c r="D35" s="494">
        <f>'8.sz.mell'!D36+'9.sz.mell'!D38</f>
        <v>491810</v>
      </c>
      <c r="E35" s="527">
        <f>'8.sz.mell'!E36+'9.sz.mell'!E38</f>
        <v>491810</v>
      </c>
    </row>
    <row r="36" spans="1:10" s="7" customFormat="1" ht="16.5" customHeight="1" thickBot="1">
      <c r="A36" s="60" t="s">
        <v>38</v>
      </c>
      <c r="B36" s="34" t="s">
        <v>213</v>
      </c>
      <c r="C36" s="391">
        <f>+C37+C42+C43+C44</f>
        <v>834023</v>
      </c>
      <c r="D36" s="303">
        <f>(+D37+D42+D43+D44)</f>
        <v>824050</v>
      </c>
      <c r="E36" s="299">
        <f>(+E37+E42+E43+E44)</f>
        <v>802669</v>
      </c>
    </row>
    <row r="37" spans="1:10" s="7" customFormat="1" ht="16.5" customHeight="1">
      <c r="A37" s="69" t="s">
        <v>9</v>
      </c>
      <c r="B37" s="127" t="s">
        <v>462</v>
      </c>
      <c r="C37" s="871">
        <f>SUM(C38:C41)</f>
        <v>759637</v>
      </c>
      <c r="D37" s="525">
        <f>SUM(D38:D41)</f>
        <v>756000</v>
      </c>
      <c r="E37" s="527">
        <f>SUM(E38:E41)</f>
        <v>737023</v>
      </c>
    </row>
    <row r="38" spans="1:10" s="7" customFormat="1" ht="16.5" customHeight="1">
      <c r="A38" s="63" t="s">
        <v>215</v>
      </c>
      <c r="B38" s="92" t="s">
        <v>325</v>
      </c>
      <c r="C38" s="507">
        <v>59238</v>
      </c>
      <c r="D38" s="507">
        <f>'8.sz.mell'!D39</f>
        <v>60000</v>
      </c>
      <c r="E38" s="527">
        <f>'8.sz.mell'!E39</f>
        <v>62321</v>
      </c>
    </row>
    <row r="39" spans="1:10" s="7" customFormat="1" ht="16.5" customHeight="1">
      <c r="A39" s="63" t="s">
        <v>216</v>
      </c>
      <c r="B39" s="92" t="s">
        <v>326</v>
      </c>
      <c r="C39" s="507">
        <v>79106</v>
      </c>
      <c r="D39" s="507">
        <f>'8.sz.mell'!D40</f>
        <v>76000</v>
      </c>
      <c r="E39" s="527">
        <f>'8.sz.mell'!E40</f>
        <v>74758</v>
      </c>
    </row>
    <row r="40" spans="1:10" s="7" customFormat="1" ht="16.5" customHeight="1">
      <c r="A40" s="63" t="s">
        <v>327</v>
      </c>
      <c r="B40" s="92" t="s">
        <v>328</v>
      </c>
      <c r="C40" s="507">
        <v>621288</v>
      </c>
      <c r="D40" s="507">
        <f>'8.sz.mell'!D41</f>
        <v>620000</v>
      </c>
      <c r="E40" s="527">
        <f>'8.sz.mell'!E41</f>
        <v>599944</v>
      </c>
    </row>
    <row r="41" spans="1:10" s="7" customFormat="1" ht="16.5" customHeight="1">
      <c r="A41" s="63" t="s">
        <v>461</v>
      </c>
      <c r="B41" s="92" t="s">
        <v>460</v>
      </c>
      <c r="C41" s="507">
        <v>5</v>
      </c>
      <c r="D41" s="507">
        <f>'8.sz.mell'!D42</f>
        <v>0</v>
      </c>
      <c r="E41" s="527">
        <f>'8.sz.mell'!E42</f>
        <v>0</v>
      </c>
    </row>
    <row r="42" spans="1:10" s="7" customFormat="1" ht="16.5" customHeight="1">
      <c r="A42" s="63" t="s">
        <v>10</v>
      </c>
      <c r="B42" s="87" t="s">
        <v>217</v>
      </c>
      <c r="C42" s="510">
        <v>45067</v>
      </c>
      <c r="D42" s="510">
        <f>'8.sz.mell'!D43</f>
        <v>45000</v>
      </c>
      <c r="E42" s="527">
        <f>'8.sz.mell'!E43</f>
        <v>46188</v>
      </c>
    </row>
    <row r="43" spans="1:10" s="7" customFormat="1" ht="16.5" customHeight="1">
      <c r="A43" s="63" t="s">
        <v>165</v>
      </c>
      <c r="B43" s="87" t="s">
        <v>329</v>
      </c>
      <c r="C43" s="510">
        <v>5553</v>
      </c>
      <c r="D43" s="510">
        <f>'8.sz.mell'!D44</f>
        <v>4500</v>
      </c>
      <c r="E43" s="527">
        <f>'8.sz.mell'!E44</f>
        <v>3786</v>
      </c>
    </row>
    <row r="44" spans="1:10" s="7" customFormat="1" ht="16.5" customHeight="1" thickBot="1">
      <c r="A44" s="128" t="s">
        <v>188</v>
      </c>
      <c r="B44" s="131" t="s">
        <v>330</v>
      </c>
      <c r="C44" s="510">
        <v>23766</v>
      </c>
      <c r="D44" s="510">
        <f>'8.sz.mell'!D45+'9.sz.mell'!D30</f>
        <v>18550</v>
      </c>
      <c r="E44" s="527">
        <f>'8.sz.mell'!E45+'9.sz.mell'!E30</f>
        <v>15672</v>
      </c>
    </row>
    <row r="45" spans="1:10" s="7" customFormat="1" ht="16.5" customHeight="1" thickBot="1">
      <c r="A45" s="60" t="s">
        <v>70</v>
      </c>
      <c r="B45" s="34" t="s">
        <v>218</v>
      </c>
      <c r="C45" s="408">
        <f>C46+C47+C51+C52+C53+C54+C55+C56+C57+C58</f>
        <v>449589</v>
      </c>
      <c r="D45" s="277">
        <f>D46+D47+D51+D52+D53+D54+D55+D56+D57+D58</f>
        <v>698985</v>
      </c>
      <c r="E45" s="299">
        <f>E46+E47+E51+E52+E53+E54+E55+E56+E57+E58</f>
        <v>680862</v>
      </c>
    </row>
    <row r="46" spans="1:10" s="7" customFormat="1" ht="16.5" customHeight="1">
      <c r="A46" s="62" t="s">
        <v>11</v>
      </c>
      <c r="B46" s="86" t="s">
        <v>149</v>
      </c>
      <c r="C46" s="492"/>
      <c r="D46" s="302"/>
      <c r="E46" s="873">
        <f>'8.sz.mell'!E47+'9.sz.mell'!E8</f>
        <v>425</v>
      </c>
    </row>
    <row r="47" spans="1:10" s="7" customFormat="1" ht="16.5" customHeight="1">
      <c r="A47" s="63" t="s">
        <v>12</v>
      </c>
      <c r="B47" s="87" t="s">
        <v>150</v>
      </c>
      <c r="C47" s="510">
        <f>SUM(C48:C50)</f>
        <v>162383</v>
      </c>
      <c r="D47" s="295">
        <f>SUM(D48:D50)</f>
        <v>235254</v>
      </c>
      <c r="E47" s="873">
        <f>SUM(E48:E50)</f>
        <v>231708</v>
      </c>
      <c r="J47" s="873"/>
    </row>
    <row r="48" spans="1:10" s="7" customFormat="1" ht="16.5" customHeight="1">
      <c r="A48" s="63" t="s">
        <v>331</v>
      </c>
      <c r="B48" s="93" t="s">
        <v>194</v>
      </c>
      <c r="C48" s="2028">
        <v>10198</v>
      </c>
      <c r="D48" s="2028">
        <f>'8.sz.mell'!D49+'9.sz.mell'!D10</f>
        <v>11727</v>
      </c>
      <c r="E48" s="2053">
        <f>'8.sz.mell'!E49+'9.sz.mell'!E10</f>
        <v>11363</v>
      </c>
    </row>
    <row r="49" spans="1:5" s="7" customFormat="1" ht="16.5" customHeight="1">
      <c r="A49" s="63" t="s">
        <v>332</v>
      </c>
      <c r="B49" s="93" t="s">
        <v>195</v>
      </c>
      <c r="C49" s="2028">
        <v>30683</v>
      </c>
      <c r="D49" s="2028">
        <f>'8.sz.mell'!D50+'9.sz.mell'!D11</f>
        <v>28150</v>
      </c>
      <c r="E49" s="2053">
        <f>'8.sz.mell'!E50+'9.sz.mell'!E11</f>
        <v>26261</v>
      </c>
    </row>
    <row r="50" spans="1:5" s="7" customFormat="1" ht="16.5" customHeight="1">
      <c r="A50" s="63" t="s">
        <v>333</v>
      </c>
      <c r="B50" s="93" t="s">
        <v>196</v>
      </c>
      <c r="C50" s="2028">
        <v>121502</v>
      </c>
      <c r="D50" s="2028">
        <f>'8.sz.mell'!D51+'9.sz.mell'!D12</f>
        <v>195377</v>
      </c>
      <c r="E50" s="2053">
        <f>'8.sz.mell'!E51+'9.sz.mell'!E12</f>
        <v>194084</v>
      </c>
    </row>
    <row r="51" spans="1:5" s="7" customFormat="1" ht="16.5" customHeight="1">
      <c r="A51" s="63" t="s">
        <v>13</v>
      </c>
      <c r="B51" s="87" t="s">
        <v>151</v>
      </c>
      <c r="C51" s="875">
        <v>28422</v>
      </c>
      <c r="D51" s="875">
        <f>'8.sz.mell'!D52+'9.sz.mell'!D13</f>
        <v>52376</v>
      </c>
      <c r="E51" s="873">
        <f>'8.sz.mell'!E52+'9.sz.mell'!E13</f>
        <v>44449</v>
      </c>
    </row>
    <row r="52" spans="1:5" s="7" customFormat="1" ht="16.5" customHeight="1">
      <c r="A52" s="63" t="s">
        <v>40</v>
      </c>
      <c r="B52" s="87" t="s">
        <v>152</v>
      </c>
      <c r="C52" s="875"/>
      <c r="D52" s="875">
        <f>'8.sz.mell'!D53+'9.sz.mell'!D14</f>
        <v>142471</v>
      </c>
      <c r="E52" s="873">
        <f>'8.sz.mell'!E53+'9.sz.mell'!E14</f>
        <v>142471</v>
      </c>
    </row>
    <row r="53" spans="1:5" s="7" customFormat="1" ht="16.5" customHeight="1">
      <c r="A53" s="63" t="s">
        <v>41</v>
      </c>
      <c r="B53" s="87" t="s">
        <v>153</v>
      </c>
      <c r="C53" s="875">
        <v>52863</v>
      </c>
      <c r="D53" s="875">
        <f>'8.sz.mell'!D54+'9.sz.mell'!D15</f>
        <v>57420</v>
      </c>
      <c r="E53" s="873">
        <f>'8.sz.mell'!E54+'9.sz.mell'!E15</f>
        <v>51882</v>
      </c>
    </row>
    <row r="54" spans="1:5" s="7" customFormat="1" ht="16.5" customHeight="1">
      <c r="A54" s="63" t="s">
        <v>42</v>
      </c>
      <c r="B54" s="87" t="s">
        <v>219</v>
      </c>
      <c r="C54" s="875">
        <v>107239</v>
      </c>
      <c r="D54" s="875">
        <f>'8.sz.mell'!D55+'9.sz.mell'!D16</f>
        <v>126242</v>
      </c>
      <c r="E54" s="873">
        <f>'8.sz.mell'!E55+'9.sz.mell'!E16</f>
        <v>122793</v>
      </c>
    </row>
    <row r="55" spans="1:5" s="7" customFormat="1" ht="16.5" customHeight="1">
      <c r="A55" s="63" t="s">
        <v>43</v>
      </c>
      <c r="B55" s="87" t="s">
        <v>220</v>
      </c>
      <c r="C55" s="875">
        <v>49246</v>
      </c>
      <c r="D55" s="875">
        <f>'8.sz.mell'!D56+'9.sz.mell'!D17</f>
        <v>41315</v>
      </c>
      <c r="E55" s="873">
        <f>'8.sz.mell'!E56+'9.sz.mell'!E17</f>
        <v>42674</v>
      </c>
    </row>
    <row r="56" spans="1:5" s="7" customFormat="1" ht="16.5" customHeight="1">
      <c r="A56" s="63" t="s">
        <v>44</v>
      </c>
      <c r="B56" s="87" t="s">
        <v>156</v>
      </c>
      <c r="C56" s="875">
        <v>286</v>
      </c>
      <c r="D56" s="875">
        <f>'8.sz.mell'!D57+'9.sz.mell'!D18</f>
        <v>240</v>
      </c>
      <c r="E56" s="873">
        <f>'8.sz.mell'!E57+'9.sz.mell'!E18</f>
        <v>134</v>
      </c>
    </row>
    <row r="57" spans="1:5" s="7" customFormat="1" ht="16.5" customHeight="1">
      <c r="A57" s="63" t="s">
        <v>94</v>
      </c>
      <c r="B57" s="87" t="s">
        <v>157</v>
      </c>
      <c r="C57" s="875">
        <v>6620</v>
      </c>
      <c r="D57" s="875">
        <f>'8.sz.mell'!D58+'9.sz.mell'!D19</f>
        <v>0</v>
      </c>
      <c r="E57" s="873">
        <f>'8.sz.mell'!E58</f>
        <v>0</v>
      </c>
    </row>
    <row r="58" spans="1:5" s="7" customFormat="1" ht="16.5" customHeight="1" thickBot="1">
      <c r="A58" s="64" t="s">
        <v>221</v>
      </c>
      <c r="B58" s="88" t="s">
        <v>158</v>
      </c>
      <c r="C58" s="875">
        <v>42530</v>
      </c>
      <c r="D58" s="875">
        <f>'8.sz.mell'!D59+'9.sz.mell'!D20</f>
        <v>43667</v>
      </c>
      <c r="E58" s="873">
        <f>'8.sz.mell'!E59+'9.sz.mell'!E20</f>
        <v>44326</v>
      </c>
    </row>
    <row r="59" spans="1:5" s="7" customFormat="1" ht="16.5" customHeight="1" thickBot="1">
      <c r="A59" s="60" t="s">
        <v>71</v>
      </c>
      <c r="B59" s="34" t="s">
        <v>222</v>
      </c>
      <c r="C59" s="408">
        <f>SUM(C60:C63)</f>
        <v>246636</v>
      </c>
      <c r="D59" s="277">
        <f>SUM(D60:D63)</f>
        <v>87629</v>
      </c>
      <c r="E59" s="299">
        <f>SUM(E60:E63)</f>
        <v>87954</v>
      </c>
    </row>
    <row r="60" spans="1:5" s="7" customFormat="1" ht="16.5" customHeight="1">
      <c r="A60" s="69" t="s">
        <v>14</v>
      </c>
      <c r="B60" s="127" t="s">
        <v>167</v>
      </c>
      <c r="C60" s="2029">
        <f>'8.sz.mell'!C61+'9.sz.mell'!C40</f>
        <v>0</v>
      </c>
      <c r="D60" s="2030"/>
      <c r="E60" s="2031"/>
    </row>
    <row r="61" spans="1:5" s="7" customFormat="1" ht="16.5" customHeight="1">
      <c r="A61" s="63" t="s">
        <v>15</v>
      </c>
      <c r="B61" s="87" t="s">
        <v>168</v>
      </c>
      <c r="C61" s="510">
        <v>26548</v>
      </c>
      <c r="D61" s="295">
        <f>'8.sz.mell'!D62+'9.sz.mell'!D41</f>
        <v>55386</v>
      </c>
      <c r="E61" s="527">
        <f>'8.sz.mell'!E62+'9.sz.mell'!E41</f>
        <v>55386</v>
      </c>
    </row>
    <row r="62" spans="1:5" s="7" customFormat="1" ht="16.5" customHeight="1">
      <c r="A62" s="63" t="s">
        <v>223</v>
      </c>
      <c r="B62" s="87" t="s">
        <v>169</v>
      </c>
      <c r="C62" s="512">
        <v>240</v>
      </c>
      <c r="D62" s="512">
        <f>'8.sz.mell'!D63+'9.sz.mell'!D42</f>
        <v>17700</v>
      </c>
      <c r="E62" s="2032">
        <f>'8.sz.mell'!E63+'9.sz.mell'!E42</f>
        <v>17720</v>
      </c>
    </row>
    <row r="63" spans="1:5" s="7" customFormat="1" ht="16.5" customHeight="1">
      <c r="A63" s="63" t="s">
        <v>224</v>
      </c>
      <c r="B63" s="94" t="s">
        <v>112</v>
      </c>
      <c r="C63" s="510">
        <f>SUM(C64:C67)</f>
        <v>219848</v>
      </c>
      <c r="D63" s="295">
        <f>SUM(D64:D67)</f>
        <v>14543</v>
      </c>
      <c r="E63" s="527">
        <f>SUM(E64:E67)</f>
        <v>14848</v>
      </c>
    </row>
    <row r="64" spans="1:5" s="7" customFormat="1" ht="16.5" customHeight="1">
      <c r="A64" s="64" t="s">
        <v>336</v>
      </c>
      <c r="B64" s="93" t="s">
        <v>334</v>
      </c>
      <c r="C64" s="507">
        <v>30373</v>
      </c>
      <c r="D64" s="507">
        <f>'8.sz.mell'!D65</f>
        <v>6759</v>
      </c>
      <c r="E64" s="2033">
        <f>'8.sz.mell'!E65</f>
        <v>6759</v>
      </c>
    </row>
    <row r="65" spans="1:5" s="7" customFormat="1" ht="16.5" customHeight="1">
      <c r="A65" s="64" t="s">
        <v>337</v>
      </c>
      <c r="B65" s="93" t="s">
        <v>335</v>
      </c>
      <c r="C65" s="507">
        <v>6269</v>
      </c>
      <c r="D65" s="507">
        <f>'8.sz.mell'!D66</f>
        <v>800</v>
      </c>
      <c r="E65" s="2033">
        <f>'8.sz.mell'!E66</f>
        <v>1105</v>
      </c>
    </row>
    <row r="66" spans="1:5" s="7" customFormat="1" ht="16.5" customHeight="1">
      <c r="A66" s="64" t="s">
        <v>338</v>
      </c>
      <c r="B66" s="199" t="s">
        <v>339</v>
      </c>
      <c r="C66" s="507">
        <v>151791</v>
      </c>
      <c r="D66" s="507">
        <f>'8.sz.mell'!D67</f>
        <v>0</v>
      </c>
      <c r="E66" s="2033">
        <f>'8.sz.mell'!E67</f>
        <v>0</v>
      </c>
    </row>
    <row r="67" spans="1:5" s="7" customFormat="1" ht="16.5" customHeight="1" thickBot="1">
      <c r="A67" s="128" t="s">
        <v>469</v>
      </c>
      <c r="B67" s="748" t="s">
        <v>470</v>
      </c>
      <c r="C67" s="2034">
        <v>31415</v>
      </c>
      <c r="D67" s="2034">
        <f>'8.sz.mell'!D68</f>
        <v>6984</v>
      </c>
      <c r="E67" s="2035">
        <f>'8.sz.mell'!E68</f>
        <v>6984</v>
      </c>
    </row>
    <row r="68" spans="1:5" s="7" customFormat="1" ht="16.5" customHeight="1" thickBot="1">
      <c r="A68" s="60" t="s">
        <v>45</v>
      </c>
      <c r="B68" s="34" t="s">
        <v>225</v>
      </c>
      <c r="C68" s="408">
        <f>SUM(C69:C71)</f>
        <v>285</v>
      </c>
      <c r="D68" s="277">
        <f>SUM(D69:D71)</f>
        <v>1250</v>
      </c>
      <c r="E68" s="299">
        <f>SUM(E69:E71)</f>
        <v>950</v>
      </c>
    </row>
    <row r="69" spans="1:5" s="7" customFormat="1" ht="30.75" customHeight="1">
      <c r="A69" s="62" t="s">
        <v>16</v>
      </c>
      <c r="B69" s="86" t="s">
        <v>226</v>
      </c>
      <c r="C69" s="492"/>
      <c r="D69" s="302"/>
      <c r="E69" s="873"/>
    </row>
    <row r="70" spans="1:5" s="7" customFormat="1" ht="30.75" customHeight="1">
      <c r="A70" s="63" t="s">
        <v>17</v>
      </c>
      <c r="B70" s="87" t="s">
        <v>227</v>
      </c>
      <c r="C70" s="494"/>
      <c r="D70" s="297"/>
      <c r="E70" s="690"/>
    </row>
    <row r="71" spans="1:5" s="7" customFormat="1" ht="16.5" customHeight="1" thickBot="1">
      <c r="A71" s="64" t="s">
        <v>46</v>
      </c>
      <c r="B71" s="88" t="s">
        <v>228</v>
      </c>
      <c r="C71" s="496">
        <v>285</v>
      </c>
      <c r="D71" s="301">
        <f>'8.sz.mell'!D72+'9.sz.mell'!D43</f>
        <v>1250</v>
      </c>
      <c r="E71" s="301">
        <f>'8.sz.mell'!E72</f>
        <v>950</v>
      </c>
    </row>
    <row r="72" spans="1:5" s="7" customFormat="1" ht="16.5" customHeight="1" thickBot="1">
      <c r="A72" s="60" t="s">
        <v>73</v>
      </c>
      <c r="B72" s="89" t="s">
        <v>229</v>
      </c>
      <c r="C72" s="408">
        <f>SUM(C73:C75)</f>
        <v>19895</v>
      </c>
      <c r="D72" s="277">
        <f>SUM(D73:D75)</f>
        <v>7243</v>
      </c>
      <c r="E72" s="299">
        <f>SUM(E73:E75)</f>
        <v>7297</v>
      </c>
    </row>
    <row r="73" spans="1:5" s="7" customFormat="1" ht="28.5" customHeight="1">
      <c r="A73" s="62" t="s">
        <v>47</v>
      </c>
      <c r="B73" s="86" t="s">
        <v>230</v>
      </c>
      <c r="C73" s="512"/>
      <c r="D73" s="302"/>
      <c r="E73" s="873"/>
    </row>
    <row r="74" spans="1:5" s="7" customFormat="1" ht="29.25" customHeight="1">
      <c r="A74" s="63" t="s">
        <v>48</v>
      </c>
      <c r="B74" s="87" t="s">
        <v>352</v>
      </c>
      <c r="C74" s="512">
        <v>3113</v>
      </c>
      <c r="D74" s="302">
        <f>'8.sz.mell'!D75</f>
        <v>1850</v>
      </c>
      <c r="E74" s="873">
        <f>'8.sz.mell'!E75</f>
        <v>1904</v>
      </c>
    </row>
    <row r="75" spans="1:5" s="7" customFormat="1" ht="16.5" customHeight="1" thickBot="1">
      <c r="A75" s="64" t="s">
        <v>100</v>
      </c>
      <c r="B75" s="88" t="s">
        <v>231</v>
      </c>
      <c r="C75" s="496">
        <v>16782</v>
      </c>
      <c r="D75" s="302">
        <f>'8.sz.mell'!D76+'9.sz.mell'!D44</f>
        <v>5393</v>
      </c>
      <c r="E75" s="873">
        <f>'8.sz.mell'!E76+'9.sz.mell'!E44</f>
        <v>5393</v>
      </c>
    </row>
    <row r="76" spans="1:5" s="7" customFormat="1" ht="16.5" customHeight="1" thickBot="1">
      <c r="A76" s="60" t="s">
        <v>74</v>
      </c>
      <c r="B76" s="34" t="s">
        <v>232</v>
      </c>
      <c r="C76" s="391">
        <f>+C7+C14+C25+C36+C45+C59+C68+C72</f>
        <v>4095001</v>
      </c>
      <c r="D76" s="303">
        <f>+D7+D14+D25+D36+D45+D59+D68+D72</f>
        <v>4252073</v>
      </c>
      <c r="E76" s="304">
        <f>+E7+E14+E25+E36+E45+E59+E68+E72</f>
        <v>4206902</v>
      </c>
    </row>
    <row r="77" spans="1:5" s="7" customFormat="1" ht="16.5" customHeight="1" thickBot="1">
      <c r="A77" s="31" t="s">
        <v>233</v>
      </c>
      <c r="B77" s="89" t="s">
        <v>234</v>
      </c>
      <c r="C77" s="408">
        <f>SUM(C78:C80)</f>
        <v>0</v>
      </c>
      <c r="D77" s="277">
        <f>SUM(D78:D80)</f>
        <v>0</v>
      </c>
      <c r="E77" s="299">
        <f>SUM(E78:E80)</f>
        <v>0</v>
      </c>
    </row>
    <row r="78" spans="1:5" s="7" customFormat="1" ht="16.5" customHeight="1">
      <c r="A78" s="62" t="s">
        <v>235</v>
      </c>
      <c r="B78" s="86" t="s">
        <v>236</v>
      </c>
      <c r="C78" s="512"/>
      <c r="D78" s="302"/>
      <c r="E78" s="873"/>
    </row>
    <row r="79" spans="1:5" s="7" customFormat="1" ht="16.5" customHeight="1">
      <c r="A79" s="63" t="s">
        <v>237</v>
      </c>
      <c r="B79" s="87" t="s">
        <v>238</v>
      </c>
      <c r="C79" s="510"/>
      <c r="D79" s="297"/>
      <c r="E79" s="690"/>
    </row>
    <row r="80" spans="1:5" s="7" customFormat="1" ht="16.5" customHeight="1" thickBot="1">
      <c r="A80" s="64" t="s">
        <v>239</v>
      </c>
      <c r="B80" s="95" t="s">
        <v>340</v>
      </c>
      <c r="C80" s="511"/>
      <c r="D80" s="301"/>
      <c r="E80" s="876"/>
    </row>
    <row r="81" spans="1:5" s="7" customFormat="1" ht="16.5" customHeight="1" thickBot="1">
      <c r="A81" s="31" t="s">
        <v>240</v>
      </c>
      <c r="B81" s="89" t="s">
        <v>241</v>
      </c>
      <c r="C81" s="408">
        <f>SUM(C82:C85)</f>
        <v>1434150</v>
      </c>
      <c r="D81" s="277">
        <f>SUM(D82:D85)</f>
        <v>102377</v>
      </c>
      <c r="E81" s="299">
        <f>SUM(E82:E85)</f>
        <v>102377</v>
      </c>
    </row>
    <row r="82" spans="1:5" s="7" customFormat="1" ht="16.5" customHeight="1">
      <c r="A82" s="62" t="s">
        <v>35</v>
      </c>
      <c r="B82" s="86" t="s">
        <v>242</v>
      </c>
      <c r="C82" s="512">
        <v>1434150</v>
      </c>
      <c r="D82" s="512">
        <f>'8.sz.mell'!D83</f>
        <v>102377</v>
      </c>
      <c r="E82" s="512">
        <f>'8.sz.mell'!E83</f>
        <v>102377</v>
      </c>
    </row>
    <row r="83" spans="1:5" s="7" customFormat="1" ht="16.5" customHeight="1">
      <c r="A83" s="63" t="s">
        <v>36</v>
      </c>
      <c r="B83" s="87" t="s">
        <v>243</v>
      </c>
      <c r="C83" s="510"/>
      <c r="D83" s="297"/>
      <c r="E83" s="690"/>
    </row>
    <row r="84" spans="1:5" s="7" customFormat="1" ht="16.5" customHeight="1">
      <c r="A84" s="63" t="s">
        <v>244</v>
      </c>
      <c r="B84" s="87" t="s">
        <v>245</v>
      </c>
      <c r="C84" s="510"/>
      <c r="D84" s="297"/>
      <c r="E84" s="690"/>
    </row>
    <row r="85" spans="1:5" s="7" customFormat="1" ht="16.5" customHeight="1" thickBot="1">
      <c r="A85" s="64" t="s">
        <v>246</v>
      </c>
      <c r="B85" s="88" t="s">
        <v>247</v>
      </c>
      <c r="C85" s="511"/>
      <c r="D85" s="301"/>
      <c r="E85" s="876"/>
    </row>
    <row r="86" spans="1:5" s="7" customFormat="1" ht="16.5" customHeight="1" thickBot="1">
      <c r="A86" s="31" t="s">
        <v>248</v>
      </c>
      <c r="B86" s="89" t="s">
        <v>249</v>
      </c>
      <c r="C86" s="408">
        <f>SUM(C87+C90)</f>
        <v>860133</v>
      </c>
      <c r="D86" s="277">
        <f>SUM(D87+D90)</f>
        <v>668336</v>
      </c>
      <c r="E86" s="299">
        <f>SUM(E87+E90)</f>
        <v>668336</v>
      </c>
    </row>
    <row r="87" spans="1:5" s="7" customFormat="1" ht="16.5" customHeight="1">
      <c r="A87" s="62" t="s">
        <v>49</v>
      </c>
      <c r="B87" s="86" t="s">
        <v>250</v>
      </c>
      <c r="C87" s="512">
        <f>SUM(C88:C89)</f>
        <v>860133</v>
      </c>
      <c r="D87" s="305">
        <f>SUM(D88:D89)</f>
        <v>668336</v>
      </c>
      <c r="E87" s="461">
        <f>SUM(E88:E89)</f>
        <v>668336</v>
      </c>
    </row>
    <row r="88" spans="1:5" s="7" customFormat="1" ht="16.5" customHeight="1">
      <c r="A88" s="63" t="s">
        <v>343</v>
      </c>
      <c r="B88" s="96" t="s">
        <v>341</v>
      </c>
      <c r="C88" s="507">
        <v>587685</v>
      </c>
      <c r="D88" s="507">
        <f>'8.sz.mell'!D89+'9.sz.mell'!D48</f>
        <v>318662</v>
      </c>
      <c r="E88" s="507">
        <f>'8.sz.mell'!E89+'9.sz.mell'!E48</f>
        <v>318662</v>
      </c>
    </row>
    <row r="89" spans="1:5" s="7" customFormat="1" ht="16.5" customHeight="1">
      <c r="A89" s="70" t="s">
        <v>344</v>
      </c>
      <c r="B89" s="96" t="s">
        <v>342</v>
      </c>
      <c r="C89" s="507">
        <v>272448</v>
      </c>
      <c r="D89" s="507">
        <f>'8.sz.mell'!D90+'9.sz.mell'!D49</f>
        <v>349674</v>
      </c>
      <c r="E89" s="2052">
        <f>'8.sz.mell'!E90+'9.sz.mell'!E49</f>
        <v>349674</v>
      </c>
    </row>
    <row r="90" spans="1:5" s="7" customFormat="1" ht="16.5" customHeight="1" thickBot="1">
      <c r="A90" s="64" t="s">
        <v>50</v>
      </c>
      <c r="B90" s="88" t="s">
        <v>251</v>
      </c>
      <c r="C90" s="511"/>
      <c r="D90" s="301"/>
      <c r="E90" s="461"/>
    </row>
    <row r="91" spans="1:5" s="6" customFormat="1" ht="16.5" customHeight="1" thickBot="1">
      <c r="A91" s="31" t="s">
        <v>252</v>
      </c>
      <c r="B91" s="89" t="s">
        <v>253</v>
      </c>
      <c r="C91" s="408">
        <f>SUM(C92:C94)</f>
        <v>28558</v>
      </c>
      <c r="D91" s="277">
        <f>SUM(D92:D94)</f>
        <v>28680</v>
      </c>
      <c r="E91" s="299">
        <f>SUM(E92:E94)</f>
        <v>28679</v>
      </c>
    </row>
    <row r="92" spans="1:5" s="7" customFormat="1" ht="16.5" customHeight="1">
      <c r="A92" s="62" t="s">
        <v>254</v>
      </c>
      <c r="B92" s="86" t="s">
        <v>255</v>
      </c>
      <c r="C92" s="512">
        <v>28558</v>
      </c>
      <c r="D92" s="302">
        <f>'8.sz.mell'!D93</f>
        <v>28680</v>
      </c>
      <c r="E92" s="302">
        <f>'8.sz.mell'!E93</f>
        <v>28679</v>
      </c>
    </row>
    <row r="93" spans="1:5" s="7" customFormat="1" ht="16.5" customHeight="1">
      <c r="A93" s="63" t="s">
        <v>256</v>
      </c>
      <c r="B93" s="87" t="s">
        <v>257</v>
      </c>
      <c r="C93" s="510"/>
      <c r="D93" s="297"/>
      <c r="E93" s="690"/>
    </row>
    <row r="94" spans="1:5" s="7" customFormat="1" ht="16.5" customHeight="1" thickBot="1">
      <c r="A94" s="64" t="s">
        <v>258</v>
      </c>
      <c r="B94" s="88" t="s">
        <v>259</v>
      </c>
      <c r="C94" s="511"/>
      <c r="D94" s="301"/>
      <c r="E94" s="876"/>
    </row>
    <row r="95" spans="1:5" s="7" customFormat="1" ht="16.5" customHeight="1" thickBot="1">
      <c r="A95" s="31" t="s">
        <v>260</v>
      </c>
      <c r="B95" s="89" t="s">
        <v>261</v>
      </c>
      <c r="C95" s="408">
        <f>SUM(C96:C99)</f>
        <v>0</v>
      </c>
      <c r="D95" s="277">
        <f>SUM(D96:D99)</f>
        <v>0</v>
      </c>
      <c r="E95" s="299">
        <f>SUM(E96:E99)</f>
        <v>0</v>
      </c>
    </row>
    <row r="96" spans="1:5" s="7" customFormat="1" ht="16.5" customHeight="1">
      <c r="A96" s="65" t="s">
        <v>262</v>
      </c>
      <c r="B96" s="86" t="s">
        <v>263</v>
      </c>
      <c r="C96" s="512"/>
      <c r="D96" s="302"/>
      <c r="E96" s="873"/>
    </row>
    <row r="97" spans="1:5" s="7" customFormat="1" ht="16.5" customHeight="1">
      <c r="A97" s="66" t="s">
        <v>264</v>
      </c>
      <c r="B97" s="87" t="s">
        <v>265</v>
      </c>
      <c r="C97" s="510"/>
      <c r="D97" s="297"/>
      <c r="E97" s="690"/>
    </row>
    <row r="98" spans="1:5" s="7" customFormat="1" ht="16.5" customHeight="1">
      <c r="A98" s="66" t="s">
        <v>266</v>
      </c>
      <c r="B98" s="87" t="s">
        <v>267</v>
      </c>
      <c r="C98" s="510"/>
      <c r="D98" s="297"/>
      <c r="E98" s="690"/>
    </row>
    <row r="99" spans="1:5" s="6" customFormat="1" ht="16.5" customHeight="1" thickBot="1">
      <c r="A99" s="67" t="s">
        <v>268</v>
      </c>
      <c r="B99" s="88" t="s">
        <v>269</v>
      </c>
      <c r="C99" s="511"/>
      <c r="D99" s="300"/>
      <c r="E99" s="877"/>
    </row>
    <row r="100" spans="1:5" s="6" customFormat="1" ht="16.5" customHeight="1" thickBot="1">
      <c r="A100" s="31" t="s">
        <v>270</v>
      </c>
      <c r="B100" s="89" t="s">
        <v>271</v>
      </c>
      <c r="C100" s="516"/>
      <c r="D100" s="306"/>
      <c r="E100" s="878"/>
    </row>
    <row r="101" spans="1:5" s="6" customFormat="1" ht="16.5" customHeight="1" thickBot="1">
      <c r="A101" s="31" t="s">
        <v>272</v>
      </c>
      <c r="B101" s="97" t="s">
        <v>273</v>
      </c>
      <c r="C101" s="391">
        <f>+C77+C81+C86+C91+C95+C100</f>
        <v>2322841</v>
      </c>
      <c r="D101" s="303">
        <f>+D77+D81+D86+D91+D95+D100</f>
        <v>799393</v>
      </c>
      <c r="E101" s="304">
        <f>+E77+E81+E86+E91+E95+E100</f>
        <v>799392</v>
      </c>
    </row>
    <row r="102" spans="1:5" s="6" customFormat="1" ht="16.5" customHeight="1" thickBot="1">
      <c r="A102" s="31" t="s">
        <v>274</v>
      </c>
      <c r="B102" s="97" t="s">
        <v>275</v>
      </c>
      <c r="C102" s="391">
        <f>+C76+C101</f>
        <v>6417842</v>
      </c>
      <c r="D102" s="303">
        <f>+D76+D101</f>
        <v>5051466</v>
      </c>
      <c r="E102" s="304">
        <f>+E76+E101</f>
        <v>5006294</v>
      </c>
    </row>
    <row r="103" spans="1:5" s="6" customFormat="1" ht="16.5" customHeight="1" thickBot="1">
      <c r="A103" s="202"/>
      <c r="B103" s="203"/>
      <c r="C103" s="204"/>
      <c r="D103" s="204"/>
      <c r="E103" s="204"/>
    </row>
    <row r="104" spans="1:5" s="3" customFormat="1" ht="58.5" customHeight="1" thickBot="1">
      <c r="A104" s="201"/>
      <c r="B104" s="205" t="s">
        <v>2</v>
      </c>
      <c r="C104" s="2166" t="s">
        <v>1125</v>
      </c>
      <c r="D104" s="2166" t="s">
        <v>1127</v>
      </c>
      <c r="E104" s="124" t="s">
        <v>1126</v>
      </c>
    </row>
    <row r="105" spans="1:5" s="6" customFormat="1" ht="16.5" customHeight="1" thickBot="1">
      <c r="A105" s="60" t="s">
        <v>66</v>
      </c>
      <c r="B105" s="99" t="s">
        <v>308</v>
      </c>
      <c r="C105" s="879">
        <f>SUM(C106:C110)</f>
        <v>3518131</v>
      </c>
      <c r="D105" s="198">
        <f>SUM(D106:D110)</f>
        <v>3531568</v>
      </c>
      <c r="E105" s="735">
        <f>SUM(E106:E110)</f>
        <v>3249977</v>
      </c>
    </row>
    <row r="106" spans="1:5" s="21" customFormat="1" ht="16.5" customHeight="1">
      <c r="A106" s="62" t="s">
        <v>18</v>
      </c>
      <c r="B106" s="109" t="s">
        <v>93</v>
      </c>
      <c r="C106" s="880">
        <v>1149463</v>
      </c>
      <c r="D106" s="880">
        <f>'8.sz.mell'!D107+'9.sz.mell'!D58</f>
        <v>1242941</v>
      </c>
      <c r="E106" s="760">
        <f>'8.sz.mell'!E107+'9.sz.mell'!E58</f>
        <v>1176071</v>
      </c>
    </row>
    <row r="107" spans="1:5" s="21" customFormat="1" ht="16.5" customHeight="1">
      <c r="A107" s="63" t="s">
        <v>19</v>
      </c>
      <c r="B107" s="101" t="s">
        <v>51</v>
      </c>
      <c r="C107" s="880">
        <v>278647</v>
      </c>
      <c r="D107" s="880">
        <f>'8.sz.mell'!D108+'9.sz.mell'!D59</f>
        <v>293567</v>
      </c>
      <c r="E107" s="760">
        <f>'8.sz.mell'!E108+'9.sz.mell'!E59</f>
        <v>280626</v>
      </c>
    </row>
    <row r="108" spans="1:5" s="21" customFormat="1" ht="16.5" customHeight="1">
      <c r="A108" s="63" t="s">
        <v>20</v>
      </c>
      <c r="B108" s="101" t="s">
        <v>33</v>
      </c>
      <c r="C108" s="880">
        <v>1329236</v>
      </c>
      <c r="D108" s="880">
        <f>'8.sz.mell'!D109+'9.sz.mell'!D60</f>
        <v>1557446</v>
      </c>
      <c r="E108" s="760">
        <f>'8.sz.mell'!E109+'9.sz.mell'!E60</f>
        <v>1377393</v>
      </c>
    </row>
    <row r="109" spans="1:5" s="21" customFormat="1" ht="16.5" customHeight="1">
      <c r="A109" s="63" t="s">
        <v>21</v>
      </c>
      <c r="B109" s="102" t="s">
        <v>52</v>
      </c>
      <c r="C109" s="880">
        <v>370058</v>
      </c>
      <c r="D109" s="880">
        <f>'8.sz.mell'!D110+'9.sz.mell'!D61</f>
        <v>151175</v>
      </c>
      <c r="E109" s="760">
        <f>'8.sz.mell'!E110+'9.sz.mell'!E61</f>
        <v>135582</v>
      </c>
    </row>
    <row r="110" spans="1:5" s="21" customFormat="1" ht="16.5" customHeight="1">
      <c r="A110" s="63" t="s">
        <v>29</v>
      </c>
      <c r="B110" s="27" t="s">
        <v>53</v>
      </c>
      <c r="C110" s="881">
        <v>390727</v>
      </c>
      <c r="D110" s="309">
        <f>SUM(D111:D118)</f>
        <v>286439</v>
      </c>
      <c r="E110" s="760">
        <f>SUM(E111:E118)</f>
        <v>280305</v>
      </c>
    </row>
    <row r="111" spans="1:5" s="21" customFormat="1" ht="16.5" customHeight="1">
      <c r="A111" s="63" t="s">
        <v>354</v>
      </c>
      <c r="B111" s="103" t="s">
        <v>353</v>
      </c>
      <c r="C111" s="882">
        <v>109327</v>
      </c>
      <c r="D111" s="882">
        <f>'8.sz.mell'!D112</f>
        <v>3323</v>
      </c>
      <c r="E111" s="760">
        <f>'8.sz.mell'!E112</f>
        <v>3323</v>
      </c>
    </row>
    <row r="112" spans="1:5" s="21" customFormat="1" ht="28.5" customHeight="1">
      <c r="A112" s="63" t="s">
        <v>355</v>
      </c>
      <c r="B112" s="104" t="s">
        <v>276</v>
      </c>
      <c r="C112" s="882">
        <f>'8.sz.mell'!C113</f>
        <v>0</v>
      </c>
      <c r="D112" s="882">
        <f>'8.sz.mell'!D113</f>
        <v>0</v>
      </c>
      <c r="E112" s="760">
        <f>'8.sz.mell'!E113</f>
        <v>0</v>
      </c>
    </row>
    <row r="113" spans="1:5" s="21" customFormat="1" ht="27.75" customHeight="1">
      <c r="A113" s="63" t="s">
        <v>356</v>
      </c>
      <c r="B113" s="104" t="s">
        <v>277</v>
      </c>
      <c r="C113" s="882">
        <f>'8.sz.mell'!C114</f>
        <v>0</v>
      </c>
      <c r="D113" s="882">
        <f>'8.sz.mell'!D114</f>
        <v>0</v>
      </c>
      <c r="E113" s="760">
        <f>'8.sz.mell'!E114</f>
        <v>0</v>
      </c>
    </row>
    <row r="114" spans="1:5" s="21" customFormat="1" ht="16.5" customHeight="1">
      <c r="A114" s="63" t="s">
        <v>357</v>
      </c>
      <c r="B114" s="105" t="s">
        <v>278</v>
      </c>
      <c r="C114" s="473">
        <v>236386</v>
      </c>
      <c r="D114" s="473">
        <f>'8.sz.mell'!D115</f>
        <v>242456</v>
      </c>
      <c r="E114" s="2050">
        <f>'8.sz.mell'!E115</f>
        <v>237341</v>
      </c>
    </row>
    <row r="115" spans="1:5" s="21" customFormat="1" ht="30.75" customHeight="1">
      <c r="A115" s="63" t="s">
        <v>358</v>
      </c>
      <c r="B115" s="104" t="s">
        <v>279</v>
      </c>
      <c r="C115" s="380">
        <f>'8.sz.mell'!C116</f>
        <v>0</v>
      </c>
      <c r="D115" s="380">
        <f>'8.sz.mell'!D116</f>
        <v>0</v>
      </c>
      <c r="E115" s="760">
        <f>'8.sz.mell'!E116</f>
        <v>0</v>
      </c>
    </row>
    <row r="116" spans="1:5" s="21" customFormat="1" ht="16.5" customHeight="1">
      <c r="A116" s="63" t="s">
        <v>359</v>
      </c>
      <c r="B116" s="106" t="s">
        <v>280</v>
      </c>
      <c r="C116" s="380">
        <f>'8.sz.mell'!C117</f>
        <v>0</v>
      </c>
      <c r="D116" s="380">
        <f>'8.sz.mell'!D117</f>
        <v>0</v>
      </c>
      <c r="E116" s="760">
        <f>'8.sz.mell'!E117</f>
        <v>0</v>
      </c>
    </row>
    <row r="117" spans="1:5" s="21" customFormat="1" ht="16.5" customHeight="1">
      <c r="A117" s="63" t="s">
        <v>360</v>
      </c>
      <c r="B117" s="106" t="s">
        <v>281</v>
      </c>
      <c r="C117" s="380">
        <f>'8.sz.mell'!C118</f>
        <v>0</v>
      </c>
      <c r="D117" s="380">
        <f>'8.sz.mell'!D118</f>
        <v>0</v>
      </c>
      <c r="E117" s="760">
        <f>'8.sz.mell'!E118</f>
        <v>0</v>
      </c>
    </row>
    <row r="118" spans="1:5" s="21" customFormat="1" ht="16.5" customHeight="1" thickBot="1">
      <c r="A118" s="64" t="s">
        <v>361</v>
      </c>
      <c r="B118" s="106" t="s">
        <v>282</v>
      </c>
      <c r="C118" s="473">
        <v>45014</v>
      </c>
      <c r="D118" s="473">
        <f>'8.sz.mell'!D119</f>
        <v>40660</v>
      </c>
      <c r="E118" s="2050">
        <f>'8.sz.mell'!E119</f>
        <v>39641</v>
      </c>
    </row>
    <row r="119" spans="1:5" s="21" customFormat="1" ht="16.5" customHeight="1" thickBot="1">
      <c r="A119" s="60" t="s">
        <v>67</v>
      </c>
      <c r="B119" s="99" t="s">
        <v>362</v>
      </c>
      <c r="C119" s="879">
        <f>SUM(C120+C126+C127+C134)</f>
        <v>918603</v>
      </c>
      <c r="D119" s="879">
        <f>SUM(D120+D126+D127+D134)</f>
        <v>854108</v>
      </c>
      <c r="E119" s="735">
        <f>SUM(E120+E126+E127+E134)</f>
        <v>762032</v>
      </c>
    </row>
    <row r="120" spans="1:5" s="21" customFormat="1" ht="16.5" customHeight="1">
      <c r="A120" s="792" t="s">
        <v>24</v>
      </c>
      <c r="B120" s="100" t="s">
        <v>101</v>
      </c>
      <c r="C120" s="757">
        <f>SUM(C121:C125)</f>
        <v>693387</v>
      </c>
      <c r="D120" s="757">
        <f>SUM(D121:D125)</f>
        <v>760928</v>
      </c>
      <c r="E120" s="885">
        <f>SUM(E121:E125)</f>
        <v>689233</v>
      </c>
    </row>
    <row r="121" spans="1:5" s="21" customFormat="1" ht="16.5" customHeight="1">
      <c r="A121" s="74" t="s">
        <v>345</v>
      </c>
      <c r="B121" s="197" t="s">
        <v>350</v>
      </c>
      <c r="C121" s="2037">
        <v>290726</v>
      </c>
      <c r="D121" s="2037">
        <v>226957</v>
      </c>
      <c r="E121" s="2163">
        <f>700567-E122-E123-E124-E125-E134</f>
        <v>164461</v>
      </c>
    </row>
    <row r="122" spans="1:5" s="21" customFormat="1" ht="34.5" customHeight="1">
      <c r="A122" s="74" t="s">
        <v>346</v>
      </c>
      <c r="B122" s="197" t="s">
        <v>103</v>
      </c>
      <c r="C122" s="2037">
        <v>244388</v>
      </c>
      <c r="D122" s="2037">
        <f>'8.sz.mell'!D123</f>
        <v>432983</v>
      </c>
      <c r="E122" s="2163">
        <v>429405</v>
      </c>
    </row>
    <row r="123" spans="1:5" s="21" customFormat="1" ht="34.5" customHeight="1">
      <c r="A123" s="74" t="s">
        <v>347</v>
      </c>
      <c r="B123" s="197" t="s">
        <v>110</v>
      </c>
      <c r="C123" s="2037">
        <v>119067</v>
      </c>
      <c r="D123" s="2037">
        <f>'8.sz.mell'!D124</f>
        <v>89085</v>
      </c>
      <c r="E123" s="2163">
        <v>85327</v>
      </c>
    </row>
    <row r="124" spans="1:5" s="21" customFormat="1" ht="34.5" customHeight="1">
      <c r="A124" s="74" t="s">
        <v>348</v>
      </c>
      <c r="B124" s="197" t="s">
        <v>109</v>
      </c>
      <c r="C124" s="2037">
        <v>32118</v>
      </c>
      <c r="D124" s="2037">
        <v>9793</v>
      </c>
      <c r="E124" s="2163">
        <v>8515</v>
      </c>
    </row>
    <row r="125" spans="1:5" s="21" customFormat="1" ht="43.5" customHeight="1">
      <c r="A125" s="74" t="s">
        <v>349</v>
      </c>
      <c r="B125" s="2051" t="s">
        <v>1054</v>
      </c>
      <c r="C125" s="2037">
        <v>7088</v>
      </c>
      <c r="D125" s="2037">
        <v>2110</v>
      </c>
      <c r="E125" s="2163">
        <v>1525</v>
      </c>
    </row>
    <row r="126" spans="1:5" s="21" customFormat="1" ht="16.5" customHeight="1">
      <c r="A126" s="62" t="s">
        <v>25</v>
      </c>
      <c r="B126" s="107" t="s">
        <v>54</v>
      </c>
      <c r="C126" s="883">
        <v>209456</v>
      </c>
      <c r="D126" s="883">
        <f>'8.sz.mell'!D127+'9.sz.mell'!D65</f>
        <v>69523</v>
      </c>
      <c r="E126" s="2038">
        <f>'8.sz.mell'!E127+'9.sz.mell'!E65</f>
        <v>51309</v>
      </c>
    </row>
    <row r="127" spans="1:5" s="21" customFormat="1" ht="16.5" customHeight="1">
      <c r="A127" s="62" t="s">
        <v>26</v>
      </c>
      <c r="B127" s="108" t="s">
        <v>102</v>
      </c>
      <c r="C127" s="883">
        <f>SUM(C128:C133)</f>
        <v>15760</v>
      </c>
      <c r="D127" s="206">
        <f>SUM(D128:D133)</f>
        <v>10156</v>
      </c>
      <c r="E127" s="634">
        <f>SUM(E128:E133)</f>
        <v>10156</v>
      </c>
    </row>
    <row r="128" spans="1:5" s="21" customFormat="1" ht="16.5" customHeight="1">
      <c r="A128" s="62" t="s">
        <v>310</v>
      </c>
      <c r="B128" s="109" t="s">
        <v>283</v>
      </c>
      <c r="C128" s="883">
        <f>'8.sz.mell'!C129</f>
        <v>0</v>
      </c>
      <c r="D128" s="883">
        <f>'8.sz.mell'!D129</f>
        <v>0</v>
      </c>
      <c r="E128" s="2038">
        <f>'8.sz.mell'!E129</f>
        <v>0</v>
      </c>
    </row>
    <row r="129" spans="1:5" s="21" customFormat="1" ht="16.5" customHeight="1">
      <c r="A129" s="62" t="s">
        <v>311</v>
      </c>
      <c r="B129" s="101" t="s">
        <v>277</v>
      </c>
      <c r="C129" s="883">
        <f>'8.sz.mell'!C130</f>
        <v>0</v>
      </c>
      <c r="D129" s="883">
        <f>'8.sz.mell'!D130</f>
        <v>0</v>
      </c>
      <c r="E129" s="2038">
        <f>'8.sz.mell'!E130</f>
        <v>0</v>
      </c>
    </row>
    <row r="130" spans="1:5" s="21" customFormat="1" ht="16.5" customHeight="1">
      <c r="A130" s="62" t="s">
        <v>312</v>
      </c>
      <c r="B130" s="101" t="s">
        <v>284</v>
      </c>
      <c r="C130" s="883">
        <v>6522</v>
      </c>
      <c r="D130" s="883">
        <f>'8.sz.mell'!D131</f>
        <v>3556</v>
      </c>
      <c r="E130" s="2038">
        <f>'8.sz.mell'!E131</f>
        <v>3556</v>
      </c>
    </row>
    <row r="131" spans="1:5" s="21" customFormat="1" ht="18.75" customHeight="1">
      <c r="A131" s="62" t="s">
        <v>313</v>
      </c>
      <c r="B131" s="101" t="s">
        <v>351</v>
      </c>
      <c r="C131" s="883">
        <v>900</v>
      </c>
      <c r="D131" s="883">
        <f>'8.sz.mell'!D132</f>
        <v>1200</v>
      </c>
      <c r="E131" s="2038">
        <f>'8.sz.mell'!E132</f>
        <v>1200</v>
      </c>
    </row>
    <row r="132" spans="1:5" s="21" customFormat="1" ht="16.5" customHeight="1">
      <c r="A132" s="62" t="s">
        <v>363</v>
      </c>
      <c r="B132" s="101" t="s">
        <v>457</v>
      </c>
      <c r="C132" s="883">
        <v>5652</v>
      </c>
      <c r="D132" s="883">
        <f>'8.sz.mell'!D133</f>
        <v>0</v>
      </c>
      <c r="E132" s="2038">
        <f>'8.sz.mell'!E133</f>
        <v>0</v>
      </c>
    </row>
    <row r="133" spans="1:5" s="21" customFormat="1" ht="16.5" customHeight="1" thickBot="1">
      <c r="A133" s="283" t="s">
        <v>364</v>
      </c>
      <c r="B133" s="285" t="s">
        <v>285</v>
      </c>
      <c r="C133" s="2039">
        <v>2686</v>
      </c>
      <c r="D133" s="2039">
        <f>'8.sz.mell'!D134</f>
        <v>5400</v>
      </c>
      <c r="E133" s="2040">
        <f>'8.sz.mell'!E134</f>
        <v>5400</v>
      </c>
    </row>
    <row r="134" spans="1:5" s="21" customFormat="1" ht="16.5" customHeight="1" thickBot="1">
      <c r="A134" s="62" t="s">
        <v>27</v>
      </c>
      <c r="B134" s="108" t="s">
        <v>1025</v>
      </c>
      <c r="C134" s="883"/>
      <c r="D134" s="883">
        <f>'8.sz.mell'!D135+'9.sz.mell'!D66</f>
        <v>13501</v>
      </c>
      <c r="E134" s="2040">
        <f>'8.sz.mell'!E135+'9.sz.mell'!E66</f>
        <v>11334</v>
      </c>
    </row>
    <row r="135" spans="1:5" s="21" customFormat="1" ht="16.5" customHeight="1" thickBot="1">
      <c r="A135" s="60" t="s">
        <v>68</v>
      </c>
      <c r="B135" s="35" t="s">
        <v>286</v>
      </c>
      <c r="C135" s="879">
        <f>SUM(C136+C139)</f>
        <v>0</v>
      </c>
      <c r="D135" s="198">
        <f>SUM(D136+D139)</f>
        <v>533758</v>
      </c>
      <c r="E135" s="735">
        <f>SUM(E136+E139)</f>
        <v>0</v>
      </c>
    </row>
    <row r="136" spans="1:5" s="21" customFormat="1" ht="16.5" customHeight="1">
      <c r="A136" s="62" t="s">
        <v>5</v>
      </c>
      <c r="B136" s="110" t="s">
        <v>365</v>
      </c>
      <c r="C136" s="884">
        <f>SUM(C137:C138)</f>
        <v>0</v>
      </c>
      <c r="D136" s="411">
        <f>SUM(D137:D138)</f>
        <v>392724</v>
      </c>
      <c r="E136" s="885">
        <f>SUM(E137:E138)</f>
        <v>0</v>
      </c>
    </row>
    <row r="137" spans="1:5" s="21" customFormat="1" ht="16.5" customHeight="1">
      <c r="A137" s="63" t="s">
        <v>366</v>
      </c>
      <c r="B137" s="111" t="s">
        <v>368</v>
      </c>
      <c r="C137" s="380"/>
      <c r="D137" s="380">
        <f>'8.sz.mell'!D138</f>
        <v>172279</v>
      </c>
      <c r="E137" s="885">
        <f>'8.sz.mell'!E138</f>
        <v>0</v>
      </c>
    </row>
    <row r="138" spans="1:5" s="21" customFormat="1" ht="16.5" customHeight="1">
      <c r="A138" s="63" t="s">
        <v>367</v>
      </c>
      <c r="B138" s="111" t="s">
        <v>369</v>
      </c>
      <c r="C138" s="380"/>
      <c r="D138" s="380">
        <f>'8.sz.mell'!D139</f>
        <v>220445</v>
      </c>
      <c r="E138" s="885">
        <f>'8.sz.mell'!E139</f>
        <v>0</v>
      </c>
    </row>
    <row r="139" spans="1:5" s="21" customFormat="1" ht="16.5" customHeight="1">
      <c r="A139" s="63" t="s">
        <v>6</v>
      </c>
      <c r="B139" s="93" t="s">
        <v>370</v>
      </c>
      <c r="C139" s="882">
        <f>SUM(C140:C141)</f>
        <v>0</v>
      </c>
      <c r="D139" s="309">
        <f>SUM(D140:D141)</f>
        <v>141034</v>
      </c>
      <c r="E139" s="885">
        <f>SUM(E140:E141)</f>
        <v>0</v>
      </c>
    </row>
    <row r="140" spans="1:5" s="21" customFormat="1" ht="16.5" customHeight="1">
      <c r="A140" s="63" t="s">
        <v>371</v>
      </c>
      <c r="B140" s="111" t="s">
        <v>368</v>
      </c>
      <c r="C140" s="380"/>
      <c r="D140" s="380">
        <f>'8.sz.mell'!D141</f>
        <v>30639</v>
      </c>
      <c r="E140" s="885">
        <f>'8.sz.mell'!E141</f>
        <v>0</v>
      </c>
    </row>
    <row r="141" spans="1:5" s="21" customFormat="1" ht="16.5" customHeight="1" thickBot="1">
      <c r="A141" s="70" t="s">
        <v>372</v>
      </c>
      <c r="B141" s="208" t="s">
        <v>369</v>
      </c>
      <c r="C141" s="380"/>
      <c r="D141" s="380">
        <f>'8.sz.mell'!D142</f>
        <v>110395</v>
      </c>
      <c r="E141" s="885">
        <f>'8.sz.mell'!E142</f>
        <v>0</v>
      </c>
    </row>
    <row r="142" spans="1:5" s="21" customFormat="1" ht="27.75" customHeight="1" thickBot="1">
      <c r="A142" s="60" t="s">
        <v>69</v>
      </c>
      <c r="B142" s="35" t="s">
        <v>287</v>
      </c>
      <c r="C142" s="879">
        <f>+C105+C119+C135</f>
        <v>4436734</v>
      </c>
      <c r="D142" s="198">
        <f>+D105+D119+D135</f>
        <v>4919434</v>
      </c>
      <c r="E142" s="735">
        <f>+E105+E119+E135</f>
        <v>4012009</v>
      </c>
    </row>
    <row r="143" spans="1:5" s="6" customFormat="1" ht="24" customHeight="1" thickBot="1">
      <c r="A143" s="60" t="s">
        <v>70</v>
      </c>
      <c r="B143" s="35" t="s">
        <v>288</v>
      </c>
      <c r="C143" s="879">
        <f>+C144+C145+C146</f>
        <v>0</v>
      </c>
      <c r="D143" s="198">
        <f>+D144+D145+D146</f>
        <v>0</v>
      </c>
      <c r="E143" s="735">
        <f>+E144+E145+E146</f>
        <v>0</v>
      </c>
    </row>
    <row r="144" spans="1:5" s="21" customFormat="1" ht="16.5" customHeight="1">
      <c r="A144" s="62" t="s">
        <v>11</v>
      </c>
      <c r="B144" s="109" t="s">
        <v>289</v>
      </c>
      <c r="C144" s="880"/>
      <c r="D144" s="132"/>
      <c r="E144" s="133"/>
    </row>
    <row r="145" spans="1:9" s="21" customFormat="1" ht="16.5" customHeight="1">
      <c r="A145" s="62" t="s">
        <v>12</v>
      </c>
      <c r="B145" s="109" t="s">
        <v>290</v>
      </c>
      <c r="C145" s="886"/>
      <c r="D145" s="122"/>
      <c r="E145" s="529"/>
    </row>
    <row r="146" spans="1:9" s="21" customFormat="1" ht="16.5" customHeight="1" thickBot="1">
      <c r="A146" s="70" t="s">
        <v>13</v>
      </c>
      <c r="B146" s="112" t="s">
        <v>291</v>
      </c>
      <c r="C146" s="887"/>
      <c r="D146" s="207"/>
      <c r="E146" s="530"/>
    </row>
    <row r="147" spans="1:9" s="21" customFormat="1" ht="16.5" customHeight="1" thickBot="1">
      <c r="A147" s="60" t="s">
        <v>71</v>
      </c>
      <c r="B147" s="35" t="s">
        <v>292</v>
      </c>
      <c r="C147" s="888">
        <f>+C148+C149+C150+C151</f>
        <v>1312775</v>
      </c>
      <c r="D147" s="198">
        <f>+D148+D149+D150+D151</f>
        <v>103474</v>
      </c>
      <c r="E147" s="735">
        <f>+E148+E149+E150+E151</f>
        <v>103474</v>
      </c>
    </row>
    <row r="148" spans="1:9" s="21" customFormat="1" ht="16.5" customHeight="1">
      <c r="A148" s="62" t="s">
        <v>14</v>
      </c>
      <c r="B148" s="109" t="s">
        <v>293</v>
      </c>
      <c r="C148" s="889">
        <v>1214076</v>
      </c>
      <c r="D148" s="889">
        <f>'8.sz.mell'!D149</f>
        <v>103474</v>
      </c>
      <c r="E148" s="528">
        <f>'8.sz.mell'!E149</f>
        <v>103474</v>
      </c>
    </row>
    <row r="149" spans="1:9" s="21" customFormat="1" ht="16.5" customHeight="1">
      <c r="A149" s="63" t="s">
        <v>15</v>
      </c>
      <c r="B149" s="101" t="s">
        <v>294</v>
      </c>
      <c r="C149" s="889">
        <f>'8.sz.mell'!C150</f>
        <v>0</v>
      </c>
      <c r="D149" s="122"/>
      <c r="E149" s="528"/>
    </row>
    <row r="150" spans="1:9" s="6" customFormat="1" ht="16.5" customHeight="1">
      <c r="A150" s="63" t="s">
        <v>223</v>
      </c>
      <c r="B150" s="101" t="s">
        <v>295</v>
      </c>
      <c r="C150" s="889">
        <f>'8.sz.mell'!C151</f>
        <v>0</v>
      </c>
      <c r="D150" s="122"/>
      <c r="E150" s="528"/>
    </row>
    <row r="151" spans="1:9" s="21" customFormat="1" ht="16.5" customHeight="1" thickBot="1">
      <c r="A151" s="64" t="s">
        <v>224</v>
      </c>
      <c r="B151" s="107" t="s">
        <v>296</v>
      </c>
      <c r="C151" s="889">
        <v>98699</v>
      </c>
      <c r="D151" s="889">
        <f>'8.sz.mell'!D152</f>
        <v>0</v>
      </c>
      <c r="E151" s="528">
        <f>'8.sz.mell'!E152</f>
        <v>0</v>
      </c>
      <c r="I151" s="71"/>
    </row>
    <row r="152" spans="1:9" s="21" customFormat="1" ht="16.5" customHeight="1" thickBot="1">
      <c r="A152" s="60" t="s">
        <v>72</v>
      </c>
      <c r="B152" s="35" t="s">
        <v>380</v>
      </c>
      <c r="C152" s="209">
        <f>SUM(C153:C156)</f>
        <v>0</v>
      </c>
      <c r="D152" s="209">
        <f>SUM(D153:D156)</f>
        <v>28558</v>
      </c>
      <c r="E152" s="735">
        <f>SUM(E153:E156)</f>
        <v>28558</v>
      </c>
    </row>
    <row r="153" spans="1:9" s="21" customFormat="1" ht="16.5" customHeight="1">
      <c r="A153" s="62" t="s">
        <v>16</v>
      </c>
      <c r="B153" s="109" t="s">
        <v>297</v>
      </c>
      <c r="C153" s="889"/>
      <c r="D153" s="291">
        <f>'8.sz.mell'!D154</f>
        <v>0</v>
      </c>
      <c r="E153" s="2041">
        <f>'8.sz.mell'!E154</f>
        <v>0</v>
      </c>
    </row>
    <row r="154" spans="1:9" s="6" customFormat="1" ht="16.5" customHeight="1">
      <c r="A154" s="74" t="s">
        <v>17</v>
      </c>
      <c r="B154" s="101" t="s">
        <v>298</v>
      </c>
      <c r="C154" s="886"/>
      <c r="D154" s="291">
        <f>'8.sz.mell'!D155</f>
        <v>28558</v>
      </c>
      <c r="E154" s="634">
        <f>'8.sz.mell'!E155</f>
        <v>28558</v>
      </c>
    </row>
    <row r="155" spans="1:9" s="6" customFormat="1" ht="16.5" customHeight="1">
      <c r="A155" s="74" t="s">
        <v>379</v>
      </c>
      <c r="B155" s="101" t="s">
        <v>299</v>
      </c>
      <c r="C155" s="886"/>
      <c r="D155" s="290"/>
      <c r="E155" s="2041"/>
    </row>
    <row r="156" spans="1:9" s="6" customFormat="1" ht="16.5" customHeight="1" thickBot="1">
      <c r="A156" s="70" t="s">
        <v>113</v>
      </c>
      <c r="B156" s="112" t="s">
        <v>300</v>
      </c>
      <c r="C156" s="887"/>
      <c r="D156" s="293"/>
      <c r="E156" s="2042"/>
    </row>
    <row r="157" spans="1:9" s="6" customFormat="1" ht="16.5" customHeight="1" thickBot="1">
      <c r="A157" s="60" t="s">
        <v>73</v>
      </c>
      <c r="B157" s="35" t="s">
        <v>301</v>
      </c>
      <c r="C157" s="890">
        <f>+C158+C159+C160+C161</f>
        <v>0</v>
      </c>
      <c r="D157" s="210">
        <f>+D158+D159+D160+D161</f>
        <v>0</v>
      </c>
      <c r="E157" s="891">
        <f>+E158+E159+E160+E161</f>
        <v>0</v>
      </c>
    </row>
    <row r="158" spans="1:9" s="6" customFormat="1" ht="16.5" customHeight="1">
      <c r="A158" s="62" t="s">
        <v>47</v>
      </c>
      <c r="B158" s="109" t="s">
        <v>302</v>
      </c>
      <c r="C158" s="889"/>
      <c r="D158" s="132"/>
      <c r="E158" s="133"/>
    </row>
    <row r="159" spans="1:9" s="6" customFormat="1" ht="16.5" customHeight="1">
      <c r="A159" s="62" t="s">
        <v>48</v>
      </c>
      <c r="B159" s="109" t="s">
        <v>303</v>
      </c>
      <c r="C159" s="886"/>
      <c r="D159" s="123"/>
      <c r="E159" s="126"/>
    </row>
    <row r="160" spans="1:9" s="21" customFormat="1" ht="16.5" customHeight="1">
      <c r="A160" s="62" t="s">
        <v>100</v>
      </c>
      <c r="B160" s="109" t="s">
        <v>304</v>
      </c>
      <c r="C160" s="886"/>
      <c r="D160" s="123"/>
      <c r="E160" s="126"/>
    </row>
    <row r="161" spans="1:5" s="21" customFormat="1" ht="16.5" customHeight="1" thickBot="1">
      <c r="A161" s="70" t="s">
        <v>111</v>
      </c>
      <c r="B161" s="112" t="s">
        <v>305</v>
      </c>
      <c r="C161" s="887"/>
      <c r="D161" s="207"/>
      <c r="E161" s="530"/>
    </row>
    <row r="162" spans="1:5" s="21" customFormat="1" ht="16.5" customHeight="1" thickBot="1">
      <c r="A162" s="60" t="s">
        <v>74</v>
      </c>
      <c r="B162" s="35" t="s">
        <v>306</v>
      </c>
      <c r="C162" s="892">
        <f>+C143+C147+C152+C157</f>
        <v>1312775</v>
      </c>
      <c r="D162" s="359">
        <f>+D143+D147+D152+D157</f>
        <v>132032</v>
      </c>
      <c r="E162" s="783">
        <f>+E143+E147+E152+E157</f>
        <v>132032</v>
      </c>
    </row>
    <row r="163" spans="1:5" s="21" customFormat="1" ht="16.5" customHeight="1" thickBot="1">
      <c r="A163" s="28" t="s">
        <v>75</v>
      </c>
      <c r="B163" s="89" t="s">
        <v>307</v>
      </c>
      <c r="C163" s="892">
        <f>+C142+C162</f>
        <v>5749509</v>
      </c>
      <c r="D163" s="359">
        <f>+D142+D162</f>
        <v>5051466</v>
      </c>
      <c r="E163" s="783">
        <f>+E142+E162</f>
        <v>4144041</v>
      </c>
    </row>
    <row r="164" spans="1:5" ht="15">
      <c r="A164" s="33"/>
      <c r="B164" s="30"/>
      <c r="C164" s="73"/>
      <c r="D164" s="21"/>
      <c r="E164" s="21"/>
    </row>
    <row r="165" spans="1:5" ht="15.75">
      <c r="A165" s="2266" t="s">
        <v>377</v>
      </c>
      <c r="B165" s="2266"/>
      <c r="C165" s="2266"/>
      <c r="D165" s="2266"/>
      <c r="E165" s="2266"/>
    </row>
    <row r="166" spans="1:5" ht="30" customHeight="1" thickBot="1">
      <c r="A166" s="2255"/>
      <c r="B166" s="2255"/>
    </row>
    <row r="167" spans="1:5" ht="30.75" thickBot="1">
      <c r="A167" s="120">
        <v>1</v>
      </c>
      <c r="B167" s="121" t="s">
        <v>378</v>
      </c>
      <c r="C167" s="531">
        <f>C76-C142</f>
        <v>-341733</v>
      </c>
      <c r="D167" s="531">
        <f>D76-D142</f>
        <v>-667361</v>
      </c>
      <c r="E167" s="692">
        <f>E76-E142</f>
        <v>194893</v>
      </c>
    </row>
    <row r="168" spans="1:5" ht="15.75">
      <c r="A168" s="118"/>
      <c r="B168" s="118"/>
      <c r="C168" s="119"/>
    </row>
    <row r="169" spans="1:5" ht="22.5" customHeight="1" thickBot="1">
      <c r="A169" s="2256" t="s">
        <v>381</v>
      </c>
      <c r="B169" s="2256"/>
      <c r="C169" s="2256"/>
      <c r="D169" s="2256"/>
      <c r="E169" s="2256"/>
    </row>
    <row r="170" spans="1:5" ht="21.75" customHeight="1" thickBot="1">
      <c r="A170" s="31" t="s">
        <v>66</v>
      </c>
      <c r="B170" s="1857" t="s">
        <v>382</v>
      </c>
      <c r="C170" s="695">
        <f>C171-C174</f>
        <v>1010066</v>
      </c>
      <c r="D170" s="695">
        <f>D171-D174</f>
        <v>667361</v>
      </c>
      <c r="E170" s="696">
        <f>E171-E174</f>
        <v>667360</v>
      </c>
    </row>
    <row r="171" spans="1:5" ht="24" customHeight="1">
      <c r="A171" s="1858" t="s">
        <v>18</v>
      </c>
      <c r="B171" s="1859" t="s">
        <v>385</v>
      </c>
      <c r="C171" s="705">
        <f>C101</f>
        <v>2322841</v>
      </c>
      <c r="D171" s="705">
        <f>D101</f>
        <v>799393</v>
      </c>
      <c r="E171" s="706">
        <f>E101</f>
        <v>799392</v>
      </c>
    </row>
    <row r="172" spans="1:5" ht="30.75" customHeight="1">
      <c r="A172" s="1860" t="s">
        <v>383</v>
      </c>
      <c r="B172" s="1861" t="s">
        <v>482</v>
      </c>
      <c r="C172" s="697">
        <v>1255349</v>
      </c>
      <c r="D172" s="697" t="e">
        <f>#REF!</f>
        <v>#REF!</v>
      </c>
      <c r="E172" s="698" t="e">
        <f>#REF!</f>
        <v>#REF!</v>
      </c>
    </row>
    <row r="173" spans="1:5" ht="18" customHeight="1">
      <c r="A173" s="1860" t="s">
        <v>384</v>
      </c>
      <c r="B173" s="1861" t="s">
        <v>473</v>
      </c>
      <c r="C173" s="697">
        <v>1067492</v>
      </c>
      <c r="D173" s="697" t="e">
        <f>#REF!</f>
        <v>#REF!</v>
      </c>
      <c r="E173" s="698" t="e">
        <f>#REF!</f>
        <v>#REF!</v>
      </c>
    </row>
    <row r="174" spans="1:5" ht="27" customHeight="1">
      <c r="A174" s="1862" t="s">
        <v>19</v>
      </c>
      <c r="B174" s="1863" t="s">
        <v>386</v>
      </c>
      <c r="C174" s="699">
        <f>C162</f>
        <v>1312775</v>
      </c>
      <c r="D174" s="699">
        <f>D162</f>
        <v>132032</v>
      </c>
      <c r="E174" s="700">
        <f>E162</f>
        <v>132032</v>
      </c>
    </row>
    <row r="175" spans="1:5" ht="28.5" customHeight="1">
      <c r="A175" s="1860" t="s">
        <v>55</v>
      </c>
      <c r="B175" s="1861" t="s">
        <v>483</v>
      </c>
      <c r="C175" s="697">
        <v>449996</v>
      </c>
      <c r="D175" s="697" t="e">
        <f>#REF!</f>
        <v>#REF!</v>
      </c>
      <c r="E175" s="698" t="e">
        <f>#REF!</f>
        <v>#REF!</v>
      </c>
    </row>
    <row r="176" spans="1:5" ht="30.75" thickBot="1">
      <c r="A176" s="1864" t="s">
        <v>56</v>
      </c>
      <c r="B176" s="1865" t="s">
        <v>474</v>
      </c>
      <c r="C176" s="703">
        <v>862779</v>
      </c>
      <c r="D176" s="703" t="e">
        <f>#REF!</f>
        <v>#REF!</v>
      </c>
      <c r="E176" s="707" t="e">
        <f>#REF!</f>
        <v>#REF!</v>
      </c>
    </row>
  </sheetData>
  <sheetProtection formatCells="0"/>
  <mergeCells count="10">
    <mergeCell ref="A166:B166"/>
    <mergeCell ref="A169:E169"/>
    <mergeCell ref="C4:C5"/>
    <mergeCell ref="D4:D5"/>
    <mergeCell ref="E4:E5"/>
    <mergeCell ref="A1:E1"/>
    <mergeCell ref="A2:E2"/>
    <mergeCell ref="A4:A5"/>
    <mergeCell ref="B4:B5"/>
    <mergeCell ref="A165:E165"/>
  </mergeCells>
  <printOptions horizontalCentered="1"/>
  <pageMargins left="0.31496062992125984" right="0.31496062992125984" top="0.59055118110236227" bottom="0.39370078740157483" header="0.39370078740157483" footer="0.39370078740157483"/>
  <pageSetup paperSize="9" scale="62" orientation="portrait" verticalDpi="300" r:id="rId1"/>
  <headerFooter alignWithMargins="0">
    <oddHeader>&amp;R&amp;"Times New Roman CE,Dőlt"&amp;12 16. melléklet a 11/2016. (V.27.) önkormányzati rendelethez</oddHeader>
  </headerFooter>
  <rowBreaks count="2" manualBreakCount="2">
    <brk id="64" max="4" man="1"/>
    <brk id="118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D23"/>
  <sheetViews>
    <sheetView zoomScaleNormal="100" workbookViewId="0">
      <selection activeCell="I21" sqref="I21"/>
    </sheetView>
  </sheetViews>
  <sheetFormatPr defaultColWidth="9.33203125" defaultRowHeight="15"/>
  <cols>
    <col min="1" max="1" width="9.33203125" style="1552"/>
    <col min="2" max="2" width="62" style="1552" customWidth="1"/>
    <col min="3" max="3" width="18" style="1552" customWidth="1"/>
    <col min="4" max="4" width="17.83203125" style="1552" customWidth="1"/>
    <col min="5" max="16384" width="9.33203125" style="1545"/>
  </cols>
  <sheetData>
    <row r="1" spans="1:4" ht="12.75" customHeight="1">
      <c r="A1" s="2374" t="s">
        <v>1003</v>
      </c>
      <c r="B1" s="2374"/>
      <c r="C1" s="2374"/>
      <c r="D1" s="2374"/>
    </row>
    <row r="2" spans="1:4" ht="36.75" customHeight="1">
      <c r="A2" s="2374"/>
      <c r="B2" s="2374"/>
      <c r="C2" s="2374"/>
      <c r="D2" s="2374"/>
    </row>
    <row r="3" spans="1:4" ht="16.5" thickBot="1">
      <c r="A3" s="1546"/>
      <c r="B3" s="1546"/>
      <c r="C3" s="2120"/>
      <c r="D3" s="2120"/>
    </row>
    <row r="4" spans="1:4" ht="20.25" customHeight="1" thickBot="1">
      <c r="A4" s="2375" t="s">
        <v>65</v>
      </c>
      <c r="B4" s="2377" t="s">
        <v>4</v>
      </c>
      <c r="C4" s="2314" t="s">
        <v>1004</v>
      </c>
      <c r="D4" s="2316"/>
    </row>
    <row r="5" spans="1:4" ht="35.25" customHeight="1" thickBot="1">
      <c r="A5" s="2376"/>
      <c r="B5" s="2378"/>
      <c r="C5" s="2117" t="s">
        <v>99</v>
      </c>
      <c r="D5" s="2119" t="s">
        <v>390</v>
      </c>
    </row>
    <row r="6" spans="1:4" ht="21.75" customHeight="1" thickBot="1">
      <c r="A6" s="2121" t="s">
        <v>61</v>
      </c>
      <c r="B6" s="2121" t="s">
        <v>365</v>
      </c>
      <c r="C6" s="2122">
        <f>SUM(C7:C10)</f>
        <v>207015</v>
      </c>
      <c r="D6" s="1547">
        <f>SUM(D7:D14)</f>
        <v>392724</v>
      </c>
    </row>
    <row r="7" spans="1:4" ht="21.75" customHeight="1">
      <c r="A7" s="2123" t="s">
        <v>66</v>
      </c>
      <c r="B7" s="2124" t="s">
        <v>683</v>
      </c>
      <c r="C7" s="2125">
        <f>'[8]9.sz. mell'!C138</f>
        <v>150153</v>
      </c>
      <c r="D7" s="1548">
        <v>172279</v>
      </c>
    </row>
    <row r="8" spans="1:4" ht="21" customHeight="1">
      <c r="A8" s="2126" t="s">
        <v>67</v>
      </c>
      <c r="B8" s="2127" t="s">
        <v>684</v>
      </c>
      <c r="C8" s="2128">
        <v>5000</v>
      </c>
      <c r="D8" s="1550">
        <v>674</v>
      </c>
    </row>
    <row r="9" spans="1:4" ht="21" customHeight="1">
      <c r="A9" s="2129" t="s">
        <v>68</v>
      </c>
      <c r="B9" s="2127" t="s">
        <v>1096</v>
      </c>
      <c r="C9" s="2128">
        <v>40000</v>
      </c>
      <c r="D9" s="1550">
        <v>40000</v>
      </c>
    </row>
    <row r="10" spans="1:4" ht="21" customHeight="1">
      <c r="A10" s="2126" t="s">
        <v>69</v>
      </c>
      <c r="B10" s="2130" t="s">
        <v>1097</v>
      </c>
      <c r="C10" s="2128">
        <v>11862</v>
      </c>
      <c r="D10" s="1550">
        <v>0</v>
      </c>
    </row>
    <row r="11" spans="1:4" ht="21" customHeight="1">
      <c r="A11" s="2126" t="s">
        <v>70</v>
      </c>
      <c r="B11" s="2131" t="s">
        <v>1098</v>
      </c>
      <c r="C11" s="2128"/>
      <c r="D11" s="1550">
        <v>1091</v>
      </c>
    </row>
    <row r="12" spans="1:4" ht="21" customHeight="1">
      <c r="A12" s="2126" t="s">
        <v>71</v>
      </c>
      <c r="B12" s="2130" t="s">
        <v>1099</v>
      </c>
      <c r="C12" s="2132"/>
      <c r="D12" s="1963">
        <v>0</v>
      </c>
    </row>
    <row r="13" spans="1:4" ht="21" customHeight="1">
      <c r="A13" s="2126" t="s">
        <v>72</v>
      </c>
      <c r="B13" s="2131" t="s">
        <v>1100</v>
      </c>
      <c r="C13" s="2132"/>
      <c r="D13" s="1963">
        <v>150000</v>
      </c>
    </row>
    <row r="14" spans="1:4" ht="21" customHeight="1" thickBot="1">
      <c r="A14" s="2126" t="s">
        <v>73</v>
      </c>
      <c r="B14" s="2131" t="s">
        <v>1101</v>
      </c>
      <c r="C14" s="2132"/>
      <c r="D14" s="1963">
        <v>28680</v>
      </c>
    </row>
    <row r="15" spans="1:4" ht="26.25" customHeight="1" thickBot="1">
      <c r="A15" s="2118" t="s">
        <v>63</v>
      </c>
      <c r="B15" s="2133" t="s">
        <v>370</v>
      </c>
      <c r="C15" s="2134">
        <f>SUM(C16:C17)</f>
        <v>67298</v>
      </c>
      <c r="D15" s="1547">
        <f>SUM(D16:D22)</f>
        <v>141034</v>
      </c>
    </row>
    <row r="16" spans="1:4" ht="26.25" customHeight="1">
      <c r="A16" s="1551" t="s">
        <v>66</v>
      </c>
      <c r="B16" s="1957" t="s">
        <v>1102</v>
      </c>
      <c r="C16" s="1960">
        <v>4000</v>
      </c>
      <c r="D16" s="1548">
        <v>2279</v>
      </c>
    </row>
    <row r="17" spans="1:4" ht="21" customHeight="1">
      <c r="A17" s="1549" t="s">
        <v>67</v>
      </c>
      <c r="B17" s="1958" t="s">
        <v>685</v>
      </c>
      <c r="C17" s="1959">
        <v>63298</v>
      </c>
      <c r="D17" s="1550">
        <v>30639</v>
      </c>
    </row>
    <row r="18" spans="1:4" ht="21" customHeight="1">
      <c r="A18" s="1549" t="s">
        <v>68</v>
      </c>
      <c r="B18" s="2135" t="s">
        <v>675</v>
      </c>
      <c r="C18" s="1959"/>
      <c r="D18" s="1550">
        <v>72341</v>
      </c>
    </row>
    <row r="19" spans="1:4" ht="21" customHeight="1">
      <c r="A19" s="1549" t="s">
        <v>38</v>
      </c>
      <c r="B19" s="2135" t="s">
        <v>676</v>
      </c>
      <c r="C19" s="1959"/>
      <c r="D19" s="1550">
        <v>7986</v>
      </c>
    </row>
    <row r="20" spans="1:4" ht="21" customHeight="1">
      <c r="A20" s="1549" t="s">
        <v>1103</v>
      </c>
      <c r="B20" s="2135" t="s">
        <v>686</v>
      </c>
      <c r="C20" s="1959"/>
      <c r="D20" s="1550">
        <v>514</v>
      </c>
    </row>
    <row r="21" spans="1:4" ht="21" customHeight="1">
      <c r="A21" s="1964" t="s">
        <v>71</v>
      </c>
      <c r="B21" s="2136" t="s">
        <v>1104</v>
      </c>
      <c r="C21" s="1962"/>
      <c r="D21" s="1963">
        <v>25275</v>
      </c>
    </row>
    <row r="22" spans="1:4" ht="21" customHeight="1" thickBot="1">
      <c r="A22" s="1964" t="s">
        <v>72</v>
      </c>
      <c r="B22" s="2136" t="s">
        <v>1105</v>
      </c>
      <c r="C22" s="1962"/>
      <c r="D22" s="1963">
        <v>2000</v>
      </c>
    </row>
    <row r="23" spans="1:4" ht="21" customHeight="1" thickBot="1">
      <c r="A23" s="2314" t="s">
        <v>687</v>
      </c>
      <c r="B23" s="2315"/>
      <c r="C23" s="1961">
        <f>SUM(C6+C15)</f>
        <v>274313</v>
      </c>
      <c r="D23" s="1547">
        <f>SUM(D6+D15)</f>
        <v>533758</v>
      </c>
    </row>
  </sheetData>
  <mergeCells count="5">
    <mergeCell ref="A1:D2"/>
    <mergeCell ref="A4:A5"/>
    <mergeCell ref="B4:B5"/>
    <mergeCell ref="C4:D4"/>
    <mergeCell ref="A23:B23"/>
  </mergeCells>
  <printOptions horizontalCentered="1"/>
  <pageMargins left="0.35433070866141736" right="0.35433070866141736" top="0.78740157480314965" bottom="0.59055118110236227" header="0.51181102362204722" footer="0.51181102362204722"/>
  <pageSetup paperSize="9" scale="89" orientation="landscape" r:id="rId1"/>
  <headerFooter alignWithMargins="0">
    <oddHeader>&amp;R&amp;"Times New Roman CE,Dőlt"&amp;12 17. melléklet a 11/2016.(V.27.)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D23"/>
  <sheetViews>
    <sheetView zoomScaleNormal="100" workbookViewId="0">
      <selection activeCell="D26" sqref="D26"/>
    </sheetView>
  </sheetViews>
  <sheetFormatPr defaultColWidth="9.33203125" defaultRowHeight="12.75"/>
  <cols>
    <col min="1" max="1" width="9.5" style="1497" customWidth="1"/>
    <col min="2" max="2" width="79.5" style="1497" customWidth="1"/>
    <col min="3" max="3" width="22.33203125" style="1497" customWidth="1"/>
    <col min="4" max="16384" width="9.33203125" style="1497"/>
  </cols>
  <sheetData>
    <row r="1" spans="1:4" s="1498" customFormat="1" ht="35.25" customHeight="1">
      <c r="A1" s="2379" t="s">
        <v>1005</v>
      </c>
      <c r="B1" s="2379"/>
      <c r="C1" s="2379"/>
      <c r="D1" s="1499"/>
    </row>
    <row r="2" spans="1:4" s="1498" customFormat="1" ht="19.5" customHeight="1" thickBot="1">
      <c r="A2" s="1945"/>
      <c r="B2" s="1945"/>
      <c r="C2" s="1965" t="s">
        <v>957</v>
      </c>
      <c r="D2" s="1499"/>
    </row>
    <row r="3" spans="1:4" s="1498" customFormat="1" ht="32.25" thickBot="1">
      <c r="A3" s="1427" t="s">
        <v>65</v>
      </c>
      <c r="B3" s="1428" t="s">
        <v>4</v>
      </c>
      <c r="C3" s="1429" t="s">
        <v>535</v>
      </c>
    </row>
    <row r="4" spans="1:4" s="1498" customFormat="1" ht="13.5" thickBot="1">
      <c r="A4" s="1500">
        <v>1</v>
      </c>
      <c r="B4" s="1501">
        <v>2</v>
      </c>
      <c r="C4" s="1502">
        <v>3</v>
      </c>
    </row>
    <row r="5" spans="1:4" ht="19.5" customHeight="1">
      <c r="A5" s="1431" t="s">
        <v>66</v>
      </c>
      <c r="B5" s="1432" t="s">
        <v>536</v>
      </c>
      <c r="C5" s="1433">
        <v>4206905</v>
      </c>
    </row>
    <row r="6" spans="1:4" ht="19.5" customHeight="1" thickBot="1">
      <c r="A6" s="1494" t="s">
        <v>67</v>
      </c>
      <c r="B6" s="1495" t="s">
        <v>537</v>
      </c>
      <c r="C6" s="1496">
        <v>4012009</v>
      </c>
    </row>
    <row r="7" spans="1:4" ht="19.5" customHeight="1" thickBot="1">
      <c r="A7" s="1441" t="s">
        <v>68</v>
      </c>
      <c r="B7" s="1442" t="s">
        <v>538</v>
      </c>
      <c r="C7" s="1443">
        <f>C5-C6</f>
        <v>194896</v>
      </c>
    </row>
    <row r="8" spans="1:4" ht="19.5" customHeight="1">
      <c r="A8" s="1444" t="s">
        <v>69</v>
      </c>
      <c r="B8" s="1445" t="s">
        <v>539</v>
      </c>
      <c r="C8" s="1446">
        <v>1918328</v>
      </c>
    </row>
    <row r="9" spans="1:4" ht="19.5" customHeight="1" thickBot="1">
      <c r="A9" s="1438" t="s">
        <v>70</v>
      </c>
      <c r="B9" s="1439" t="s">
        <v>540</v>
      </c>
      <c r="C9" s="1440">
        <v>1250968</v>
      </c>
    </row>
    <row r="10" spans="1:4" ht="19.5" customHeight="1" thickBot="1">
      <c r="A10" s="1441" t="s">
        <v>71</v>
      </c>
      <c r="B10" s="1442" t="s">
        <v>541</v>
      </c>
      <c r="C10" s="1443">
        <f>C8-C9</f>
        <v>667360</v>
      </c>
    </row>
    <row r="11" spans="1:4" ht="19.5" customHeight="1" thickBot="1">
      <c r="A11" s="1441" t="s">
        <v>72</v>
      </c>
      <c r="B11" s="1442" t="s">
        <v>542</v>
      </c>
      <c r="C11" s="1443">
        <f>C7+C10</f>
        <v>862256</v>
      </c>
    </row>
    <row r="12" spans="1:4" ht="19.5" customHeight="1">
      <c r="A12" s="1444" t="s">
        <v>73</v>
      </c>
      <c r="B12" s="1445" t="s">
        <v>543</v>
      </c>
      <c r="C12" s="1446">
        <v>0</v>
      </c>
    </row>
    <row r="13" spans="1:4" ht="19.5" customHeight="1" thickBot="1">
      <c r="A13" s="1438" t="s">
        <v>74</v>
      </c>
      <c r="B13" s="1439" t="s">
        <v>544</v>
      </c>
      <c r="C13" s="1440">
        <v>0</v>
      </c>
    </row>
    <row r="14" spans="1:4" ht="19.5" customHeight="1" thickBot="1">
      <c r="A14" s="1441" t="s">
        <v>545</v>
      </c>
      <c r="B14" s="1442" t="s">
        <v>546</v>
      </c>
      <c r="C14" s="1443">
        <v>0</v>
      </c>
    </row>
    <row r="15" spans="1:4" ht="19.5" customHeight="1">
      <c r="A15" s="1444" t="s">
        <v>547</v>
      </c>
      <c r="B15" s="1445" t="s">
        <v>548</v>
      </c>
      <c r="C15" s="1446">
        <v>0</v>
      </c>
    </row>
    <row r="16" spans="1:4" ht="19.5" customHeight="1" thickBot="1">
      <c r="A16" s="1438" t="s">
        <v>549</v>
      </c>
      <c r="B16" s="1439" t="s">
        <v>550</v>
      </c>
      <c r="C16" s="1440">
        <v>0</v>
      </c>
    </row>
    <row r="17" spans="1:3" ht="19.5" customHeight="1" thickBot="1">
      <c r="A17" s="1441" t="s">
        <v>551</v>
      </c>
      <c r="B17" s="1442" t="s">
        <v>552</v>
      </c>
      <c r="C17" s="1443">
        <v>0</v>
      </c>
    </row>
    <row r="18" spans="1:3" ht="19.5" customHeight="1" thickBot="1">
      <c r="A18" s="1491" t="s">
        <v>553</v>
      </c>
      <c r="B18" s="1492" t="s">
        <v>554</v>
      </c>
      <c r="C18" s="1493">
        <v>0</v>
      </c>
    </row>
    <row r="19" spans="1:3" ht="19.5" customHeight="1" thickBot="1">
      <c r="A19" s="1441" t="s">
        <v>555</v>
      </c>
      <c r="B19" s="1442" t="s">
        <v>556</v>
      </c>
      <c r="C19" s="1443">
        <f>C11+C18</f>
        <v>862256</v>
      </c>
    </row>
    <row r="20" spans="1:3" ht="19.5" customHeight="1">
      <c r="A20" s="1444" t="s">
        <v>557</v>
      </c>
      <c r="B20" s="1445" t="s">
        <v>558</v>
      </c>
      <c r="C20" s="1446">
        <v>558951</v>
      </c>
    </row>
    <row r="21" spans="1:3" ht="19.5" customHeight="1">
      <c r="A21" s="1434" t="s">
        <v>559</v>
      </c>
      <c r="B21" s="1435" t="s">
        <v>560</v>
      </c>
      <c r="C21" s="1437">
        <f>C19-C20</f>
        <v>303305</v>
      </c>
    </row>
    <row r="22" spans="1:3" ht="19.5" customHeight="1">
      <c r="A22" s="1434" t="s">
        <v>561</v>
      </c>
      <c r="B22" s="1435" t="s">
        <v>562</v>
      </c>
      <c r="C22" s="1437">
        <v>0</v>
      </c>
    </row>
    <row r="23" spans="1:3" ht="19.5" customHeight="1" thickBot="1">
      <c r="A23" s="1494" t="s">
        <v>563</v>
      </c>
      <c r="B23" s="1495" t="s">
        <v>564</v>
      </c>
      <c r="C23" s="1496">
        <v>0</v>
      </c>
    </row>
  </sheetData>
  <mergeCells count="1">
    <mergeCell ref="A1:C1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88" orientation="portrait" horizontalDpi="300" verticalDpi="300" r:id="rId1"/>
  <headerFooter>
    <oddHeader>&amp;R&amp;"Times New Roman CE,Dőlt"&amp;12 18. melléklet a 11/2016. (V.27.)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I18"/>
  <sheetViews>
    <sheetView zoomScaleNormal="100" workbookViewId="0">
      <selection activeCell="F8" sqref="F8"/>
    </sheetView>
  </sheetViews>
  <sheetFormatPr defaultColWidth="9.33203125" defaultRowHeight="12.75"/>
  <cols>
    <col min="1" max="1" width="7" style="1504" customWidth="1"/>
    <col min="2" max="2" width="27" style="42" customWidth="1"/>
    <col min="3" max="3" width="17.6640625" style="42" customWidth="1"/>
    <col min="4" max="4" width="18.5" style="42" customWidth="1"/>
    <col min="5" max="5" width="19.6640625" style="42" customWidth="1"/>
    <col min="6" max="6" width="19.5" style="42" customWidth="1"/>
    <col min="7" max="7" width="17.6640625" style="42" customWidth="1"/>
    <col min="8" max="8" width="19.33203125" style="42" customWidth="1"/>
    <col min="9" max="9" width="19.83203125" style="42" customWidth="1"/>
    <col min="10" max="16384" width="9.33203125" style="42"/>
  </cols>
  <sheetData>
    <row r="2" spans="1:9" ht="38.25" customHeight="1">
      <c r="A2" s="2380" t="s">
        <v>1006</v>
      </c>
      <c r="B2" s="2380"/>
      <c r="C2" s="2380"/>
      <c r="D2" s="2380"/>
      <c r="E2" s="2380"/>
      <c r="F2" s="2380"/>
      <c r="G2" s="2380"/>
      <c r="H2" s="2380"/>
      <c r="I2" s="2380"/>
    </row>
    <row r="3" spans="1:9" ht="14.25" thickBot="1">
      <c r="F3" s="1505"/>
      <c r="G3" s="1505"/>
      <c r="I3" s="1970" t="s">
        <v>957</v>
      </c>
    </row>
    <row r="4" spans="1:9" ht="30" customHeight="1">
      <c r="A4" s="2383" t="s">
        <v>65</v>
      </c>
      <c r="B4" s="2385" t="s">
        <v>968</v>
      </c>
      <c r="C4" s="2385" t="s">
        <v>962</v>
      </c>
      <c r="D4" s="2385" t="s">
        <v>963</v>
      </c>
      <c r="E4" s="2387" t="s">
        <v>566</v>
      </c>
      <c r="F4" s="2387"/>
      <c r="G4" s="2385" t="s">
        <v>964</v>
      </c>
      <c r="H4" s="2387" t="s">
        <v>965</v>
      </c>
      <c r="I4" s="2388"/>
    </row>
    <row r="5" spans="1:9" s="171" customFormat="1" ht="75" customHeight="1" thickBot="1">
      <c r="A5" s="2384"/>
      <c r="B5" s="2386"/>
      <c r="C5" s="2386"/>
      <c r="D5" s="2386"/>
      <c r="E5" s="1966" t="s">
        <v>841</v>
      </c>
      <c r="F5" s="1966" t="s">
        <v>842</v>
      </c>
      <c r="G5" s="2386"/>
      <c r="H5" s="1966" t="s">
        <v>966</v>
      </c>
      <c r="I5" s="1967" t="s">
        <v>967</v>
      </c>
    </row>
    <row r="6" spans="1:9" s="45" customFormat="1" ht="15" customHeight="1" thickBo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895">
        <v>9</v>
      </c>
    </row>
    <row r="7" spans="1:9" ht="21" customHeight="1">
      <c r="A7" s="1506" t="s">
        <v>66</v>
      </c>
      <c r="B7" s="1507" t="s">
        <v>567</v>
      </c>
      <c r="C7" s="1513">
        <v>838645</v>
      </c>
      <c r="D7" s="1508">
        <v>540479</v>
      </c>
      <c r="E7" s="1509">
        <v>390994</v>
      </c>
      <c r="F7" s="1508">
        <v>149485</v>
      </c>
      <c r="G7" s="1508">
        <v>298166</v>
      </c>
      <c r="H7" s="1509">
        <v>101732</v>
      </c>
      <c r="I7" s="1510">
        <v>196434</v>
      </c>
    </row>
    <row r="8" spans="1:9" ht="21" customHeight="1">
      <c r="A8" s="1511" t="s">
        <v>67</v>
      </c>
      <c r="B8" s="1512" t="s">
        <v>490</v>
      </c>
      <c r="C8" s="1513">
        <v>3589</v>
      </c>
      <c r="D8" s="1508">
        <v>3589</v>
      </c>
      <c r="E8" s="1514">
        <v>3589</v>
      </c>
      <c r="F8" s="1513"/>
      <c r="G8" s="1513">
        <f t="shared" ref="G8" si="0">SUM(H8:I8)</f>
        <v>0</v>
      </c>
      <c r="H8" s="1514"/>
      <c r="I8" s="1515" t="s">
        <v>1133</v>
      </c>
    </row>
    <row r="9" spans="1:9" ht="21" customHeight="1">
      <c r="A9" s="1511" t="s">
        <v>68</v>
      </c>
      <c r="B9" s="1512" t="s">
        <v>489</v>
      </c>
      <c r="C9" s="1513">
        <v>10506</v>
      </c>
      <c r="D9" s="1513">
        <v>10506</v>
      </c>
      <c r="E9" s="1514">
        <v>2345</v>
      </c>
      <c r="F9" s="1514">
        <v>8161</v>
      </c>
      <c r="G9" s="1513"/>
      <c r="H9" s="1514"/>
      <c r="I9" s="1515"/>
    </row>
    <row r="10" spans="1:9" ht="21" customHeight="1">
      <c r="A10" s="1511" t="s">
        <v>69</v>
      </c>
      <c r="B10" s="1512" t="s">
        <v>568</v>
      </c>
      <c r="C10" s="1513">
        <v>126</v>
      </c>
      <c r="D10" s="1513">
        <v>43</v>
      </c>
      <c r="E10" s="1514">
        <v>43</v>
      </c>
      <c r="F10" s="1513"/>
      <c r="G10" s="1513">
        <v>83</v>
      </c>
      <c r="H10" s="1514">
        <v>83</v>
      </c>
      <c r="I10" s="1515"/>
    </row>
    <row r="11" spans="1:9" ht="21" customHeight="1">
      <c r="A11" s="1511" t="s">
        <v>70</v>
      </c>
      <c r="B11" s="1512" t="s">
        <v>569</v>
      </c>
      <c r="C11" s="1513">
        <v>6711</v>
      </c>
      <c r="D11" s="1513">
        <v>2382</v>
      </c>
      <c r="E11" s="1514">
        <v>2382</v>
      </c>
      <c r="F11" s="1513"/>
      <c r="G11" s="1513">
        <v>4329</v>
      </c>
      <c r="H11" s="1514">
        <v>3730</v>
      </c>
      <c r="I11" s="1515">
        <v>599</v>
      </c>
    </row>
    <row r="12" spans="1:9" ht="21" customHeight="1">
      <c r="A12" s="1511" t="s">
        <v>71</v>
      </c>
      <c r="B12" s="1512" t="s">
        <v>570</v>
      </c>
      <c r="C12" s="1513">
        <v>644</v>
      </c>
      <c r="D12" s="1513">
        <v>109</v>
      </c>
      <c r="E12" s="1514">
        <v>109</v>
      </c>
      <c r="F12" s="1513"/>
      <c r="G12" s="1513">
        <v>535</v>
      </c>
      <c r="H12" s="1514">
        <v>267</v>
      </c>
      <c r="I12" s="1515">
        <v>268</v>
      </c>
    </row>
    <row r="13" spans="1:9" ht="21" customHeight="1" thickBot="1">
      <c r="A13" s="1516" t="s">
        <v>72</v>
      </c>
      <c r="B13" s="1517" t="s">
        <v>571</v>
      </c>
      <c r="C13" s="1513">
        <v>2035</v>
      </c>
      <c r="D13" s="1519">
        <v>1843</v>
      </c>
      <c r="E13" s="1520">
        <v>1843</v>
      </c>
      <c r="F13" s="1518"/>
      <c r="G13" s="1513">
        <v>192</v>
      </c>
      <c r="H13" s="1520">
        <v>192</v>
      </c>
      <c r="I13" s="1521"/>
    </row>
    <row r="14" spans="1:9" ht="20.25" customHeight="1" thickBot="1">
      <c r="A14" s="2381" t="s">
        <v>572</v>
      </c>
      <c r="B14" s="2382"/>
      <c r="C14" s="192">
        <f t="shared" ref="C14:I14" si="1">SUM(C7:C13)</f>
        <v>862256</v>
      </c>
      <c r="D14" s="464">
        <f t="shared" si="1"/>
        <v>558951</v>
      </c>
      <c r="E14" s="464">
        <f t="shared" si="1"/>
        <v>401305</v>
      </c>
      <c r="F14" s="464">
        <f t="shared" si="1"/>
        <v>157646</v>
      </c>
      <c r="G14" s="464">
        <f t="shared" si="1"/>
        <v>303305</v>
      </c>
      <c r="H14" s="464">
        <f t="shared" si="1"/>
        <v>106004</v>
      </c>
      <c r="I14" s="53">
        <f t="shared" si="1"/>
        <v>197301</v>
      </c>
    </row>
    <row r="18" spans="9:9">
      <c r="I18" s="42" t="s">
        <v>1134</v>
      </c>
    </row>
  </sheetData>
  <mergeCells count="9">
    <mergeCell ref="A2:I2"/>
    <mergeCell ref="A14:B14"/>
    <mergeCell ref="A4:A5"/>
    <mergeCell ref="B4:B5"/>
    <mergeCell ref="C4:C5"/>
    <mergeCell ref="D4:D5"/>
    <mergeCell ref="E4:F4"/>
    <mergeCell ref="G4:G5"/>
    <mergeCell ref="H4:I4"/>
  </mergeCells>
  <printOptions horizontalCentered="1"/>
  <pageMargins left="0.70866141732283472" right="0.70866141732283472" top="0.94488188976377963" bottom="0.74803149606299213" header="0.51181102362204722" footer="0.31496062992125984"/>
  <pageSetup paperSize="9" scale="84" orientation="landscape" horizontalDpi="300" verticalDpi="300" r:id="rId1"/>
  <headerFooter>
    <oddHeader>&amp;R&amp;"Times New Roman CE,Dőlt"&amp;12 18.1. melléklet a 11/2016(V.27.) zárszámadási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32"/>
  <sheetViews>
    <sheetView topLeftCell="A10" zoomScaleNormal="100" workbookViewId="0">
      <selection activeCell="D30" sqref="D30"/>
    </sheetView>
  </sheetViews>
  <sheetFormatPr defaultRowHeight="12.75"/>
  <cols>
    <col min="1" max="1" width="6.6640625" customWidth="1"/>
    <col min="2" max="2" width="51.6640625" customWidth="1"/>
    <col min="3" max="3" width="22.1640625" customWidth="1"/>
    <col min="4" max="4" width="21.6640625" customWidth="1"/>
    <col min="5" max="5" width="17.5" customWidth="1"/>
    <col min="6" max="6" width="17.6640625" customWidth="1"/>
  </cols>
  <sheetData>
    <row r="1" spans="1:6" ht="36.75" customHeight="1">
      <c r="A1" s="2389" t="s">
        <v>1007</v>
      </c>
      <c r="B1" s="2389"/>
      <c r="C1" s="2389"/>
      <c r="D1" s="2389"/>
      <c r="E1" s="2389"/>
      <c r="F1" s="2389"/>
    </row>
    <row r="2" spans="1:6" ht="20.25" customHeight="1" thickBot="1">
      <c r="A2" s="1968"/>
      <c r="B2" s="1968"/>
      <c r="C2" s="1968"/>
      <c r="D2" s="1968"/>
      <c r="E2" s="1968"/>
      <c r="F2" s="1969" t="s">
        <v>957</v>
      </c>
    </row>
    <row r="3" spans="1:6" ht="12.75" customHeight="1">
      <c r="A3" s="2383" t="s">
        <v>65</v>
      </c>
      <c r="B3" s="2385" t="s">
        <v>843</v>
      </c>
      <c r="C3" s="2387" t="s">
        <v>566</v>
      </c>
      <c r="D3" s="2387"/>
      <c r="E3" s="2385" t="s">
        <v>844</v>
      </c>
      <c r="F3" s="2392" t="s">
        <v>134</v>
      </c>
    </row>
    <row r="4" spans="1:6" ht="57.75" customHeight="1" thickBot="1">
      <c r="A4" s="2390"/>
      <c r="B4" s="2391"/>
      <c r="C4" s="1532" t="s">
        <v>841</v>
      </c>
      <c r="D4" s="1532" t="s">
        <v>842</v>
      </c>
      <c r="E4" s="2391"/>
      <c r="F4" s="2393"/>
    </row>
    <row r="5" spans="1:6" s="1536" customFormat="1" thickBot="1">
      <c r="A5" s="1533">
        <v>1</v>
      </c>
      <c r="B5" s="1534">
        <v>2</v>
      </c>
      <c r="C5" s="1534">
        <v>4</v>
      </c>
      <c r="D5" s="1533">
        <v>5</v>
      </c>
      <c r="E5" s="1534">
        <v>6</v>
      </c>
      <c r="F5" s="1535">
        <v>7</v>
      </c>
    </row>
    <row r="6" spans="1:6" ht="19.5" customHeight="1">
      <c r="A6" s="1664" t="s">
        <v>66</v>
      </c>
      <c r="B6" s="1537" t="s">
        <v>129</v>
      </c>
      <c r="C6" s="1360"/>
      <c r="D6" s="1662">
        <v>559</v>
      </c>
      <c r="E6" s="1662"/>
      <c r="F6" s="808">
        <f t="shared" ref="F6:F31" si="0">SUM(C6:E6)</f>
        <v>559</v>
      </c>
    </row>
    <row r="7" spans="1:6" ht="19.5" customHeight="1">
      <c r="A7" s="1664" t="s">
        <v>67</v>
      </c>
      <c r="B7" s="1537" t="s">
        <v>789</v>
      </c>
      <c r="C7" s="1360"/>
      <c r="D7" s="1662">
        <v>6517</v>
      </c>
      <c r="E7" s="1662"/>
      <c r="F7" s="808">
        <f t="shared" si="0"/>
        <v>6517</v>
      </c>
    </row>
    <row r="8" spans="1:6" ht="19.5" customHeight="1">
      <c r="A8" s="1664" t="s">
        <v>68</v>
      </c>
      <c r="B8" s="1537" t="s">
        <v>678</v>
      </c>
      <c r="C8" s="1360"/>
      <c r="D8" s="1662">
        <v>4422</v>
      </c>
      <c r="E8" s="1662"/>
      <c r="F8" s="1663">
        <f t="shared" si="0"/>
        <v>4422</v>
      </c>
    </row>
    <row r="9" spans="1:6" ht="19.5" customHeight="1">
      <c r="A9" s="1664" t="s">
        <v>69</v>
      </c>
      <c r="B9" s="1537" t="s">
        <v>1069</v>
      </c>
      <c r="C9" s="1360"/>
      <c r="D9" s="1662">
        <v>105</v>
      </c>
      <c r="E9" s="1662"/>
      <c r="F9" s="1663">
        <f t="shared" si="0"/>
        <v>105</v>
      </c>
    </row>
    <row r="10" spans="1:6" ht="19.5" customHeight="1">
      <c r="A10" s="1664" t="s">
        <v>70</v>
      </c>
      <c r="B10" s="1537" t="s">
        <v>790</v>
      </c>
      <c r="C10" s="1360"/>
      <c r="D10" s="1662">
        <v>1143</v>
      </c>
      <c r="E10" s="1662"/>
      <c r="F10" s="1663">
        <f t="shared" si="0"/>
        <v>1143</v>
      </c>
    </row>
    <row r="11" spans="1:6" ht="19.5" customHeight="1">
      <c r="A11" s="1664" t="s">
        <v>71</v>
      </c>
      <c r="B11" s="1537" t="s">
        <v>1070</v>
      </c>
      <c r="C11" s="1360"/>
      <c r="D11" s="1662">
        <v>32245</v>
      </c>
      <c r="E11" s="1662"/>
      <c r="F11" s="1663">
        <f t="shared" si="0"/>
        <v>32245</v>
      </c>
    </row>
    <row r="12" spans="1:6" ht="19.5" customHeight="1">
      <c r="A12" s="1664" t="s">
        <v>72</v>
      </c>
      <c r="B12" s="1537" t="s">
        <v>1071</v>
      </c>
      <c r="C12" s="1360"/>
      <c r="D12" s="1662">
        <v>936</v>
      </c>
      <c r="E12" s="1662"/>
      <c r="F12" s="1663">
        <f t="shared" si="0"/>
        <v>936</v>
      </c>
    </row>
    <row r="13" spans="1:6" ht="19.5" customHeight="1">
      <c r="A13" s="1664" t="s">
        <v>73</v>
      </c>
      <c r="B13" s="1537" t="s">
        <v>133</v>
      </c>
      <c r="C13" s="1360"/>
      <c r="D13" s="1662">
        <v>1300</v>
      </c>
      <c r="E13" s="1662"/>
      <c r="F13" s="1663">
        <f t="shared" si="0"/>
        <v>1300</v>
      </c>
    </row>
    <row r="14" spans="1:6" ht="19.5" customHeight="1">
      <c r="A14" s="1664" t="s">
        <v>74</v>
      </c>
      <c r="B14" s="1537" t="s">
        <v>1072</v>
      </c>
      <c r="C14" s="1360"/>
      <c r="D14" s="1662">
        <v>1905</v>
      </c>
      <c r="E14" s="1662"/>
      <c r="F14" s="1663">
        <f t="shared" si="0"/>
        <v>1905</v>
      </c>
    </row>
    <row r="15" spans="1:6" ht="19.5" customHeight="1">
      <c r="A15" s="1664" t="s">
        <v>75</v>
      </c>
      <c r="B15" s="1537" t="s">
        <v>1088</v>
      </c>
      <c r="C15" s="1360"/>
      <c r="D15" s="1662">
        <v>6000</v>
      </c>
      <c r="E15" s="1662"/>
      <c r="F15" s="1663">
        <f t="shared" si="0"/>
        <v>6000</v>
      </c>
    </row>
    <row r="16" spans="1:6" ht="19.5" customHeight="1">
      <c r="A16" s="1664" t="s">
        <v>76</v>
      </c>
      <c r="B16" s="1537" t="s">
        <v>1089</v>
      </c>
      <c r="C16" s="1360"/>
      <c r="D16" s="1662">
        <v>5000</v>
      </c>
      <c r="E16" s="1662"/>
      <c r="F16" s="1663">
        <f t="shared" si="0"/>
        <v>5000</v>
      </c>
    </row>
    <row r="17" spans="1:6" ht="19.5" customHeight="1">
      <c r="A17" s="1664" t="s">
        <v>77</v>
      </c>
      <c r="B17" s="1537" t="s">
        <v>793</v>
      </c>
      <c r="C17" s="1360"/>
      <c r="D17" s="1662">
        <v>5815</v>
      </c>
      <c r="E17" s="1662"/>
      <c r="F17" s="1663">
        <f t="shared" si="0"/>
        <v>5815</v>
      </c>
    </row>
    <row r="18" spans="1:6" ht="19.5" customHeight="1">
      <c r="A18" s="1664" t="s">
        <v>78</v>
      </c>
      <c r="B18" s="1537" t="s">
        <v>675</v>
      </c>
      <c r="C18" s="1360"/>
      <c r="D18" s="1662">
        <v>72620</v>
      </c>
      <c r="E18" s="1662"/>
      <c r="F18" s="1663">
        <f t="shared" si="0"/>
        <v>72620</v>
      </c>
    </row>
    <row r="19" spans="1:6" ht="19.5" customHeight="1">
      <c r="A19" s="1664" t="s">
        <v>79</v>
      </c>
      <c r="B19" s="1537" t="s">
        <v>676</v>
      </c>
      <c r="C19" s="1257"/>
      <c r="D19" s="1538">
        <v>7986</v>
      </c>
      <c r="E19" s="1538"/>
      <c r="F19" s="808">
        <f t="shared" si="0"/>
        <v>7986</v>
      </c>
    </row>
    <row r="20" spans="1:6" ht="19.5" customHeight="1">
      <c r="A20" s="1664" t="s">
        <v>80</v>
      </c>
      <c r="B20" s="1537" t="s">
        <v>682</v>
      </c>
      <c r="C20" s="1257"/>
      <c r="D20" s="1538">
        <v>514</v>
      </c>
      <c r="E20" s="1538"/>
      <c r="F20" s="808">
        <f t="shared" si="0"/>
        <v>514</v>
      </c>
    </row>
    <row r="21" spans="1:6" ht="19.5" customHeight="1">
      <c r="A21" s="1664" t="s">
        <v>81</v>
      </c>
      <c r="B21" s="1537" t="s">
        <v>1092</v>
      </c>
      <c r="C21" s="1257"/>
      <c r="D21" s="1538">
        <v>2000</v>
      </c>
      <c r="E21" s="1538"/>
      <c r="F21" s="808">
        <f t="shared" si="0"/>
        <v>2000</v>
      </c>
    </row>
    <row r="22" spans="1:6" ht="19.5" customHeight="1">
      <c r="A22" s="1664" t="s">
        <v>82</v>
      </c>
      <c r="B22" s="1537" t="s">
        <v>1090</v>
      </c>
      <c r="C22" s="1257">
        <v>119308</v>
      </c>
      <c r="D22" s="1538"/>
      <c r="E22" s="1538"/>
      <c r="F22" s="808">
        <f t="shared" si="0"/>
        <v>119308</v>
      </c>
    </row>
    <row r="23" spans="1:6" ht="19.5" customHeight="1">
      <c r="A23" s="1664" t="s">
        <v>83</v>
      </c>
      <c r="B23" s="1537" t="s">
        <v>1091</v>
      </c>
      <c r="C23" s="1257">
        <v>14204</v>
      </c>
      <c r="D23" s="1538"/>
      <c r="E23" s="1538"/>
      <c r="F23" s="808">
        <f t="shared" si="0"/>
        <v>14204</v>
      </c>
    </row>
    <row r="24" spans="1:6" ht="19.5" customHeight="1">
      <c r="A24" s="1664" t="s">
        <v>84</v>
      </c>
      <c r="B24" s="1537" t="s">
        <v>677</v>
      </c>
      <c r="C24" s="1539">
        <v>1722</v>
      </c>
      <c r="D24" s="1540"/>
      <c r="E24" s="1540"/>
      <c r="F24" s="808">
        <f t="shared" si="0"/>
        <v>1722</v>
      </c>
    </row>
    <row r="25" spans="1:6" ht="19.5" customHeight="1">
      <c r="A25" s="1664" t="s">
        <v>85</v>
      </c>
      <c r="B25" s="1537" t="s">
        <v>1095</v>
      </c>
      <c r="C25" s="1539">
        <v>160000</v>
      </c>
      <c r="D25" s="1540"/>
      <c r="E25" s="1540"/>
      <c r="F25" s="808">
        <f t="shared" si="0"/>
        <v>160000</v>
      </c>
    </row>
    <row r="26" spans="1:6" ht="19.5" customHeight="1">
      <c r="A26" s="1664" t="s">
        <v>86</v>
      </c>
      <c r="B26" s="1537" t="s">
        <v>1094</v>
      </c>
      <c r="C26" s="1539">
        <v>609</v>
      </c>
      <c r="D26" s="1540"/>
      <c r="E26" s="1540"/>
      <c r="F26" s="808">
        <f t="shared" si="0"/>
        <v>609</v>
      </c>
    </row>
    <row r="27" spans="1:6" ht="19.5" customHeight="1">
      <c r="A27" s="1664" t="s">
        <v>87</v>
      </c>
      <c r="B27" s="1537" t="s">
        <v>794</v>
      </c>
      <c r="C27" s="1539">
        <v>58434</v>
      </c>
      <c r="D27" s="1540"/>
      <c r="E27" s="1540"/>
      <c r="F27" s="1541">
        <f t="shared" si="0"/>
        <v>58434</v>
      </c>
    </row>
    <row r="28" spans="1:6" ht="19.5" customHeight="1">
      <c r="A28" s="1664" t="s">
        <v>88</v>
      </c>
      <c r="B28" s="1537" t="s">
        <v>795</v>
      </c>
      <c r="C28" s="1539">
        <v>28680</v>
      </c>
      <c r="D28" s="1540"/>
      <c r="E28" s="1540"/>
      <c r="F28" s="1541">
        <f t="shared" si="0"/>
        <v>28680</v>
      </c>
    </row>
    <row r="29" spans="1:6" ht="19.5" customHeight="1">
      <c r="A29" s="1664" t="s">
        <v>89</v>
      </c>
      <c r="B29" s="1537" t="s">
        <v>1093</v>
      </c>
      <c r="C29" s="1539">
        <v>8037</v>
      </c>
      <c r="D29" s="1539">
        <v>418</v>
      </c>
      <c r="E29" s="1540"/>
      <c r="F29" s="1541">
        <f t="shared" si="0"/>
        <v>8455</v>
      </c>
    </row>
    <row r="30" spans="1:6" ht="19.5" customHeight="1">
      <c r="A30" s="1664" t="s">
        <v>90</v>
      </c>
      <c r="B30" s="1537" t="s">
        <v>680</v>
      </c>
      <c r="C30" s="1539"/>
      <c r="D30" s="1540"/>
      <c r="E30" s="1540">
        <v>101732</v>
      </c>
      <c r="F30" s="1541">
        <f t="shared" si="0"/>
        <v>101732</v>
      </c>
    </row>
    <row r="31" spans="1:6" ht="19.5" customHeight="1" thickBot="1">
      <c r="A31" s="1664" t="s">
        <v>91</v>
      </c>
      <c r="B31" s="1537" t="s">
        <v>681</v>
      </c>
      <c r="C31" s="1542"/>
      <c r="D31" s="1543"/>
      <c r="E31" s="1543">
        <v>196434</v>
      </c>
      <c r="F31" s="1544">
        <f t="shared" si="0"/>
        <v>196434</v>
      </c>
    </row>
    <row r="32" spans="1:6" ht="23.25" customHeight="1" thickBot="1">
      <c r="A32" s="1660"/>
      <c r="B32" s="1661" t="s">
        <v>134</v>
      </c>
      <c r="C32" s="335">
        <f>SUM(C6:C31)</f>
        <v>390994</v>
      </c>
      <c r="D32" s="335">
        <f>SUM(D6:D31)</f>
        <v>149485</v>
      </c>
      <c r="E32" s="335">
        <f>SUM(E6:E31)</f>
        <v>298166</v>
      </c>
      <c r="F32" s="1161">
        <f>SUM(F6:F31)</f>
        <v>838645</v>
      </c>
    </row>
  </sheetData>
  <mergeCells count="6">
    <mergeCell ref="A1:F1"/>
    <mergeCell ref="A3:A4"/>
    <mergeCell ref="B3:B4"/>
    <mergeCell ref="C3:D3"/>
    <mergeCell ref="E3:E4"/>
    <mergeCell ref="F3:F4"/>
  </mergeCells>
  <printOptions horizontalCentered="1"/>
  <pageMargins left="0.31496062992125984" right="0.31496062992125984" top="0.74803149606299213" bottom="0.74803149606299213" header="0.51181102362204722" footer="0.31496062992125984"/>
  <pageSetup paperSize="9" scale="75" orientation="portrait" r:id="rId1"/>
  <headerFooter>
    <oddHeader>&amp;R&amp;"Times New Roman CE,Dőlt"&amp;12 18.2. melléklet a 11/2016.(V.27.)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D14"/>
  <sheetViews>
    <sheetView zoomScaleNormal="100" workbookViewId="0">
      <selection activeCell="J21" sqref="J21"/>
    </sheetView>
  </sheetViews>
  <sheetFormatPr defaultColWidth="9.33203125" defaultRowHeight="15"/>
  <cols>
    <col min="1" max="1" width="5.6640625" style="1553" customWidth="1"/>
    <col min="2" max="2" width="69.83203125" style="1553" customWidth="1"/>
    <col min="3" max="4" width="19.1640625" style="1553" customWidth="1"/>
    <col min="5" max="16384" width="9.33203125" style="1553"/>
  </cols>
  <sheetData>
    <row r="1" spans="1:4" ht="61.5" customHeight="1">
      <c r="A1" s="2394" t="s">
        <v>1010</v>
      </c>
      <c r="B1" s="2394"/>
      <c r="C1" s="2394"/>
      <c r="D1" s="2394"/>
    </row>
    <row r="2" spans="1:4" ht="17.25" customHeight="1">
      <c r="A2" s="1554"/>
      <c r="B2" s="1554"/>
    </row>
    <row r="3" spans="1:4" ht="15.95" customHeight="1" thickBot="1">
      <c r="A3" s="1555"/>
      <c r="B3" s="1555"/>
      <c r="C3" s="1556"/>
      <c r="D3" s="1557" t="s">
        <v>957</v>
      </c>
    </row>
    <row r="4" spans="1:4" ht="31.5" customHeight="1" thickBot="1">
      <c r="A4" s="1569" t="s">
        <v>65</v>
      </c>
      <c r="B4" s="1570" t="s">
        <v>688</v>
      </c>
      <c r="C4" s="1571" t="s">
        <v>1008</v>
      </c>
      <c r="D4" s="1572" t="s">
        <v>1009</v>
      </c>
    </row>
    <row r="5" spans="1:4" ht="15.75" thickBot="1">
      <c r="A5" s="1558">
        <v>1</v>
      </c>
      <c r="B5" s="1567">
        <v>2</v>
      </c>
      <c r="C5" s="1558">
        <v>4</v>
      </c>
      <c r="D5" s="1559">
        <v>5</v>
      </c>
    </row>
    <row r="6" spans="1:4" s="1560" customFormat="1" ht="27" customHeight="1">
      <c r="A6" s="1573" t="s">
        <v>66</v>
      </c>
      <c r="B6" s="1574" t="s">
        <v>689</v>
      </c>
      <c r="C6" s="1575">
        <v>856000</v>
      </c>
      <c r="D6" s="1562">
        <v>737023</v>
      </c>
    </row>
    <row r="7" spans="1:4" s="1560" customFormat="1" ht="36.75" customHeight="1">
      <c r="A7" s="1561" t="s">
        <v>67</v>
      </c>
      <c r="B7" s="2167" t="s">
        <v>1128</v>
      </c>
      <c r="C7" s="1568">
        <v>40000</v>
      </c>
      <c r="D7" s="1562">
        <v>6759</v>
      </c>
    </row>
    <row r="8" spans="1:4" s="1560" customFormat="1" ht="25.5" customHeight="1">
      <c r="A8" s="1561" t="s">
        <v>68</v>
      </c>
      <c r="B8" s="2168" t="s">
        <v>1129</v>
      </c>
      <c r="C8" s="1568">
        <v>800</v>
      </c>
      <c r="D8" s="1562">
        <v>1105</v>
      </c>
    </row>
    <row r="9" spans="1:4" s="1560" customFormat="1" ht="31.5">
      <c r="A9" s="1561" t="s">
        <v>69</v>
      </c>
      <c r="B9" s="2168" t="s">
        <v>1130</v>
      </c>
      <c r="C9" s="1568">
        <v>30416</v>
      </c>
      <c r="D9" s="1562">
        <v>73106</v>
      </c>
    </row>
    <row r="10" spans="1:4" s="1560" customFormat="1" ht="27" customHeight="1">
      <c r="A10" s="1563" t="s">
        <v>70</v>
      </c>
      <c r="B10" s="2168" t="s">
        <v>1131</v>
      </c>
      <c r="C10" s="1568">
        <v>18500</v>
      </c>
      <c r="D10" s="1562">
        <v>15672</v>
      </c>
    </row>
    <row r="11" spans="1:4" s="1560" customFormat="1" ht="27.75" customHeight="1" thickBot="1">
      <c r="A11" s="1563" t="s">
        <v>71</v>
      </c>
      <c r="B11" s="2169" t="s">
        <v>1132</v>
      </c>
      <c r="C11" s="1568"/>
      <c r="D11" s="1562"/>
    </row>
    <row r="12" spans="1:4" s="1560" customFormat="1" ht="16.5" thickBot="1">
      <c r="A12" s="2395" t="s">
        <v>690</v>
      </c>
      <c r="B12" s="2396"/>
      <c r="C12" s="1576">
        <f>SUM(C6:C11)</f>
        <v>945716</v>
      </c>
      <c r="D12" s="1576">
        <f>SUM(D6:D11)</f>
        <v>833665</v>
      </c>
    </row>
    <row r="13" spans="1:4" s="1560" customFormat="1">
      <c r="A13" s="1564"/>
      <c r="B13" s="1564"/>
      <c r="C13" s="1566"/>
      <c r="D13" s="1566"/>
    </row>
    <row r="14" spans="1:4" ht="39.75" customHeight="1">
      <c r="A14" s="2397" t="s">
        <v>691</v>
      </c>
      <c r="B14" s="2397"/>
    </row>
  </sheetData>
  <mergeCells count="3">
    <mergeCell ref="A1:D1"/>
    <mergeCell ref="A12:B12"/>
    <mergeCell ref="A14:B14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5" orientation="portrait" r:id="rId1"/>
  <headerFooter>
    <oddHeader>&amp;R&amp;"Times New Roman CE,Dőlt"&amp;12  19. melléklet a 11/2016.(V.27.)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C13" sqref="C13"/>
    </sheetView>
  </sheetViews>
  <sheetFormatPr defaultColWidth="9.33203125" defaultRowHeight="12.75"/>
  <cols>
    <col min="1" max="1" width="6.83203125" style="1578" customWidth="1"/>
    <col min="2" max="2" width="54.6640625" style="1578" customWidth="1"/>
    <col min="3" max="4" width="15.33203125" style="1579" customWidth="1"/>
    <col min="5" max="5" width="14.1640625" style="1579" customWidth="1"/>
    <col min="6" max="6" width="14" style="1579" customWidth="1"/>
    <col min="7" max="7" width="15.33203125" style="1579" customWidth="1"/>
    <col min="8" max="16384" width="9.33203125" style="1578"/>
  </cols>
  <sheetData>
    <row r="1" spans="1:7" s="1577" customFormat="1" ht="38.25" customHeight="1">
      <c r="A1" s="2398" t="s">
        <v>1011</v>
      </c>
      <c r="B1" s="2398"/>
      <c r="C1" s="2398"/>
      <c r="D1" s="2398"/>
      <c r="E1" s="2398"/>
      <c r="F1" s="2398"/>
      <c r="G1" s="2398"/>
    </row>
    <row r="2" spans="1:7" ht="16.5" customHeight="1" thickBot="1">
      <c r="G2" s="1580" t="s">
        <v>692</v>
      </c>
    </row>
    <row r="3" spans="1:7" s="1581" customFormat="1" ht="20.25" customHeight="1">
      <c r="A3" s="2399" t="s">
        <v>65</v>
      </c>
      <c r="B3" s="2401" t="s">
        <v>693</v>
      </c>
      <c r="C3" s="2403" t="s">
        <v>694</v>
      </c>
      <c r="D3" s="2403" t="s">
        <v>695</v>
      </c>
      <c r="E3" s="2403" t="s">
        <v>696</v>
      </c>
      <c r="F3" s="2403"/>
      <c r="G3" s="2405" t="s">
        <v>697</v>
      </c>
    </row>
    <row r="4" spans="1:7" s="1581" customFormat="1" ht="19.5" customHeight="1" thickBot="1">
      <c r="A4" s="2400"/>
      <c r="B4" s="2402"/>
      <c r="C4" s="2404"/>
      <c r="D4" s="2404"/>
      <c r="E4" s="1617" t="s">
        <v>698</v>
      </c>
      <c r="F4" s="1618" t="s">
        <v>699</v>
      </c>
      <c r="G4" s="2406"/>
    </row>
    <row r="5" spans="1:7" s="1584" customFormat="1" ht="27" customHeight="1">
      <c r="A5" s="1619" t="s">
        <v>66</v>
      </c>
      <c r="B5" s="1615" t="s">
        <v>961</v>
      </c>
      <c r="C5" s="1616">
        <v>49620000</v>
      </c>
      <c r="D5" s="1616">
        <v>49620000</v>
      </c>
      <c r="E5" s="1616"/>
      <c r="F5" s="1616"/>
      <c r="G5" s="1620">
        <v>49620000</v>
      </c>
    </row>
    <row r="6" spans="1:7" s="1584" customFormat="1" ht="27" customHeight="1">
      <c r="A6" s="1621" t="s">
        <v>67</v>
      </c>
      <c r="B6" s="1582" t="s">
        <v>960</v>
      </c>
      <c r="C6" s="1583">
        <v>36100000</v>
      </c>
      <c r="D6" s="1583">
        <v>36100000</v>
      </c>
      <c r="E6" s="1583"/>
      <c r="F6" s="1583"/>
      <c r="G6" s="1622">
        <v>36100000</v>
      </c>
    </row>
    <row r="7" spans="1:7" s="1584" customFormat="1" ht="27" customHeight="1">
      <c r="A7" s="1621" t="s">
        <v>68</v>
      </c>
      <c r="B7" s="1582" t="s">
        <v>700</v>
      </c>
      <c r="C7" s="1583">
        <v>200000</v>
      </c>
      <c r="D7" s="1583">
        <v>200000</v>
      </c>
      <c r="E7" s="1583">
        <v>200000</v>
      </c>
      <c r="F7" s="1583"/>
      <c r="G7" s="1622">
        <v>0</v>
      </c>
    </row>
    <row r="8" spans="1:7" s="1584" customFormat="1" ht="27" customHeight="1">
      <c r="A8" s="1621" t="s">
        <v>69</v>
      </c>
      <c r="B8" s="1582" t="s">
        <v>701</v>
      </c>
      <c r="C8" s="1583">
        <v>44910000</v>
      </c>
      <c r="D8" s="1583">
        <v>75153749</v>
      </c>
      <c r="E8" s="1583">
        <v>7401584</v>
      </c>
      <c r="F8" s="1583"/>
      <c r="G8" s="1622">
        <v>67752165</v>
      </c>
    </row>
    <row r="9" spans="1:7" s="1584" customFormat="1" ht="27" customHeight="1">
      <c r="A9" s="1621" t="s">
        <v>70</v>
      </c>
      <c r="B9" s="1582" t="s">
        <v>702</v>
      </c>
      <c r="C9" s="1583">
        <v>3000000</v>
      </c>
      <c r="D9" s="1583">
        <v>3000000</v>
      </c>
      <c r="E9" s="1583"/>
      <c r="F9" s="1583"/>
      <c r="G9" s="1622">
        <v>3000000</v>
      </c>
    </row>
    <row r="10" spans="1:7" s="1584" customFormat="1" ht="27" customHeight="1">
      <c r="A10" s="1621" t="s">
        <v>71</v>
      </c>
      <c r="B10" s="1582" t="s">
        <v>703</v>
      </c>
      <c r="C10" s="1583">
        <v>14000000</v>
      </c>
      <c r="D10" s="1583">
        <v>14000000</v>
      </c>
      <c r="E10" s="1583"/>
      <c r="F10" s="1583"/>
      <c r="G10" s="1622">
        <v>14000000</v>
      </c>
    </row>
    <row r="11" spans="1:7" s="1584" customFormat="1" ht="27" customHeight="1">
      <c r="A11" s="1621" t="s">
        <v>72</v>
      </c>
      <c r="B11" s="1582" t="s">
        <v>704</v>
      </c>
      <c r="C11" s="1583">
        <v>10000</v>
      </c>
      <c r="D11" s="1583">
        <v>10000</v>
      </c>
      <c r="E11" s="1583"/>
      <c r="F11" s="1583"/>
      <c r="G11" s="1622">
        <v>10000</v>
      </c>
    </row>
    <row r="12" spans="1:7" s="1584" customFormat="1" ht="27" customHeight="1">
      <c r="A12" s="1621" t="s">
        <v>73</v>
      </c>
      <c r="B12" s="1582" t="s">
        <v>705</v>
      </c>
      <c r="C12" s="1583">
        <v>38200</v>
      </c>
      <c r="D12" s="1583">
        <v>38200</v>
      </c>
      <c r="E12" s="1583"/>
      <c r="F12" s="1583"/>
      <c r="G12" s="1622">
        <v>38200</v>
      </c>
    </row>
    <row r="13" spans="1:7" s="1584" customFormat="1" ht="38.25" customHeight="1">
      <c r="A13" s="1621" t="s">
        <v>74</v>
      </c>
      <c r="B13" s="1585" t="s">
        <v>706</v>
      </c>
      <c r="C13" s="1583">
        <v>14285</v>
      </c>
      <c r="D13" s="1583">
        <v>14285</v>
      </c>
      <c r="E13" s="1583"/>
      <c r="F13" s="1583"/>
      <c r="G13" s="1622">
        <v>14285</v>
      </c>
    </row>
    <row r="14" spans="1:7" s="1586" customFormat="1" ht="27" customHeight="1" thickBot="1">
      <c r="A14" s="1623"/>
      <c r="B14" s="1624" t="s">
        <v>134</v>
      </c>
      <c r="C14" s="1625">
        <f>SUM(C5:C13)</f>
        <v>147892485</v>
      </c>
      <c r="D14" s="1625">
        <f>SUM(D5:D13)</f>
        <v>178136234</v>
      </c>
      <c r="E14" s="1625">
        <f>SUM(E5:E11)</f>
        <v>7601584</v>
      </c>
      <c r="F14" s="1625">
        <f>SUM(F5:F11)</f>
        <v>0</v>
      </c>
      <c r="G14" s="1626">
        <f>SUM(G5:G13)</f>
        <v>170534650</v>
      </c>
    </row>
  </sheetData>
  <mergeCells count="7">
    <mergeCell ref="A1:G1"/>
    <mergeCell ref="A3:A4"/>
    <mergeCell ref="B3:B4"/>
    <mergeCell ref="C3:C4"/>
    <mergeCell ref="D3:D4"/>
    <mergeCell ref="E3:F3"/>
    <mergeCell ref="G3:G4"/>
  </mergeCells>
  <printOptions horizontalCentered="1"/>
  <pageMargins left="0.51181102362204722" right="0.51181102362204722" top="0.94488188976377963" bottom="0.74803149606299213" header="0.51181102362204722" footer="0.31496062992125984"/>
  <pageSetup paperSize="9" orientation="landscape" r:id="rId1"/>
  <headerFooter>
    <oddHeader>&amp;R&amp;"Times New Roman CE,Dőlt"&amp;14 &amp;12 20. melléklet a 11/2016.(V.27.)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H35"/>
  <sheetViews>
    <sheetView topLeftCell="B1" zoomScaleNormal="100" workbookViewId="0">
      <selection activeCell="A21" sqref="A21:F23"/>
    </sheetView>
  </sheetViews>
  <sheetFormatPr defaultColWidth="12.5" defaultRowHeight="12.75"/>
  <cols>
    <col min="1" max="1" width="7" style="1627" customWidth="1"/>
    <col min="2" max="2" width="74.1640625" style="1627" customWidth="1"/>
    <col min="3" max="3" width="15.33203125" style="1627" customWidth="1"/>
    <col min="4" max="5" width="14.83203125" style="1627" customWidth="1"/>
    <col min="6" max="6" width="15.1640625" style="1627" customWidth="1"/>
    <col min="7" max="256" width="12.5" style="1627"/>
    <col min="257" max="257" width="8.1640625" style="1627" customWidth="1"/>
    <col min="258" max="258" width="63.33203125" style="1627" customWidth="1"/>
    <col min="259" max="259" width="17.5" style="1627" customWidth="1"/>
    <col min="260" max="260" width="18" style="1627" customWidth="1"/>
    <col min="261" max="261" width="19.5" style="1627" customWidth="1"/>
    <col min="262" max="262" width="21" style="1627" customWidth="1"/>
    <col min="263" max="512" width="12.5" style="1627"/>
    <col min="513" max="513" width="8.1640625" style="1627" customWidth="1"/>
    <col min="514" max="514" width="63.33203125" style="1627" customWidth="1"/>
    <col min="515" max="515" width="17.5" style="1627" customWidth="1"/>
    <col min="516" max="516" width="18" style="1627" customWidth="1"/>
    <col min="517" max="517" width="19.5" style="1627" customWidth="1"/>
    <col min="518" max="518" width="21" style="1627" customWidth="1"/>
    <col min="519" max="768" width="12.5" style="1627"/>
    <col min="769" max="769" width="8.1640625" style="1627" customWidth="1"/>
    <col min="770" max="770" width="63.33203125" style="1627" customWidth="1"/>
    <col min="771" max="771" width="17.5" style="1627" customWidth="1"/>
    <col min="772" max="772" width="18" style="1627" customWidth="1"/>
    <col min="773" max="773" width="19.5" style="1627" customWidth="1"/>
    <col min="774" max="774" width="21" style="1627" customWidth="1"/>
    <col min="775" max="1024" width="12.5" style="1627"/>
    <col min="1025" max="1025" width="8.1640625" style="1627" customWidth="1"/>
    <col min="1026" max="1026" width="63.33203125" style="1627" customWidth="1"/>
    <col min="1027" max="1027" width="17.5" style="1627" customWidth="1"/>
    <col min="1028" max="1028" width="18" style="1627" customWidth="1"/>
    <col min="1029" max="1029" width="19.5" style="1627" customWidth="1"/>
    <col min="1030" max="1030" width="21" style="1627" customWidth="1"/>
    <col min="1031" max="1280" width="12.5" style="1627"/>
    <col min="1281" max="1281" width="8.1640625" style="1627" customWidth="1"/>
    <col min="1282" max="1282" width="63.33203125" style="1627" customWidth="1"/>
    <col min="1283" max="1283" width="17.5" style="1627" customWidth="1"/>
    <col min="1284" max="1284" width="18" style="1627" customWidth="1"/>
    <col min="1285" max="1285" width="19.5" style="1627" customWidth="1"/>
    <col min="1286" max="1286" width="21" style="1627" customWidth="1"/>
    <col min="1287" max="1536" width="12.5" style="1627"/>
    <col min="1537" max="1537" width="8.1640625" style="1627" customWidth="1"/>
    <col min="1538" max="1538" width="63.33203125" style="1627" customWidth="1"/>
    <col min="1539" max="1539" width="17.5" style="1627" customWidth="1"/>
    <col min="1540" max="1540" width="18" style="1627" customWidth="1"/>
    <col min="1541" max="1541" width="19.5" style="1627" customWidth="1"/>
    <col min="1542" max="1542" width="21" style="1627" customWidth="1"/>
    <col min="1543" max="1792" width="12.5" style="1627"/>
    <col min="1793" max="1793" width="8.1640625" style="1627" customWidth="1"/>
    <col min="1794" max="1794" width="63.33203125" style="1627" customWidth="1"/>
    <col min="1795" max="1795" width="17.5" style="1627" customWidth="1"/>
    <col min="1796" max="1796" width="18" style="1627" customWidth="1"/>
    <col min="1797" max="1797" width="19.5" style="1627" customWidth="1"/>
    <col min="1798" max="1798" width="21" style="1627" customWidth="1"/>
    <col min="1799" max="2048" width="12.5" style="1627"/>
    <col min="2049" max="2049" width="8.1640625" style="1627" customWidth="1"/>
    <col min="2050" max="2050" width="63.33203125" style="1627" customWidth="1"/>
    <col min="2051" max="2051" width="17.5" style="1627" customWidth="1"/>
    <col min="2052" max="2052" width="18" style="1627" customWidth="1"/>
    <col min="2053" max="2053" width="19.5" style="1627" customWidth="1"/>
    <col min="2054" max="2054" width="21" style="1627" customWidth="1"/>
    <col min="2055" max="2304" width="12.5" style="1627"/>
    <col min="2305" max="2305" width="8.1640625" style="1627" customWidth="1"/>
    <col min="2306" max="2306" width="63.33203125" style="1627" customWidth="1"/>
    <col min="2307" max="2307" width="17.5" style="1627" customWidth="1"/>
    <col min="2308" max="2308" width="18" style="1627" customWidth="1"/>
    <col min="2309" max="2309" width="19.5" style="1627" customWidth="1"/>
    <col min="2310" max="2310" width="21" style="1627" customWidth="1"/>
    <col min="2311" max="2560" width="12.5" style="1627"/>
    <col min="2561" max="2561" width="8.1640625" style="1627" customWidth="1"/>
    <col min="2562" max="2562" width="63.33203125" style="1627" customWidth="1"/>
    <col min="2563" max="2563" width="17.5" style="1627" customWidth="1"/>
    <col min="2564" max="2564" width="18" style="1627" customWidth="1"/>
    <col min="2565" max="2565" width="19.5" style="1627" customWidth="1"/>
    <col min="2566" max="2566" width="21" style="1627" customWidth="1"/>
    <col min="2567" max="2816" width="12.5" style="1627"/>
    <col min="2817" max="2817" width="8.1640625" style="1627" customWidth="1"/>
    <col min="2818" max="2818" width="63.33203125" style="1627" customWidth="1"/>
    <col min="2819" max="2819" width="17.5" style="1627" customWidth="1"/>
    <col min="2820" max="2820" width="18" style="1627" customWidth="1"/>
    <col min="2821" max="2821" width="19.5" style="1627" customWidth="1"/>
    <col min="2822" max="2822" width="21" style="1627" customWidth="1"/>
    <col min="2823" max="3072" width="12.5" style="1627"/>
    <col min="3073" max="3073" width="8.1640625" style="1627" customWidth="1"/>
    <col min="3074" max="3074" width="63.33203125" style="1627" customWidth="1"/>
    <col min="3075" max="3075" width="17.5" style="1627" customWidth="1"/>
    <col min="3076" max="3076" width="18" style="1627" customWidth="1"/>
    <col min="3077" max="3077" width="19.5" style="1627" customWidth="1"/>
    <col min="3078" max="3078" width="21" style="1627" customWidth="1"/>
    <col min="3079" max="3328" width="12.5" style="1627"/>
    <col min="3329" max="3329" width="8.1640625" style="1627" customWidth="1"/>
    <col min="3330" max="3330" width="63.33203125" style="1627" customWidth="1"/>
    <col min="3331" max="3331" width="17.5" style="1627" customWidth="1"/>
    <col min="3332" max="3332" width="18" style="1627" customWidth="1"/>
    <col min="3333" max="3333" width="19.5" style="1627" customWidth="1"/>
    <col min="3334" max="3334" width="21" style="1627" customWidth="1"/>
    <col min="3335" max="3584" width="12.5" style="1627"/>
    <col min="3585" max="3585" width="8.1640625" style="1627" customWidth="1"/>
    <col min="3586" max="3586" width="63.33203125" style="1627" customWidth="1"/>
    <col min="3587" max="3587" width="17.5" style="1627" customWidth="1"/>
    <col min="3588" max="3588" width="18" style="1627" customWidth="1"/>
    <col min="3589" max="3589" width="19.5" style="1627" customWidth="1"/>
    <col min="3590" max="3590" width="21" style="1627" customWidth="1"/>
    <col min="3591" max="3840" width="12.5" style="1627"/>
    <col min="3841" max="3841" width="8.1640625" style="1627" customWidth="1"/>
    <col min="3842" max="3842" width="63.33203125" style="1627" customWidth="1"/>
    <col min="3843" max="3843" width="17.5" style="1627" customWidth="1"/>
    <col min="3844" max="3844" width="18" style="1627" customWidth="1"/>
    <col min="3845" max="3845" width="19.5" style="1627" customWidth="1"/>
    <col min="3846" max="3846" width="21" style="1627" customWidth="1"/>
    <col min="3847" max="4096" width="12.5" style="1627"/>
    <col min="4097" max="4097" width="8.1640625" style="1627" customWidth="1"/>
    <col min="4098" max="4098" width="63.33203125" style="1627" customWidth="1"/>
    <col min="4099" max="4099" width="17.5" style="1627" customWidth="1"/>
    <col min="4100" max="4100" width="18" style="1627" customWidth="1"/>
    <col min="4101" max="4101" width="19.5" style="1627" customWidth="1"/>
    <col min="4102" max="4102" width="21" style="1627" customWidth="1"/>
    <col min="4103" max="4352" width="12.5" style="1627"/>
    <col min="4353" max="4353" width="8.1640625" style="1627" customWidth="1"/>
    <col min="4354" max="4354" width="63.33203125" style="1627" customWidth="1"/>
    <col min="4355" max="4355" width="17.5" style="1627" customWidth="1"/>
    <col min="4356" max="4356" width="18" style="1627" customWidth="1"/>
    <col min="4357" max="4357" width="19.5" style="1627" customWidth="1"/>
    <col min="4358" max="4358" width="21" style="1627" customWidth="1"/>
    <col min="4359" max="4608" width="12.5" style="1627"/>
    <col min="4609" max="4609" width="8.1640625" style="1627" customWidth="1"/>
    <col min="4610" max="4610" width="63.33203125" style="1627" customWidth="1"/>
    <col min="4611" max="4611" width="17.5" style="1627" customWidth="1"/>
    <col min="4612" max="4612" width="18" style="1627" customWidth="1"/>
    <col min="4613" max="4613" width="19.5" style="1627" customWidth="1"/>
    <col min="4614" max="4614" width="21" style="1627" customWidth="1"/>
    <col min="4615" max="4864" width="12.5" style="1627"/>
    <col min="4865" max="4865" width="8.1640625" style="1627" customWidth="1"/>
    <col min="4866" max="4866" width="63.33203125" style="1627" customWidth="1"/>
    <col min="4867" max="4867" width="17.5" style="1627" customWidth="1"/>
    <col min="4868" max="4868" width="18" style="1627" customWidth="1"/>
    <col min="4869" max="4869" width="19.5" style="1627" customWidth="1"/>
    <col min="4870" max="4870" width="21" style="1627" customWidth="1"/>
    <col min="4871" max="5120" width="12.5" style="1627"/>
    <col min="5121" max="5121" width="8.1640625" style="1627" customWidth="1"/>
    <col min="5122" max="5122" width="63.33203125" style="1627" customWidth="1"/>
    <col min="5123" max="5123" width="17.5" style="1627" customWidth="1"/>
    <col min="5124" max="5124" width="18" style="1627" customWidth="1"/>
    <col min="5125" max="5125" width="19.5" style="1627" customWidth="1"/>
    <col min="5126" max="5126" width="21" style="1627" customWidth="1"/>
    <col min="5127" max="5376" width="12.5" style="1627"/>
    <col min="5377" max="5377" width="8.1640625" style="1627" customWidth="1"/>
    <col min="5378" max="5378" width="63.33203125" style="1627" customWidth="1"/>
    <col min="5379" max="5379" width="17.5" style="1627" customWidth="1"/>
    <col min="5380" max="5380" width="18" style="1627" customWidth="1"/>
    <col min="5381" max="5381" width="19.5" style="1627" customWidth="1"/>
    <col min="5382" max="5382" width="21" style="1627" customWidth="1"/>
    <col min="5383" max="5632" width="12.5" style="1627"/>
    <col min="5633" max="5633" width="8.1640625" style="1627" customWidth="1"/>
    <col min="5634" max="5634" width="63.33203125" style="1627" customWidth="1"/>
    <col min="5635" max="5635" width="17.5" style="1627" customWidth="1"/>
    <col min="5636" max="5636" width="18" style="1627" customWidth="1"/>
    <col min="5637" max="5637" width="19.5" style="1627" customWidth="1"/>
    <col min="5638" max="5638" width="21" style="1627" customWidth="1"/>
    <col min="5639" max="5888" width="12.5" style="1627"/>
    <col min="5889" max="5889" width="8.1640625" style="1627" customWidth="1"/>
    <col min="5890" max="5890" width="63.33203125" style="1627" customWidth="1"/>
    <col min="5891" max="5891" width="17.5" style="1627" customWidth="1"/>
    <col min="5892" max="5892" width="18" style="1627" customWidth="1"/>
    <col min="5893" max="5893" width="19.5" style="1627" customWidth="1"/>
    <col min="5894" max="5894" width="21" style="1627" customWidth="1"/>
    <col min="5895" max="6144" width="12.5" style="1627"/>
    <col min="6145" max="6145" width="8.1640625" style="1627" customWidth="1"/>
    <col min="6146" max="6146" width="63.33203125" style="1627" customWidth="1"/>
    <col min="6147" max="6147" width="17.5" style="1627" customWidth="1"/>
    <col min="6148" max="6148" width="18" style="1627" customWidth="1"/>
    <col min="6149" max="6149" width="19.5" style="1627" customWidth="1"/>
    <col min="6150" max="6150" width="21" style="1627" customWidth="1"/>
    <col min="6151" max="6400" width="12.5" style="1627"/>
    <col min="6401" max="6401" width="8.1640625" style="1627" customWidth="1"/>
    <col min="6402" max="6402" width="63.33203125" style="1627" customWidth="1"/>
    <col min="6403" max="6403" width="17.5" style="1627" customWidth="1"/>
    <col min="6404" max="6404" width="18" style="1627" customWidth="1"/>
    <col min="6405" max="6405" width="19.5" style="1627" customWidth="1"/>
    <col min="6406" max="6406" width="21" style="1627" customWidth="1"/>
    <col min="6407" max="6656" width="12.5" style="1627"/>
    <col min="6657" max="6657" width="8.1640625" style="1627" customWidth="1"/>
    <col min="6658" max="6658" width="63.33203125" style="1627" customWidth="1"/>
    <col min="6659" max="6659" width="17.5" style="1627" customWidth="1"/>
    <col min="6660" max="6660" width="18" style="1627" customWidth="1"/>
    <col min="6661" max="6661" width="19.5" style="1627" customWidth="1"/>
    <col min="6662" max="6662" width="21" style="1627" customWidth="1"/>
    <col min="6663" max="6912" width="12.5" style="1627"/>
    <col min="6913" max="6913" width="8.1640625" style="1627" customWidth="1"/>
    <col min="6914" max="6914" width="63.33203125" style="1627" customWidth="1"/>
    <col min="6915" max="6915" width="17.5" style="1627" customWidth="1"/>
    <col min="6916" max="6916" width="18" style="1627" customWidth="1"/>
    <col min="6917" max="6917" width="19.5" style="1627" customWidth="1"/>
    <col min="6918" max="6918" width="21" style="1627" customWidth="1"/>
    <col min="6919" max="7168" width="12.5" style="1627"/>
    <col min="7169" max="7169" width="8.1640625" style="1627" customWidth="1"/>
    <col min="7170" max="7170" width="63.33203125" style="1627" customWidth="1"/>
    <col min="7171" max="7171" width="17.5" style="1627" customWidth="1"/>
    <col min="7172" max="7172" width="18" style="1627" customWidth="1"/>
    <col min="7173" max="7173" width="19.5" style="1627" customWidth="1"/>
    <col min="7174" max="7174" width="21" style="1627" customWidth="1"/>
    <col min="7175" max="7424" width="12.5" style="1627"/>
    <col min="7425" max="7425" width="8.1640625" style="1627" customWidth="1"/>
    <col min="7426" max="7426" width="63.33203125" style="1627" customWidth="1"/>
    <col min="7427" max="7427" width="17.5" style="1627" customWidth="1"/>
    <col min="7428" max="7428" width="18" style="1627" customWidth="1"/>
    <col min="7429" max="7429" width="19.5" style="1627" customWidth="1"/>
    <col min="7430" max="7430" width="21" style="1627" customWidth="1"/>
    <col min="7431" max="7680" width="12.5" style="1627"/>
    <col min="7681" max="7681" width="8.1640625" style="1627" customWidth="1"/>
    <col min="7682" max="7682" width="63.33203125" style="1627" customWidth="1"/>
    <col min="7683" max="7683" width="17.5" style="1627" customWidth="1"/>
    <col min="7684" max="7684" width="18" style="1627" customWidth="1"/>
    <col min="7685" max="7685" width="19.5" style="1627" customWidth="1"/>
    <col min="7686" max="7686" width="21" style="1627" customWidth="1"/>
    <col min="7687" max="7936" width="12.5" style="1627"/>
    <col min="7937" max="7937" width="8.1640625" style="1627" customWidth="1"/>
    <col min="7938" max="7938" width="63.33203125" style="1627" customWidth="1"/>
    <col min="7939" max="7939" width="17.5" style="1627" customWidth="1"/>
    <col min="7940" max="7940" width="18" style="1627" customWidth="1"/>
    <col min="7941" max="7941" width="19.5" style="1627" customWidth="1"/>
    <col min="7942" max="7942" width="21" style="1627" customWidth="1"/>
    <col min="7943" max="8192" width="12.5" style="1627"/>
    <col min="8193" max="8193" width="8.1640625" style="1627" customWidth="1"/>
    <col min="8194" max="8194" width="63.33203125" style="1627" customWidth="1"/>
    <col min="8195" max="8195" width="17.5" style="1627" customWidth="1"/>
    <col min="8196" max="8196" width="18" style="1627" customWidth="1"/>
    <col min="8197" max="8197" width="19.5" style="1627" customWidth="1"/>
    <col min="8198" max="8198" width="21" style="1627" customWidth="1"/>
    <col min="8199" max="8448" width="12.5" style="1627"/>
    <col min="8449" max="8449" width="8.1640625" style="1627" customWidth="1"/>
    <col min="8450" max="8450" width="63.33203125" style="1627" customWidth="1"/>
    <col min="8451" max="8451" width="17.5" style="1627" customWidth="1"/>
    <col min="8452" max="8452" width="18" style="1627" customWidth="1"/>
    <col min="8453" max="8453" width="19.5" style="1627" customWidth="1"/>
    <col min="8454" max="8454" width="21" style="1627" customWidth="1"/>
    <col min="8455" max="8704" width="12.5" style="1627"/>
    <col min="8705" max="8705" width="8.1640625" style="1627" customWidth="1"/>
    <col min="8706" max="8706" width="63.33203125" style="1627" customWidth="1"/>
    <col min="8707" max="8707" width="17.5" style="1627" customWidth="1"/>
    <col min="8708" max="8708" width="18" style="1627" customWidth="1"/>
    <col min="8709" max="8709" width="19.5" style="1627" customWidth="1"/>
    <col min="8710" max="8710" width="21" style="1627" customWidth="1"/>
    <col min="8711" max="8960" width="12.5" style="1627"/>
    <col min="8961" max="8961" width="8.1640625" style="1627" customWidth="1"/>
    <col min="8962" max="8962" width="63.33203125" style="1627" customWidth="1"/>
    <col min="8963" max="8963" width="17.5" style="1627" customWidth="1"/>
    <col min="8964" max="8964" width="18" style="1627" customWidth="1"/>
    <col min="8965" max="8965" width="19.5" style="1627" customWidth="1"/>
    <col min="8966" max="8966" width="21" style="1627" customWidth="1"/>
    <col min="8967" max="9216" width="12.5" style="1627"/>
    <col min="9217" max="9217" width="8.1640625" style="1627" customWidth="1"/>
    <col min="9218" max="9218" width="63.33203125" style="1627" customWidth="1"/>
    <col min="9219" max="9219" width="17.5" style="1627" customWidth="1"/>
    <col min="9220" max="9220" width="18" style="1627" customWidth="1"/>
    <col min="9221" max="9221" width="19.5" style="1627" customWidth="1"/>
    <col min="9222" max="9222" width="21" style="1627" customWidth="1"/>
    <col min="9223" max="9472" width="12.5" style="1627"/>
    <col min="9473" max="9473" width="8.1640625" style="1627" customWidth="1"/>
    <col min="9474" max="9474" width="63.33203125" style="1627" customWidth="1"/>
    <col min="9475" max="9475" width="17.5" style="1627" customWidth="1"/>
    <col min="9476" max="9476" width="18" style="1627" customWidth="1"/>
    <col min="9477" max="9477" width="19.5" style="1627" customWidth="1"/>
    <col min="9478" max="9478" width="21" style="1627" customWidth="1"/>
    <col min="9479" max="9728" width="12.5" style="1627"/>
    <col min="9729" max="9729" width="8.1640625" style="1627" customWidth="1"/>
    <col min="9730" max="9730" width="63.33203125" style="1627" customWidth="1"/>
    <col min="9731" max="9731" width="17.5" style="1627" customWidth="1"/>
    <col min="9732" max="9732" width="18" style="1627" customWidth="1"/>
    <col min="9733" max="9733" width="19.5" style="1627" customWidth="1"/>
    <col min="9734" max="9734" width="21" style="1627" customWidth="1"/>
    <col min="9735" max="9984" width="12.5" style="1627"/>
    <col min="9985" max="9985" width="8.1640625" style="1627" customWidth="1"/>
    <col min="9986" max="9986" width="63.33203125" style="1627" customWidth="1"/>
    <col min="9987" max="9987" width="17.5" style="1627" customWidth="1"/>
    <col min="9988" max="9988" width="18" style="1627" customWidth="1"/>
    <col min="9989" max="9989" width="19.5" style="1627" customWidth="1"/>
    <col min="9990" max="9990" width="21" style="1627" customWidth="1"/>
    <col min="9991" max="10240" width="12.5" style="1627"/>
    <col min="10241" max="10241" width="8.1640625" style="1627" customWidth="1"/>
    <col min="10242" max="10242" width="63.33203125" style="1627" customWidth="1"/>
    <col min="10243" max="10243" width="17.5" style="1627" customWidth="1"/>
    <col min="10244" max="10244" width="18" style="1627" customWidth="1"/>
    <col min="10245" max="10245" width="19.5" style="1627" customWidth="1"/>
    <col min="10246" max="10246" width="21" style="1627" customWidth="1"/>
    <col min="10247" max="10496" width="12.5" style="1627"/>
    <col min="10497" max="10497" width="8.1640625" style="1627" customWidth="1"/>
    <col min="10498" max="10498" width="63.33203125" style="1627" customWidth="1"/>
    <col min="10499" max="10499" width="17.5" style="1627" customWidth="1"/>
    <col min="10500" max="10500" width="18" style="1627" customWidth="1"/>
    <col min="10501" max="10501" width="19.5" style="1627" customWidth="1"/>
    <col min="10502" max="10502" width="21" style="1627" customWidth="1"/>
    <col min="10503" max="10752" width="12.5" style="1627"/>
    <col min="10753" max="10753" width="8.1640625" style="1627" customWidth="1"/>
    <col min="10754" max="10754" width="63.33203125" style="1627" customWidth="1"/>
    <col min="10755" max="10755" width="17.5" style="1627" customWidth="1"/>
    <col min="10756" max="10756" width="18" style="1627" customWidth="1"/>
    <col min="10757" max="10757" width="19.5" style="1627" customWidth="1"/>
    <col min="10758" max="10758" width="21" style="1627" customWidth="1"/>
    <col min="10759" max="11008" width="12.5" style="1627"/>
    <col min="11009" max="11009" width="8.1640625" style="1627" customWidth="1"/>
    <col min="11010" max="11010" width="63.33203125" style="1627" customWidth="1"/>
    <col min="11011" max="11011" width="17.5" style="1627" customWidth="1"/>
    <col min="11012" max="11012" width="18" style="1627" customWidth="1"/>
    <col min="11013" max="11013" width="19.5" style="1627" customWidth="1"/>
    <col min="11014" max="11014" width="21" style="1627" customWidth="1"/>
    <col min="11015" max="11264" width="12.5" style="1627"/>
    <col min="11265" max="11265" width="8.1640625" style="1627" customWidth="1"/>
    <col min="11266" max="11266" width="63.33203125" style="1627" customWidth="1"/>
    <col min="11267" max="11267" width="17.5" style="1627" customWidth="1"/>
    <col min="11268" max="11268" width="18" style="1627" customWidth="1"/>
    <col min="11269" max="11269" width="19.5" style="1627" customWidth="1"/>
    <col min="11270" max="11270" width="21" style="1627" customWidth="1"/>
    <col min="11271" max="11520" width="12.5" style="1627"/>
    <col min="11521" max="11521" width="8.1640625" style="1627" customWidth="1"/>
    <col min="11522" max="11522" width="63.33203125" style="1627" customWidth="1"/>
    <col min="11523" max="11523" width="17.5" style="1627" customWidth="1"/>
    <col min="11524" max="11524" width="18" style="1627" customWidth="1"/>
    <col min="11525" max="11525" width="19.5" style="1627" customWidth="1"/>
    <col min="11526" max="11526" width="21" style="1627" customWidth="1"/>
    <col min="11527" max="11776" width="12.5" style="1627"/>
    <col min="11777" max="11777" width="8.1640625" style="1627" customWidth="1"/>
    <col min="11778" max="11778" width="63.33203125" style="1627" customWidth="1"/>
    <col min="11779" max="11779" width="17.5" style="1627" customWidth="1"/>
    <col min="11780" max="11780" width="18" style="1627" customWidth="1"/>
    <col min="11781" max="11781" width="19.5" style="1627" customWidth="1"/>
    <col min="11782" max="11782" width="21" style="1627" customWidth="1"/>
    <col min="11783" max="12032" width="12.5" style="1627"/>
    <col min="12033" max="12033" width="8.1640625" style="1627" customWidth="1"/>
    <col min="12034" max="12034" width="63.33203125" style="1627" customWidth="1"/>
    <col min="12035" max="12035" width="17.5" style="1627" customWidth="1"/>
    <col min="12036" max="12036" width="18" style="1627" customWidth="1"/>
    <col min="12037" max="12037" width="19.5" style="1627" customWidth="1"/>
    <col min="12038" max="12038" width="21" style="1627" customWidth="1"/>
    <col min="12039" max="12288" width="12.5" style="1627"/>
    <col min="12289" max="12289" width="8.1640625" style="1627" customWidth="1"/>
    <col min="12290" max="12290" width="63.33203125" style="1627" customWidth="1"/>
    <col min="12291" max="12291" width="17.5" style="1627" customWidth="1"/>
    <col min="12292" max="12292" width="18" style="1627" customWidth="1"/>
    <col min="12293" max="12293" width="19.5" style="1627" customWidth="1"/>
    <col min="12294" max="12294" width="21" style="1627" customWidth="1"/>
    <col min="12295" max="12544" width="12.5" style="1627"/>
    <col min="12545" max="12545" width="8.1640625" style="1627" customWidth="1"/>
    <col min="12546" max="12546" width="63.33203125" style="1627" customWidth="1"/>
    <col min="12547" max="12547" width="17.5" style="1627" customWidth="1"/>
    <col min="12548" max="12548" width="18" style="1627" customWidth="1"/>
    <col min="12549" max="12549" width="19.5" style="1627" customWidth="1"/>
    <col min="12550" max="12550" width="21" style="1627" customWidth="1"/>
    <col min="12551" max="12800" width="12.5" style="1627"/>
    <col min="12801" max="12801" width="8.1640625" style="1627" customWidth="1"/>
    <col min="12802" max="12802" width="63.33203125" style="1627" customWidth="1"/>
    <col min="12803" max="12803" width="17.5" style="1627" customWidth="1"/>
    <col min="12804" max="12804" width="18" style="1627" customWidth="1"/>
    <col min="12805" max="12805" width="19.5" style="1627" customWidth="1"/>
    <col min="12806" max="12806" width="21" style="1627" customWidth="1"/>
    <col min="12807" max="13056" width="12.5" style="1627"/>
    <col min="13057" max="13057" width="8.1640625" style="1627" customWidth="1"/>
    <col min="13058" max="13058" width="63.33203125" style="1627" customWidth="1"/>
    <col min="13059" max="13059" width="17.5" style="1627" customWidth="1"/>
    <col min="13060" max="13060" width="18" style="1627" customWidth="1"/>
    <col min="13061" max="13061" width="19.5" style="1627" customWidth="1"/>
    <col min="13062" max="13062" width="21" style="1627" customWidth="1"/>
    <col min="13063" max="13312" width="12.5" style="1627"/>
    <col min="13313" max="13313" width="8.1640625" style="1627" customWidth="1"/>
    <col min="13314" max="13314" width="63.33203125" style="1627" customWidth="1"/>
    <col min="13315" max="13315" width="17.5" style="1627" customWidth="1"/>
    <col min="13316" max="13316" width="18" style="1627" customWidth="1"/>
    <col min="13317" max="13317" width="19.5" style="1627" customWidth="1"/>
    <col min="13318" max="13318" width="21" style="1627" customWidth="1"/>
    <col min="13319" max="13568" width="12.5" style="1627"/>
    <col min="13569" max="13569" width="8.1640625" style="1627" customWidth="1"/>
    <col min="13570" max="13570" width="63.33203125" style="1627" customWidth="1"/>
    <col min="13571" max="13571" width="17.5" style="1627" customWidth="1"/>
    <col min="13572" max="13572" width="18" style="1627" customWidth="1"/>
    <col min="13573" max="13573" width="19.5" style="1627" customWidth="1"/>
    <col min="13574" max="13574" width="21" style="1627" customWidth="1"/>
    <col min="13575" max="13824" width="12.5" style="1627"/>
    <col min="13825" max="13825" width="8.1640625" style="1627" customWidth="1"/>
    <col min="13826" max="13826" width="63.33203125" style="1627" customWidth="1"/>
    <col min="13827" max="13827" width="17.5" style="1627" customWidth="1"/>
    <col min="13828" max="13828" width="18" style="1627" customWidth="1"/>
    <col min="13829" max="13829" width="19.5" style="1627" customWidth="1"/>
    <col min="13830" max="13830" width="21" style="1627" customWidth="1"/>
    <col min="13831" max="14080" width="12.5" style="1627"/>
    <col min="14081" max="14081" width="8.1640625" style="1627" customWidth="1"/>
    <col min="14082" max="14082" width="63.33203125" style="1627" customWidth="1"/>
    <col min="14083" max="14083" width="17.5" style="1627" customWidth="1"/>
    <col min="14084" max="14084" width="18" style="1627" customWidth="1"/>
    <col min="14085" max="14085" width="19.5" style="1627" customWidth="1"/>
    <col min="14086" max="14086" width="21" style="1627" customWidth="1"/>
    <col min="14087" max="14336" width="12.5" style="1627"/>
    <col min="14337" max="14337" width="8.1640625" style="1627" customWidth="1"/>
    <col min="14338" max="14338" width="63.33203125" style="1627" customWidth="1"/>
    <col min="14339" max="14339" width="17.5" style="1627" customWidth="1"/>
    <col min="14340" max="14340" width="18" style="1627" customWidth="1"/>
    <col min="14341" max="14341" width="19.5" style="1627" customWidth="1"/>
    <col min="14342" max="14342" width="21" style="1627" customWidth="1"/>
    <col min="14343" max="14592" width="12.5" style="1627"/>
    <col min="14593" max="14593" width="8.1640625" style="1627" customWidth="1"/>
    <col min="14594" max="14594" width="63.33203125" style="1627" customWidth="1"/>
    <col min="14595" max="14595" width="17.5" style="1627" customWidth="1"/>
    <col min="14596" max="14596" width="18" style="1627" customWidth="1"/>
    <col min="14597" max="14597" width="19.5" style="1627" customWidth="1"/>
    <col min="14598" max="14598" width="21" style="1627" customWidth="1"/>
    <col min="14599" max="14848" width="12.5" style="1627"/>
    <col min="14849" max="14849" width="8.1640625" style="1627" customWidth="1"/>
    <col min="14850" max="14850" width="63.33203125" style="1627" customWidth="1"/>
    <col min="14851" max="14851" width="17.5" style="1627" customWidth="1"/>
    <col min="14852" max="14852" width="18" style="1627" customWidth="1"/>
    <col min="14853" max="14853" width="19.5" style="1627" customWidth="1"/>
    <col min="14854" max="14854" width="21" style="1627" customWidth="1"/>
    <col min="14855" max="15104" width="12.5" style="1627"/>
    <col min="15105" max="15105" width="8.1640625" style="1627" customWidth="1"/>
    <col min="15106" max="15106" width="63.33203125" style="1627" customWidth="1"/>
    <col min="15107" max="15107" width="17.5" style="1627" customWidth="1"/>
    <col min="15108" max="15108" width="18" style="1627" customWidth="1"/>
    <col min="15109" max="15109" width="19.5" style="1627" customWidth="1"/>
    <col min="15110" max="15110" width="21" style="1627" customWidth="1"/>
    <col min="15111" max="15360" width="12.5" style="1627"/>
    <col min="15361" max="15361" width="8.1640625" style="1627" customWidth="1"/>
    <col min="15362" max="15362" width="63.33203125" style="1627" customWidth="1"/>
    <col min="15363" max="15363" width="17.5" style="1627" customWidth="1"/>
    <col min="15364" max="15364" width="18" style="1627" customWidth="1"/>
    <col min="15365" max="15365" width="19.5" style="1627" customWidth="1"/>
    <col min="15366" max="15366" width="21" style="1627" customWidth="1"/>
    <col min="15367" max="15616" width="12.5" style="1627"/>
    <col min="15617" max="15617" width="8.1640625" style="1627" customWidth="1"/>
    <col min="15618" max="15618" width="63.33203125" style="1627" customWidth="1"/>
    <col min="15619" max="15619" width="17.5" style="1627" customWidth="1"/>
    <col min="15620" max="15620" width="18" style="1627" customWidth="1"/>
    <col min="15621" max="15621" width="19.5" style="1627" customWidth="1"/>
    <col min="15622" max="15622" width="21" style="1627" customWidth="1"/>
    <col min="15623" max="15872" width="12.5" style="1627"/>
    <col min="15873" max="15873" width="8.1640625" style="1627" customWidth="1"/>
    <col min="15874" max="15874" width="63.33203125" style="1627" customWidth="1"/>
    <col min="15875" max="15875" width="17.5" style="1627" customWidth="1"/>
    <col min="15876" max="15876" width="18" style="1627" customWidth="1"/>
    <col min="15877" max="15877" width="19.5" style="1627" customWidth="1"/>
    <col min="15878" max="15878" width="21" style="1627" customWidth="1"/>
    <col min="15879" max="16128" width="12.5" style="1627"/>
    <col min="16129" max="16129" width="8.1640625" style="1627" customWidth="1"/>
    <col min="16130" max="16130" width="63.33203125" style="1627" customWidth="1"/>
    <col min="16131" max="16131" width="17.5" style="1627" customWidth="1"/>
    <col min="16132" max="16132" width="18" style="1627" customWidth="1"/>
    <col min="16133" max="16133" width="19.5" style="1627" customWidth="1"/>
    <col min="16134" max="16134" width="21" style="1627" customWidth="1"/>
    <col min="16135" max="16384" width="12.5" style="1627"/>
  </cols>
  <sheetData>
    <row r="1" spans="1:8" ht="12.75" customHeight="1">
      <c r="A1" s="2416" t="s">
        <v>1012</v>
      </c>
      <c r="B1" s="2416"/>
      <c r="C1" s="2416"/>
      <c r="D1" s="2416"/>
      <c r="E1" s="2416"/>
      <c r="F1" s="2416"/>
    </row>
    <row r="2" spans="1:8">
      <c r="A2" s="2416"/>
      <c r="B2" s="2416"/>
      <c r="C2" s="2416"/>
      <c r="D2" s="2416"/>
      <c r="E2" s="2416"/>
      <c r="F2" s="2416"/>
    </row>
    <row r="3" spans="1:8" ht="41.45" customHeight="1">
      <c r="A3" s="2416"/>
      <c r="B3" s="2416"/>
      <c r="C3" s="2416"/>
      <c r="D3" s="2416"/>
      <c r="E3" s="2416"/>
      <c r="F3" s="2416"/>
    </row>
    <row r="4" spans="1:8" ht="24" customHeight="1" thickBot="1">
      <c r="A4" s="2407"/>
      <c r="B4" s="2407"/>
      <c r="C4" s="2407"/>
      <c r="D4" s="2407"/>
      <c r="E4" s="2407"/>
      <c r="F4" s="1971" t="s">
        <v>957</v>
      </c>
    </row>
    <row r="5" spans="1:8" s="1629" customFormat="1" ht="20.25" customHeight="1">
      <c r="A5" s="2417" t="s">
        <v>65</v>
      </c>
      <c r="B5" s="2419" t="s">
        <v>1107</v>
      </c>
      <c r="C5" s="2421" t="s">
        <v>781</v>
      </c>
      <c r="D5" s="2423" t="s">
        <v>99</v>
      </c>
      <c r="E5" s="2419" t="s">
        <v>390</v>
      </c>
      <c r="F5" s="2425" t="s">
        <v>495</v>
      </c>
    </row>
    <row r="6" spans="1:8" s="1629" customFormat="1" ht="32.25" customHeight="1">
      <c r="A6" s="2418"/>
      <c r="B6" s="2420"/>
      <c r="C6" s="2422"/>
      <c r="D6" s="2424"/>
      <c r="E6" s="2420"/>
      <c r="F6" s="2426"/>
    </row>
    <row r="7" spans="1:8" s="1630" customFormat="1" ht="30" customHeight="1">
      <c r="A7" s="2138" t="s">
        <v>66</v>
      </c>
      <c r="B7" s="2139" t="s">
        <v>1108</v>
      </c>
      <c r="C7" s="2140">
        <v>6</v>
      </c>
      <c r="D7" s="2141">
        <v>374</v>
      </c>
      <c r="E7" s="2142">
        <v>374</v>
      </c>
      <c r="F7" s="2143">
        <v>374</v>
      </c>
    </row>
    <row r="8" spans="1:8" s="1630" customFormat="1" ht="30" customHeight="1">
      <c r="A8" s="2138" t="s">
        <v>67</v>
      </c>
      <c r="B8" s="2139" t="s">
        <v>1109</v>
      </c>
      <c r="C8" s="2140">
        <v>383</v>
      </c>
      <c r="D8" s="2141"/>
      <c r="E8" s="2142">
        <v>3150</v>
      </c>
      <c r="F8" s="2143">
        <v>3150</v>
      </c>
    </row>
    <row r="9" spans="1:8" s="1630" customFormat="1" ht="30" customHeight="1">
      <c r="A9" s="2138" t="s">
        <v>68</v>
      </c>
      <c r="B9" s="2139" t="s">
        <v>1110</v>
      </c>
      <c r="C9" s="2140">
        <v>298</v>
      </c>
      <c r="D9" s="2141"/>
      <c r="E9" s="2142">
        <v>1325</v>
      </c>
      <c r="F9" s="2143">
        <v>1325</v>
      </c>
    </row>
    <row r="10" spans="1:8" s="1630" customFormat="1" ht="30" customHeight="1">
      <c r="A10" s="2138" t="s">
        <v>69</v>
      </c>
      <c r="B10" s="2139" t="s">
        <v>1111</v>
      </c>
      <c r="C10" s="2140">
        <v>25</v>
      </c>
      <c r="D10" s="2141"/>
      <c r="E10" s="2142">
        <v>500</v>
      </c>
      <c r="F10" s="2143">
        <v>500</v>
      </c>
    </row>
    <row r="11" spans="1:8" s="1634" customFormat="1" ht="25.5" customHeight="1">
      <c r="A11" s="2138" t="s">
        <v>70</v>
      </c>
      <c r="B11" s="2139" t="s">
        <v>782</v>
      </c>
      <c r="C11" s="2140">
        <v>13</v>
      </c>
      <c r="D11" s="2141">
        <v>2000</v>
      </c>
      <c r="E11" s="2142">
        <v>2121</v>
      </c>
      <c r="F11" s="2143">
        <v>1229</v>
      </c>
    </row>
    <row r="12" spans="1:8" s="1634" customFormat="1" ht="25.5" customHeight="1">
      <c r="A12" s="2138" t="s">
        <v>71</v>
      </c>
      <c r="B12" s="2144" t="s">
        <v>1112</v>
      </c>
      <c r="C12" s="2140">
        <v>67</v>
      </c>
      <c r="D12" s="2141">
        <v>5000</v>
      </c>
      <c r="E12" s="2142">
        <v>5000</v>
      </c>
      <c r="F12" s="2143">
        <v>3184</v>
      </c>
    </row>
    <row r="13" spans="1:8" s="1634" customFormat="1" ht="25.5" customHeight="1">
      <c r="A13" s="2138" t="s">
        <v>72</v>
      </c>
      <c r="B13" s="2139" t="s">
        <v>1113</v>
      </c>
      <c r="C13" s="2140">
        <v>724</v>
      </c>
      <c r="D13" s="2141">
        <v>30000</v>
      </c>
      <c r="E13" s="2142">
        <v>30000</v>
      </c>
      <c r="F13" s="2143">
        <v>27360</v>
      </c>
      <c r="G13" s="2137"/>
      <c r="H13" s="2137"/>
    </row>
    <row r="14" spans="1:8" s="1634" customFormat="1" ht="25.5" customHeight="1">
      <c r="A14" s="2138" t="s">
        <v>73</v>
      </c>
      <c r="B14" s="2139" t="s">
        <v>1114</v>
      </c>
      <c r="C14" s="2140">
        <v>15</v>
      </c>
      <c r="D14" s="2141">
        <v>1200</v>
      </c>
      <c r="E14" s="2142">
        <v>1200</v>
      </c>
      <c r="F14" s="2143">
        <v>276</v>
      </c>
    </row>
    <row r="15" spans="1:8" s="1634" customFormat="1" ht="25.5" customHeight="1">
      <c r="A15" s="2138" t="s">
        <v>74</v>
      </c>
      <c r="B15" s="2139" t="s">
        <v>1115</v>
      </c>
      <c r="C15" s="2140">
        <v>95</v>
      </c>
      <c r="D15" s="2141">
        <v>3500</v>
      </c>
      <c r="E15" s="2142">
        <v>2175</v>
      </c>
      <c r="F15" s="2143">
        <v>690</v>
      </c>
    </row>
    <row r="16" spans="1:8" s="1634" customFormat="1" ht="25.5" customHeight="1">
      <c r="A16" s="2138" t="s">
        <v>75</v>
      </c>
      <c r="B16" s="2139" t="s">
        <v>1116</v>
      </c>
      <c r="C16" s="2140">
        <v>158</v>
      </c>
      <c r="D16" s="2141">
        <v>10000</v>
      </c>
      <c r="E16" s="2142">
        <v>6850</v>
      </c>
      <c r="F16" s="2143">
        <v>1580</v>
      </c>
    </row>
    <row r="17" spans="1:6" s="1634" customFormat="1" ht="25.5" customHeight="1">
      <c r="A17" s="2138" t="s">
        <v>76</v>
      </c>
      <c r="B17" s="2139" t="s">
        <v>1117</v>
      </c>
      <c r="C17" s="2140">
        <v>81</v>
      </c>
      <c r="D17" s="2141">
        <v>4000</v>
      </c>
      <c r="E17" s="2142">
        <v>3500</v>
      </c>
      <c r="F17" s="2143">
        <v>1940</v>
      </c>
    </row>
    <row r="18" spans="1:6" s="1634" customFormat="1" ht="25.5" customHeight="1">
      <c r="A18" s="2138" t="s">
        <v>77</v>
      </c>
      <c r="B18" s="2145" t="s">
        <v>783</v>
      </c>
      <c r="C18" s="2140">
        <v>847</v>
      </c>
      <c r="D18" s="2141">
        <v>3500</v>
      </c>
      <c r="E18" s="2142">
        <v>3500</v>
      </c>
      <c r="F18" s="2143">
        <v>2495</v>
      </c>
    </row>
    <row r="19" spans="1:6" ht="36" customHeight="1" thickBot="1">
      <c r="A19" s="2146"/>
      <c r="B19" s="1631" t="s">
        <v>572</v>
      </c>
      <c r="C19" s="1632">
        <f>SUM(C11:C18)</f>
        <v>2000</v>
      </c>
      <c r="D19" s="1632">
        <f>SUM(D7:D18)</f>
        <v>59574</v>
      </c>
      <c r="E19" s="1632">
        <f>SUM(E7:E18)</f>
        <v>59695</v>
      </c>
      <c r="F19" s="1632">
        <f>SUM(F7:F18)</f>
        <v>44103</v>
      </c>
    </row>
    <row r="20" spans="1:6" s="1634" customFormat="1" ht="40.15" customHeight="1">
      <c r="A20" s="1635"/>
      <c r="B20" s="2147"/>
      <c r="C20" s="2148"/>
      <c r="D20" s="2149"/>
      <c r="E20" s="2149"/>
      <c r="F20" s="2150" t="s">
        <v>1118</v>
      </c>
    </row>
    <row r="21" spans="1:6" ht="25.5" customHeight="1">
      <c r="A21" s="2407" t="s">
        <v>1013</v>
      </c>
      <c r="B21" s="2407"/>
      <c r="C21" s="2407"/>
      <c r="D21" s="2407"/>
      <c r="E21" s="2407"/>
      <c r="F21" s="2407"/>
    </row>
    <row r="22" spans="1:6" ht="25.5" customHeight="1">
      <c r="A22" s="2407"/>
      <c r="B22" s="2407"/>
      <c r="C22" s="2407"/>
      <c r="D22" s="2407"/>
      <c r="E22" s="2407"/>
      <c r="F22" s="2407"/>
    </row>
    <row r="23" spans="1:6" ht="25.5" customHeight="1">
      <c r="A23" s="2407"/>
      <c r="B23" s="2407"/>
      <c r="C23" s="2407"/>
      <c r="D23" s="2407"/>
      <c r="E23" s="2407"/>
      <c r="F23" s="2407"/>
    </row>
    <row r="24" spans="1:6" ht="25.5" customHeight="1" thickBot="1">
      <c r="A24" s="1628"/>
      <c r="B24" s="1628"/>
      <c r="C24" s="1628"/>
      <c r="D24" s="1628"/>
      <c r="E24" s="1628"/>
      <c r="F24" s="2151" t="s">
        <v>958</v>
      </c>
    </row>
    <row r="25" spans="1:6" ht="25.5" customHeight="1">
      <c r="A25" s="2408" t="s">
        <v>65</v>
      </c>
      <c r="B25" s="2410" t="s">
        <v>780</v>
      </c>
      <c r="C25" s="2410" t="s">
        <v>781</v>
      </c>
      <c r="D25" s="2410" t="s">
        <v>99</v>
      </c>
      <c r="E25" s="2412" t="s">
        <v>390</v>
      </c>
      <c r="F25" s="2414" t="s">
        <v>495</v>
      </c>
    </row>
    <row r="26" spans="1:6" ht="28.5" customHeight="1" thickBot="1">
      <c r="A26" s="2409"/>
      <c r="B26" s="2411"/>
      <c r="C26" s="2411"/>
      <c r="D26" s="2411"/>
      <c r="E26" s="2413"/>
      <c r="F26" s="2415"/>
    </row>
    <row r="27" spans="1:6" ht="25.5" customHeight="1">
      <c r="A27" s="2152" t="s">
        <v>66</v>
      </c>
      <c r="B27" s="2144" t="s">
        <v>788</v>
      </c>
      <c r="C27" s="2153">
        <v>1350</v>
      </c>
      <c r="D27" s="2142">
        <v>6901</v>
      </c>
      <c r="E27" s="2154">
        <v>35945</v>
      </c>
      <c r="F27" s="2155">
        <v>35945</v>
      </c>
    </row>
    <row r="28" spans="1:6" ht="36" customHeight="1">
      <c r="A28" s="2138" t="s">
        <v>67</v>
      </c>
      <c r="B28" s="2144" t="s">
        <v>787</v>
      </c>
      <c r="C28" s="2141">
        <v>155</v>
      </c>
      <c r="D28" s="2142">
        <v>1082</v>
      </c>
      <c r="E28" s="2142">
        <v>6047</v>
      </c>
      <c r="F28" s="2156">
        <v>6047</v>
      </c>
    </row>
    <row r="29" spans="1:6" s="1630" customFormat="1" ht="30" customHeight="1">
      <c r="A29" s="2138" t="s">
        <v>68</v>
      </c>
      <c r="B29" s="2144" t="s">
        <v>784</v>
      </c>
      <c r="C29" s="2141">
        <v>224</v>
      </c>
      <c r="D29" s="2142">
        <v>1808</v>
      </c>
      <c r="E29" s="2142">
        <v>31270</v>
      </c>
      <c r="F29" s="2156">
        <v>31270</v>
      </c>
    </row>
    <row r="30" spans="1:6" s="1630" customFormat="1" ht="30" customHeight="1">
      <c r="A30" s="2138" t="s">
        <v>69</v>
      </c>
      <c r="B30" s="2144" t="s">
        <v>785</v>
      </c>
      <c r="C30" s="2141">
        <v>4</v>
      </c>
      <c r="D30" s="2142">
        <v>26</v>
      </c>
      <c r="E30" s="2142">
        <v>287</v>
      </c>
      <c r="F30" s="2143">
        <v>287</v>
      </c>
    </row>
    <row r="31" spans="1:6" s="1630" customFormat="1" ht="30" customHeight="1">
      <c r="A31" s="2157" t="s">
        <v>70</v>
      </c>
      <c r="B31" s="2158" t="s">
        <v>786</v>
      </c>
      <c r="C31" s="2159">
        <v>39</v>
      </c>
      <c r="D31" s="2160"/>
      <c r="E31" s="2160">
        <v>420</v>
      </c>
      <c r="F31" s="2161">
        <v>420</v>
      </c>
    </row>
    <row r="32" spans="1:6" s="1630" customFormat="1" ht="30" customHeight="1">
      <c r="A32" s="2138" t="s">
        <v>71</v>
      </c>
      <c r="B32" s="2162" t="s">
        <v>1119</v>
      </c>
      <c r="C32" s="2159">
        <v>3019</v>
      </c>
      <c r="D32" s="2160"/>
      <c r="E32" s="2160">
        <v>17511</v>
      </c>
      <c r="F32" s="2161">
        <v>17510</v>
      </c>
    </row>
    <row r="33" spans="1:6" s="1630" customFormat="1" ht="30" customHeight="1" thickBot="1">
      <c r="A33" s="1636"/>
      <c r="B33" s="1631" t="s">
        <v>572</v>
      </c>
      <c r="C33" s="1632">
        <f>SUM(C27:C32)</f>
        <v>4791</v>
      </c>
      <c r="D33" s="1632">
        <f>SUM(D27:D32)</f>
        <v>9817</v>
      </c>
      <c r="E33" s="1632">
        <f>SUM(E27:E32)</f>
        <v>91480</v>
      </c>
      <c r="F33" s="1633">
        <f>SUM(F27:F32)</f>
        <v>91479</v>
      </c>
    </row>
    <row r="34" spans="1:6" s="1630" customFormat="1" ht="30" customHeight="1"/>
    <row r="35" spans="1:6" ht="30" customHeight="1"/>
  </sheetData>
  <mergeCells count="15">
    <mergeCell ref="A1:F3"/>
    <mergeCell ref="A4:E4"/>
    <mergeCell ref="A5:A6"/>
    <mergeCell ref="B5:B6"/>
    <mergeCell ref="C5:C6"/>
    <mergeCell ref="D5:D6"/>
    <mergeCell ref="E5:E6"/>
    <mergeCell ref="F5:F6"/>
    <mergeCell ref="A21:F23"/>
    <mergeCell ref="A25:A26"/>
    <mergeCell ref="B25:B26"/>
    <mergeCell ref="C25:C26"/>
    <mergeCell ref="D25:D26"/>
    <mergeCell ref="E25:E26"/>
    <mergeCell ref="F25:F26"/>
  </mergeCells>
  <printOptions horizontalCentered="1"/>
  <pageMargins left="0.31496062992125984" right="0.31496062992125984" top="0.94488188976377963" bottom="0.55118110236220474" header="0.51181102362204722" footer="0.31496062992125984"/>
  <pageSetup paperSize="9" scale="70" orientation="portrait" horizontalDpi="300" verticalDpi="300" r:id="rId1"/>
  <headerFooter>
    <oddHeader>&amp;R&amp;"Times New Roman CE,Dőlt"&amp;12 21.1 melléklet a 11/2016.(V.27.)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22"/>
  <sheetViews>
    <sheetView showWhiteSpace="0" zoomScaleNormal="100" workbookViewId="0">
      <selection activeCell="A15" sqref="A15:J15"/>
    </sheetView>
  </sheetViews>
  <sheetFormatPr defaultColWidth="9.33203125" defaultRowHeight="12.75"/>
  <cols>
    <col min="1" max="1" width="5.5" style="1587" customWidth="1"/>
    <col min="2" max="2" width="39.33203125" style="1587" customWidth="1"/>
    <col min="3" max="9" width="13.83203125" style="1587" customWidth="1"/>
    <col min="10" max="10" width="15.1640625" style="1587" customWidth="1"/>
    <col min="11" max="16384" width="9.33203125" style="1587"/>
  </cols>
  <sheetData>
    <row r="1" spans="1:10" ht="34.5" customHeight="1">
      <c r="A1" s="2429" t="s">
        <v>1014</v>
      </c>
      <c r="B1" s="2430"/>
      <c r="C1" s="2430"/>
      <c r="D1" s="2430"/>
      <c r="E1" s="2430"/>
      <c r="F1" s="2430"/>
      <c r="G1" s="2430"/>
      <c r="H1" s="2430"/>
      <c r="I1" s="2430"/>
      <c r="J1" s="2430"/>
    </row>
    <row r="2" spans="1:10" ht="13.5" thickBot="1">
      <c r="I2" s="2431" t="s">
        <v>957</v>
      </c>
      <c r="J2" s="2431"/>
    </row>
    <row r="3" spans="1:10" ht="15" thickBot="1">
      <c r="A3" s="2432" t="s">
        <v>65</v>
      </c>
      <c r="B3" s="2434" t="s">
        <v>707</v>
      </c>
      <c r="C3" s="2436" t="s">
        <v>708</v>
      </c>
      <c r="D3" s="2438" t="s">
        <v>709</v>
      </c>
      <c r="E3" s="2439"/>
      <c r="F3" s="2439"/>
      <c r="G3" s="2439"/>
      <c r="H3" s="2439"/>
      <c r="I3" s="2439"/>
      <c r="J3" s="2440" t="s">
        <v>710</v>
      </c>
    </row>
    <row r="4" spans="1:10" s="1589" customFormat="1" ht="42" customHeight="1" thickBot="1">
      <c r="A4" s="2433"/>
      <c r="B4" s="2435"/>
      <c r="C4" s="2437"/>
      <c r="D4" s="1640" t="s">
        <v>711</v>
      </c>
      <c r="E4" s="1640" t="s">
        <v>712</v>
      </c>
      <c r="F4" s="1640" t="s">
        <v>713</v>
      </c>
      <c r="G4" s="1641" t="s">
        <v>714</v>
      </c>
      <c r="H4" s="1641" t="s">
        <v>715</v>
      </c>
      <c r="I4" s="1641" t="s">
        <v>716</v>
      </c>
      <c r="J4" s="2441"/>
    </row>
    <row r="5" spans="1:10" s="1589" customFormat="1" ht="12" customHeight="1" thickBot="1">
      <c r="A5" s="1638">
        <v>1</v>
      </c>
      <c r="B5" s="1637">
        <v>2</v>
      </c>
      <c r="C5" s="1637">
        <v>3</v>
      </c>
      <c r="D5" s="1637">
        <v>4</v>
      </c>
      <c r="E5" s="1637">
        <v>5</v>
      </c>
      <c r="F5" s="1637">
        <v>6</v>
      </c>
      <c r="G5" s="1637">
        <v>7</v>
      </c>
      <c r="H5" s="1637">
        <v>8</v>
      </c>
      <c r="I5" s="1637" t="s">
        <v>717</v>
      </c>
      <c r="J5" s="1639" t="s">
        <v>718</v>
      </c>
    </row>
    <row r="6" spans="1:10" s="1589" customFormat="1" ht="18" customHeight="1">
      <c r="A6" s="2442" t="s">
        <v>719</v>
      </c>
      <c r="B6" s="2443"/>
      <c r="C6" s="2443"/>
      <c r="D6" s="2443"/>
      <c r="E6" s="2443"/>
      <c r="F6" s="2443"/>
      <c r="G6" s="2443"/>
      <c r="H6" s="2443"/>
      <c r="I6" s="2443"/>
      <c r="J6" s="2444"/>
    </row>
    <row r="7" spans="1:10" ht="15.95" customHeight="1">
      <c r="A7" s="1642" t="s">
        <v>66</v>
      </c>
      <c r="B7" s="135" t="s">
        <v>720</v>
      </c>
      <c r="C7" s="1665">
        <v>8875</v>
      </c>
      <c r="D7" s="1666"/>
      <c r="E7" s="1666"/>
      <c r="F7" s="1666"/>
      <c r="G7" s="1667"/>
      <c r="H7" s="1667"/>
      <c r="I7" s="1668">
        <f>SUM(D7:H7)</f>
        <v>0</v>
      </c>
      <c r="J7" s="1669">
        <f>SUM(C7:H7)</f>
        <v>8875</v>
      </c>
    </row>
    <row r="8" spans="1:10" ht="30">
      <c r="A8" s="1642" t="s">
        <v>67</v>
      </c>
      <c r="B8" s="135" t="s">
        <v>721</v>
      </c>
      <c r="C8" s="1665"/>
      <c r="D8" s="1666"/>
      <c r="E8" s="1666"/>
      <c r="F8" s="1666"/>
      <c r="G8" s="1667"/>
      <c r="H8" s="1667"/>
      <c r="I8" s="1668">
        <f t="shared" ref="I8:I13" si="0">SUM(D8:H8)</f>
        <v>0</v>
      </c>
      <c r="J8" s="1669">
        <f t="shared" ref="J8:J13" si="1">SUM(C8:H8)</f>
        <v>0</v>
      </c>
    </row>
    <row r="9" spans="1:10" ht="30">
      <c r="A9" s="1642" t="s">
        <v>68</v>
      </c>
      <c r="B9" s="135" t="s">
        <v>722</v>
      </c>
      <c r="C9" s="1665"/>
      <c r="D9" s="1666"/>
      <c r="E9" s="1666"/>
      <c r="F9" s="1666"/>
      <c r="G9" s="1667"/>
      <c r="H9" s="1667"/>
      <c r="I9" s="1668">
        <f t="shared" si="0"/>
        <v>0</v>
      </c>
      <c r="J9" s="1669">
        <f t="shared" si="1"/>
        <v>0</v>
      </c>
    </row>
    <row r="10" spans="1:10" ht="15.95" customHeight="1">
      <c r="A10" s="1642" t="s">
        <v>69</v>
      </c>
      <c r="B10" s="135" t="s">
        <v>723</v>
      </c>
      <c r="C10" s="1665"/>
      <c r="D10" s="1666"/>
      <c r="E10" s="1666"/>
      <c r="F10" s="1666"/>
      <c r="G10" s="1667"/>
      <c r="H10" s="1667"/>
      <c r="I10" s="1668">
        <f t="shared" si="0"/>
        <v>0</v>
      </c>
      <c r="J10" s="1669">
        <f t="shared" si="1"/>
        <v>0</v>
      </c>
    </row>
    <row r="11" spans="1:10" ht="30">
      <c r="A11" s="1642" t="s">
        <v>70</v>
      </c>
      <c r="B11" s="135" t="s">
        <v>724</v>
      </c>
      <c r="C11" s="1665"/>
      <c r="D11" s="1666"/>
      <c r="E11" s="1666"/>
      <c r="F11" s="1666"/>
      <c r="G11" s="1667"/>
      <c r="H11" s="1667"/>
      <c r="I11" s="1668">
        <f t="shared" si="0"/>
        <v>0</v>
      </c>
      <c r="J11" s="1669">
        <f t="shared" si="1"/>
        <v>0</v>
      </c>
    </row>
    <row r="12" spans="1:10" ht="15.95" customHeight="1">
      <c r="A12" s="1648" t="s">
        <v>71</v>
      </c>
      <c r="B12" s="137" t="s">
        <v>679</v>
      </c>
      <c r="C12" s="1649">
        <v>32691</v>
      </c>
      <c r="D12" s="1670">
        <v>676</v>
      </c>
      <c r="E12" s="1670">
        <v>192</v>
      </c>
      <c r="F12" s="1670"/>
      <c r="G12" s="1671"/>
      <c r="H12" s="1671"/>
      <c r="I12" s="1668">
        <f t="shared" si="0"/>
        <v>868</v>
      </c>
      <c r="J12" s="1669">
        <f t="shared" si="1"/>
        <v>33559</v>
      </c>
    </row>
    <row r="13" spans="1:10" ht="15.95" customHeight="1" thickBot="1">
      <c r="A13" s="1651" t="s">
        <v>72</v>
      </c>
      <c r="B13" s="1652" t="s">
        <v>725</v>
      </c>
      <c r="C13" s="1672"/>
      <c r="D13" s="1673"/>
      <c r="E13" s="1673"/>
      <c r="F13" s="1673"/>
      <c r="G13" s="1674"/>
      <c r="H13" s="1671"/>
      <c r="I13" s="1668">
        <f t="shared" si="0"/>
        <v>0</v>
      </c>
      <c r="J13" s="1669">
        <f t="shared" si="1"/>
        <v>0</v>
      </c>
    </row>
    <row r="14" spans="1:10" s="1590" customFormat="1" ht="18" customHeight="1" thickBot="1">
      <c r="A14" s="2427" t="s">
        <v>726</v>
      </c>
      <c r="B14" s="2428"/>
      <c r="C14" s="1675">
        <f t="shared" ref="C14:J14" si="2">SUM(C7:C13)</f>
        <v>41566</v>
      </c>
      <c r="D14" s="1675">
        <f>SUM(D7:D13)</f>
        <v>676</v>
      </c>
      <c r="E14" s="1675">
        <f t="shared" si="2"/>
        <v>192</v>
      </c>
      <c r="F14" s="1675">
        <f t="shared" si="2"/>
        <v>0</v>
      </c>
      <c r="G14" s="1676">
        <f t="shared" si="2"/>
        <v>0</v>
      </c>
      <c r="H14" s="1676">
        <f t="shared" si="2"/>
        <v>0</v>
      </c>
      <c r="I14" s="1676">
        <f t="shared" si="2"/>
        <v>868</v>
      </c>
      <c r="J14" s="1677">
        <f t="shared" si="2"/>
        <v>42434</v>
      </c>
    </row>
    <row r="15" spans="1:10" s="1591" customFormat="1" ht="18" customHeight="1">
      <c r="A15" s="2445" t="s">
        <v>727</v>
      </c>
      <c r="B15" s="2446"/>
      <c r="C15" s="2446"/>
      <c r="D15" s="2446"/>
      <c r="E15" s="2446"/>
      <c r="F15" s="2446"/>
      <c r="G15" s="2446"/>
      <c r="H15" s="2446"/>
      <c r="I15" s="2446"/>
      <c r="J15" s="2447"/>
    </row>
    <row r="16" spans="1:10" s="1591" customFormat="1" ht="15">
      <c r="A16" s="1642" t="s">
        <v>66</v>
      </c>
      <c r="B16" s="135" t="s">
        <v>728</v>
      </c>
      <c r="C16" s="1643"/>
      <c r="D16" s="1644"/>
      <c r="E16" s="1644"/>
      <c r="F16" s="1644"/>
      <c r="G16" s="1645"/>
      <c r="H16" s="1645"/>
      <c r="I16" s="1646">
        <f>SUM(D16:G16)</f>
        <v>0</v>
      </c>
      <c r="J16" s="1647">
        <f>C16+I16</f>
        <v>0</v>
      </c>
    </row>
    <row r="17" spans="1:10" ht="15.75" thickBot="1">
      <c r="A17" s="1651" t="s">
        <v>67</v>
      </c>
      <c r="B17" s="1652" t="s">
        <v>725</v>
      </c>
      <c r="C17" s="1653"/>
      <c r="D17" s="1654"/>
      <c r="E17" s="1654"/>
      <c r="F17" s="1654"/>
      <c r="G17" s="1655"/>
      <c r="H17" s="1650"/>
      <c r="I17" s="1646">
        <f>SUM(D17:G17)</f>
        <v>0</v>
      </c>
      <c r="J17" s="1659">
        <f>C17+I17</f>
        <v>0</v>
      </c>
    </row>
    <row r="18" spans="1:10" ht="15.95" customHeight="1" thickBot="1">
      <c r="A18" s="2427" t="s">
        <v>729</v>
      </c>
      <c r="B18" s="2428"/>
      <c r="C18" s="1656">
        <f t="shared" ref="C18:J18" si="3">SUM(C16:C17)</f>
        <v>0</v>
      </c>
      <c r="D18" s="1656">
        <f t="shared" si="3"/>
        <v>0</v>
      </c>
      <c r="E18" s="1656">
        <f t="shared" si="3"/>
        <v>0</v>
      </c>
      <c r="F18" s="1656">
        <f t="shared" si="3"/>
        <v>0</v>
      </c>
      <c r="G18" s="1657">
        <f t="shared" si="3"/>
        <v>0</v>
      </c>
      <c r="H18" s="1657">
        <f t="shared" si="3"/>
        <v>0</v>
      </c>
      <c r="I18" s="1657">
        <f t="shared" si="3"/>
        <v>0</v>
      </c>
      <c r="J18" s="1658">
        <f t="shared" si="3"/>
        <v>0</v>
      </c>
    </row>
    <row r="19" spans="1:10" ht="18" customHeight="1" thickBot="1">
      <c r="A19" s="2427" t="s">
        <v>730</v>
      </c>
      <c r="B19" s="2428"/>
      <c r="C19" s="1656">
        <f t="shared" ref="C19:J19" si="4">C14+C18</f>
        <v>41566</v>
      </c>
      <c r="D19" s="1656">
        <f t="shared" si="4"/>
        <v>676</v>
      </c>
      <c r="E19" s="1656">
        <f t="shared" si="4"/>
        <v>192</v>
      </c>
      <c r="F19" s="1656">
        <f t="shared" si="4"/>
        <v>0</v>
      </c>
      <c r="G19" s="1656">
        <f t="shared" si="4"/>
        <v>0</v>
      </c>
      <c r="H19" s="1656">
        <f t="shared" si="4"/>
        <v>0</v>
      </c>
      <c r="I19" s="1656">
        <f t="shared" si="4"/>
        <v>868</v>
      </c>
      <c r="J19" s="1658">
        <f t="shared" si="4"/>
        <v>42434</v>
      </c>
    </row>
    <row r="21" spans="1:10" s="1680" customFormat="1" ht="18.75" customHeight="1">
      <c r="A21" s="1679"/>
      <c r="B21" s="1679"/>
      <c r="C21" s="1679"/>
      <c r="D21" s="1679"/>
      <c r="E21" s="1679"/>
      <c r="F21" s="1679"/>
      <c r="G21" s="1679"/>
      <c r="H21" s="1679"/>
      <c r="I21" s="1679"/>
      <c r="J21" s="1679"/>
    </row>
    <row r="22" spans="1:10" s="1680" customFormat="1" ht="15.75">
      <c r="A22" s="1679"/>
      <c r="B22" s="1679"/>
      <c r="C22" s="1679"/>
      <c r="D22" s="1679"/>
      <c r="E22" s="1679"/>
      <c r="F22" s="1679"/>
      <c r="G22" s="1679"/>
      <c r="H22" s="1679"/>
      <c r="I22" s="1679"/>
      <c r="J22" s="1679"/>
    </row>
  </sheetData>
  <mergeCells count="12">
    <mergeCell ref="A19:B19"/>
    <mergeCell ref="A1:J1"/>
    <mergeCell ref="I2:J2"/>
    <mergeCell ref="A3:A4"/>
    <mergeCell ref="B3:B4"/>
    <mergeCell ref="C3:C4"/>
    <mergeCell ref="D3:I3"/>
    <mergeCell ref="J3:J4"/>
    <mergeCell ref="A6:J6"/>
    <mergeCell ref="A14:B14"/>
    <mergeCell ref="A15:J15"/>
    <mergeCell ref="A18:B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&amp;R&amp;"Times New Roman CE,Dőlt"&amp;12 22. melléklet a 11/2016(V.27.)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D99"/>
  <sheetViews>
    <sheetView topLeftCell="A25" zoomScaleNormal="100" workbookViewId="0">
      <selection activeCell="I23" sqref="I23"/>
    </sheetView>
  </sheetViews>
  <sheetFormatPr defaultRowHeight="15.75"/>
  <cols>
    <col min="1" max="1" width="9.33203125" style="1678"/>
    <col min="2" max="2" width="62.33203125" style="1678" customWidth="1"/>
    <col min="3" max="3" width="18.1640625" style="1678" customWidth="1"/>
    <col min="4" max="4" width="8.83203125" style="2222" customWidth="1"/>
    <col min="5" max="5" width="11.5" style="1678" customWidth="1"/>
    <col min="6" max="257" width="9.33203125" style="1678"/>
    <col min="258" max="258" width="62.33203125" style="1678" customWidth="1"/>
    <col min="259" max="259" width="18.1640625" style="1678" customWidth="1"/>
    <col min="260" max="260" width="8.83203125" style="1678" customWidth="1"/>
    <col min="261" max="261" width="11.5" style="1678" customWidth="1"/>
    <col min="262" max="513" width="9.33203125" style="1678"/>
    <col min="514" max="514" width="62.33203125" style="1678" customWidth="1"/>
    <col min="515" max="515" width="18.1640625" style="1678" customWidth="1"/>
    <col min="516" max="516" width="8.83203125" style="1678" customWidth="1"/>
    <col min="517" max="517" width="11.5" style="1678" customWidth="1"/>
    <col min="518" max="769" width="9.33203125" style="1678"/>
    <col min="770" max="770" width="62.33203125" style="1678" customWidth="1"/>
    <col min="771" max="771" width="18.1640625" style="1678" customWidth="1"/>
    <col min="772" max="772" width="8.83203125" style="1678" customWidth="1"/>
    <col min="773" max="773" width="11.5" style="1678" customWidth="1"/>
    <col min="774" max="1025" width="9.33203125" style="1678"/>
    <col min="1026" max="1026" width="62.33203125" style="1678" customWidth="1"/>
    <col min="1027" max="1027" width="18.1640625" style="1678" customWidth="1"/>
    <col min="1028" max="1028" width="8.83203125" style="1678" customWidth="1"/>
    <col min="1029" max="1029" width="11.5" style="1678" customWidth="1"/>
    <col min="1030" max="1281" width="9.33203125" style="1678"/>
    <col min="1282" max="1282" width="62.33203125" style="1678" customWidth="1"/>
    <col min="1283" max="1283" width="18.1640625" style="1678" customWidth="1"/>
    <col min="1284" max="1284" width="8.83203125" style="1678" customWidth="1"/>
    <col min="1285" max="1285" width="11.5" style="1678" customWidth="1"/>
    <col min="1286" max="1537" width="9.33203125" style="1678"/>
    <col min="1538" max="1538" width="62.33203125" style="1678" customWidth="1"/>
    <col min="1539" max="1539" width="18.1640625" style="1678" customWidth="1"/>
    <col min="1540" max="1540" width="8.83203125" style="1678" customWidth="1"/>
    <col min="1541" max="1541" width="11.5" style="1678" customWidth="1"/>
    <col min="1542" max="1793" width="9.33203125" style="1678"/>
    <col min="1794" max="1794" width="62.33203125" style="1678" customWidth="1"/>
    <col min="1795" max="1795" width="18.1640625" style="1678" customWidth="1"/>
    <col min="1796" max="1796" width="8.83203125" style="1678" customWidth="1"/>
    <col min="1797" max="1797" width="11.5" style="1678" customWidth="1"/>
    <col min="1798" max="2049" width="9.33203125" style="1678"/>
    <col min="2050" max="2050" width="62.33203125" style="1678" customWidth="1"/>
    <col min="2051" max="2051" width="18.1640625" style="1678" customWidth="1"/>
    <col min="2052" max="2052" width="8.83203125" style="1678" customWidth="1"/>
    <col min="2053" max="2053" width="11.5" style="1678" customWidth="1"/>
    <col min="2054" max="2305" width="9.33203125" style="1678"/>
    <col min="2306" max="2306" width="62.33203125" style="1678" customWidth="1"/>
    <col min="2307" max="2307" width="18.1640625" style="1678" customWidth="1"/>
    <col min="2308" max="2308" width="8.83203125" style="1678" customWidth="1"/>
    <col min="2309" max="2309" width="11.5" style="1678" customWidth="1"/>
    <col min="2310" max="2561" width="9.33203125" style="1678"/>
    <col min="2562" max="2562" width="62.33203125" style="1678" customWidth="1"/>
    <col min="2563" max="2563" width="18.1640625" style="1678" customWidth="1"/>
    <col min="2564" max="2564" width="8.83203125" style="1678" customWidth="1"/>
    <col min="2565" max="2565" width="11.5" style="1678" customWidth="1"/>
    <col min="2566" max="2817" width="9.33203125" style="1678"/>
    <col min="2818" max="2818" width="62.33203125" style="1678" customWidth="1"/>
    <col min="2819" max="2819" width="18.1640625" style="1678" customWidth="1"/>
    <col min="2820" max="2820" width="8.83203125" style="1678" customWidth="1"/>
    <col min="2821" max="2821" width="11.5" style="1678" customWidth="1"/>
    <col min="2822" max="3073" width="9.33203125" style="1678"/>
    <col min="3074" max="3074" width="62.33203125" style="1678" customWidth="1"/>
    <col min="3075" max="3075" width="18.1640625" style="1678" customWidth="1"/>
    <col min="3076" max="3076" width="8.83203125" style="1678" customWidth="1"/>
    <col min="3077" max="3077" width="11.5" style="1678" customWidth="1"/>
    <col min="3078" max="3329" width="9.33203125" style="1678"/>
    <col min="3330" max="3330" width="62.33203125" style="1678" customWidth="1"/>
    <col min="3331" max="3331" width="18.1640625" style="1678" customWidth="1"/>
    <col min="3332" max="3332" width="8.83203125" style="1678" customWidth="1"/>
    <col min="3333" max="3333" width="11.5" style="1678" customWidth="1"/>
    <col min="3334" max="3585" width="9.33203125" style="1678"/>
    <col min="3586" max="3586" width="62.33203125" style="1678" customWidth="1"/>
    <col min="3587" max="3587" width="18.1640625" style="1678" customWidth="1"/>
    <col min="3588" max="3588" width="8.83203125" style="1678" customWidth="1"/>
    <col min="3589" max="3589" width="11.5" style="1678" customWidth="1"/>
    <col min="3590" max="3841" width="9.33203125" style="1678"/>
    <col min="3842" max="3842" width="62.33203125" style="1678" customWidth="1"/>
    <col min="3843" max="3843" width="18.1640625" style="1678" customWidth="1"/>
    <col min="3844" max="3844" width="8.83203125" style="1678" customWidth="1"/>
    <col min="3845" max="3845" width="11.5" style="1678" customWidth="1"/>
    <col min="3846" max="4097" width="9.33203125" style="1678"/>
    <col min="4098" max="4098" width="62.33203125" style="1678" customWidth="1"/>
    <col min="4099" max="4099" width="18.1640625" style="1678" customWidth="1"/>
    <col min="4100" max="4100" width="8.83203125" style="1678" customWidth="1"/>
    <col min="4101" max="4101" width="11.5" style="1678" customWidth="1"/>
    <col min="4102" max="4353" width="9.33203125" style="1678"/>
    <col min="4354" max="4354" width="62.33203125" style="1678" customWidth="1"/>
    <col min="4355" max="4355" width="18.1640625" style="1678" customWidth="1"/>
    <col min="4356" max="4356" width="8.83203125" style="1678" customWidth="1"/>
    <col min="4357" max="4357" width="11.5" style="1678" customWidth="1"/>
    <col min="4358" max="4609" width="9.33203125" style="1678"/>
    <col min="4610" max="4610" width="62.33203125" style="1678" customWidth="1"/>
    <col min="4611" max="4611" width="18.1640625" style="1678" customWidth="1"/>
    <col min="4612" max="4612" width="8.83203125" style="1678" customWidth="1"/>
    <col min="4613" max="4613" width="11.5" style="1678" customWidth="1"/>
    <col min="4614" max="4865" width="9.33203125" style="1678"/>
    <col min="4866" max="4866" width="62.33203125" style="1678" customWidth="1"/>
    <col min="4867" max="4867" width="18.1640625" style="1678" customWidth="1"/>
    <col min="4868" max="4868" width="8.83203125" style="1678" customWidth="1"/>
    <col min="4869" max="4869" width="11.5" style="1678" customWidth="1"/>
    <col min="4870" max="5121" width="9.33203125" style="1678"/>
    <col min="5122" max="5122" width="62.33203125" style="1678" customWidth="1"/>
    <col min="5123" max="5123" width="18.1640625" style="1678" customWidth="1"/>
    <col min="5124" max="5124" width="8.83203125" style="1678" customWidth="1"/>
    <col min="5125" max="5125" width="11.5" style="1678" customWidth="1"/>
    <col min="5126" max="5377" width="9.33203125" style="1678"/>
    <col min="5378" max="5378" width="62.33203125" style="1678" customWidth="1"/>
    <col min="5379" max="5379" width="18.1640625" style="1678" customWidth="1"/>
    <col min="5380" max="5380" width="8.83203125" style="1678" customWidth="1"/>
    <col min="5381" max="5381" width="11.5" style="1678" customWidth="1"/>
    <col min="5382" max="5633" width="9.33203125" style="1678"/>
    <col min="5634" max="5634" width="62.33203125" style="1678" customWidth="1"/>
    <col min="5635" max="5635" width="18.1640625" style="1678" customWidth="1"/>
    <col min="5636" max="5636" width="8.83203125" style="1678" customWidth="1"/>
    <col min="5637" max="5637" width="11.5" style="1678" customWidth="1"/>
    <col min="5638" max="5889" width="9.33203125" style="1678"/>
    <col min="5890" max="5890" width="62.33203125" style="1678" customWidth="1"/>
    <col min="5891" max="5891" width="18.1640625" style="1678" customWidth="1"/>
    <col min="5892" max="5892" width="8.83203125" style="1678" customWidth="1"/>
    <col min="5893" max="5893" width="11.5" style="1678" customWidth="1"/>
    <col min="5894" max="6145" width="9.33203125" style="1678"/>
    <col min="6146" max="6146" width="62.33203125" style="1678" customWidth="1"/>
    <col min="6147" max="6147" width="18.1640625" style="1678" customWidth="1"/>
    <col min="6148" max="6148" width="8.83203125" style="1678" customWidth="1"/>
    <col min="6149" max="6149" width="11.5" style="1678" customWidth="1"/>
    <col min="6150" max="6401" width="9.33203125" style="1678"/>
    <col min="6402" max="6402" width="62.33203125" style="1678" customWidth="1"/>
    <col min="6403" max="6403" width="18.1640625" style="1678" customWidth="1"/>
    <col min="6404" max="6404" width="8.83203125" style="1678" customWidth="1"/>
    <col min="6405" max="6405" width="11.5" style="1678" customWidth="1"/>
    <col min="6406" max="6657" width="9.33203125" style="1678"/>
    <col min="6658" max="6658" width="62.33203125" style="1678" customWidth="1"/>
    <col min="6659" max="6659" width="18.1640625" style="1678" customWidth="1"/>
    <col min="6660" max="6660" width="8.83203125" style="1678" customWidth="1"/>
    <col min="6661" max="6661" width="11.5" style="1678" customWidth="1"/>
    <col min="6662" max="6913" width="9.33203125" style="1678"/>
    <col min="6914" max="6914" width="62.33203125" style="1678" customWidth="1"/>
    <col min="6915" max="6915" width="18.1640625" style="1678" customWidth="1"/>
    <col min="6916" max="6916" width="8.83203125" style="1678" customWidth="1"/>
    <col min="6917" max="6917" width="11.5" style="1678" customWidth="1"/>
    <col min="6918" max="7169" width="9.33203125" style="1678"/>
    <col min="7170" max="7170" width="62.33203125" style="1678" customWidth="1"/>
    <col min="7171" max="7171" width="18.1640625" style="1678" customWidth="1"/>
    <col min="7172" max="7172" width="8.83203125" style="1678" customWidth="1"/>
    <col min="7173" max="7173" width="11.5" style="1678" customWidth="1"/>
    <col min="7174" max="7425" width="9.33203125" style="1678"/>
    <col min="7426" max="7426" width="62.33203125" style="1678" customWidth="1"/>
    <col min="7427" max="7427" width="18.1640625" style="1678" customWidth="1"/>
    <col min="7428" max="7428" width="8.83203125" style="1678" customWidth="1"/>
    <col min="7429" max="7429" width="11.5" style="1678" customWidth="1"/>
    <col min="7430" max="7681" width="9.33203125" style="1678"/>
    <col min="7682" max="7682" width="62.33203125" style="1678" customWidth="1"/>
    <col min="7683" max="7683" width="18.1640625" style="1678" customWidth="1"/>
    <col min="7684" max="7684" width="8.83203125" style="1678" customWidth="1"/>
    <col min="7685" max="7685" width="11.5" style="1678" customWidth="1"/>
    <col min="7686" max="7937" width="9.33203125" style="1678"/>
    <col min="7938" max="7938" width="62.33203125" style="1678" customWidth="1"/>
    <col min="7939" max="7939" width="18.1640625" style="1678" customWidth="1"/>
    <col min="7940" max="7940" width="8.83203125" style="1678" customWidth="1"/>
    <col min="7941" max="7941" width="11.5" style="1678" customWidth="1"/>
    <col min="7942" max="8193" width="9.33203125" style="1678"/>
    <col min="8194" max="8194" width="62.33203125" style="1678" customWidth="1"/>
    <col min="8195" max="8195" width="18.1640625" style="1678" customWidth="1"/>
    <col min="8196" max="8196" width="8.83203125" style="1678" customWidth="1"/>
    <col min="8197" max="8197" width="11.5" style="1678" customWidth="1"/>
    <col min="8198" max="8449" width="9.33203125" style="1678"/>
    <col min="8450" max="8450" width="62.33203125" style="1678" customWidth="1"/>
    <col min="8451" max="8451" width="18.1640625" style="1678" customWidth="1"/>
    <col min="8452" max="8452" width="8.83203125" style="1678" customWidth="1"/>
    <col min="8453" max="8453" width="11.5" style="1678" customWidth="1"/>
    <col min="8454" max="8705" width="9.33203125" style="1678"/>
    <col min="8706" max="8706" width="62.33203125" style="1678" customWidth="1"/>
    <col min="8707" max="8707" width="18.1640625" style="1678" customWidth="1"/>
    <col min="8708" max="8708" width="8.83203125" style="1678" customWidth="1"/>
    <col min="8709" max="8709" width="11.5" style="1678" customWidth="1"/>
    <col min="8710" max="8961" width="9.33203125" style="1678"/>
    <col min="8962" max="8962" width="62.33203125" style="1678" customWidth="1"/>
    <col min="8963" max="8963" width="18.1640625" style="1678" customWidth="1"/>
    <col min="8964" max="8964" width="8.83203125" style="1678" customWidth="1"/>
    <col min="8965" max="8965" width="11.5" style="1678" customWidth="1"/>
    <col min="8966" max="9217" width="9.33203125" style="1678"/>
    <col min="9218" max="9218" width="62.33203125" style="1678" customWidth="1"/>
    <col min="9219" max="9219" width="18.1640625" style="1678" customWidth="1"/>
    <col min="9220" max="9220" width="8.83203125" style="1678" customWidth="1"/>
    <col min="9221" max="9221" width="11.5" style="1678" customWidth="1"/>
    <col min="9222" max="9473" width="9.33203125" style="1678"/>
    <col min="9474" max="9474" width="62.33203125" style="1678" customWidth="1"/>
    <col min="9475" max="9475" width="18.1640625" style="1678" customWidth="1"/>
    <col min="9476" max="9476" width="8.83203125" style="1678" customWidth="1"/>
    <col min="9477" max="9477" width="11.5" style="1678" customWidth="1"/>
    <col min="9478" max="9729" width="9.33203125" style="1678"/>
    <col min="9730" max="9730" width="62.33203125" style="1678" customWidth="1"/>
    <col min="9731" max="9731" width="18.1640625" style="1678" customWidth="1"/>
    <col min="9732" max="9732" width="8.83203125" style="1678" customWidth="1"/>
    <col min="9733" max="9733" width="11.5" style="1678" customWidth="1"/>
    <col min="9734" max="9985" width="9.33203125" style="1678"/>
    <col min="9986" max="9986" width="62.33203125" style="1678" customWidth="1"/>
    <col min="9987" max="9987" width="18.1640625" style="1678" customWidth="1"/>
    <col min="9988" max="9988" width="8.83203125" style="1678" customWidth="1"/>
    <col min="9989" max="9989" width="11.5" style="1678" customWidth="1"/>
    <col min="9990" max="10241" width="9.33203125" style="1678"/>
    <col min="10242" max="10242" width="62.33203125" style="1678" customWidth="1"/>
    <col min="10243" max="10243" width="18.1640625" style="1678" customWidth="1"/>
    <col min="10244" max="10244" width="8.83203125" style="1678" customWidth="1"/>
    <col min="10245" max="10245" width="11.5" style="1678" customWidth="1"/>
    <col min="10246" max="10497" width="9.33203125" style="1678"/>
    <col min="10498" max="10498" width="62.33203125" style="1678" customWidth="1"/>
    <col min="10499" max="10499" width="18.1640625" style="1678" customWidth="1"/>
    <col min="10500" max="10500" width="8.83203125" style="1678" customWidth="1"/>
    <col min="10501" max="10501" width="11.5" style="1678" customWidth="1"/>
    <col min="10502" max="10753" width="9.33203125" style="1678"/>
    <col min="10754" max="10754" width="62.33203125" style="1678" customWidth="1"/>
    <col min="10755" max="10755" width="18.1640625" style="1678" customWidth="1"/>
    <col min="10756" max="10756" width="8.83203125" style="1678" customWidth="1"/>
    <col min="10757" max="10757" width="11.5" style="1678" customWidth="1"/>
    <col min="10758" max="11009" width="9.33203125" style="1678"/>
    <col min="11010" max="11010" width="62.33203125" style="1678" customWidth="1"/>
    <col min="11011" max="11011" width="18.1640625" style="1678" customWidth="1"/>
    <col min="11012" max="11012" width="8.83203125" style="1678" customWidth="1"/>
    <col min="11013" max="11013" width="11.5" style="1678" customWidth="1"/>
    <col min="11014" max="11265" width="9.33203125" style="1678"/>
    <col min="11266" max="11266" width="62.33203125" style="1678" customWidth="1"/>
    <col min="11267" max="11267" width="18.1640625" style="1678" customWidth="1"/>
    <col min="11268" max="11268" width="8.83203125" style="1678" customWidth="1"/>
    <col min="11269" max="11269" width="11.5" style="1678" customWidth="1"/>
    <col min="11270" max="11521" width="9.33203125" style="1678"/>
    <col min="11522" max="11522" width="62.33203125" style="1678" customWidth="1"/>
    <col min="11523" max="11523" width="18.1640625" style="1678" customWidth="1"/>
    <col min="11524" max="11524" width="8.83203125" style="1678" customWidth="1"/>
    <col min="11525" max="11525" width="11.5" style="1678" customWidth="1"/>
    <col min="11526" max="11777" width="9.33203125" style="1678"/>
    <col min="11778" max="11778" width="62.33203125" style="1678" customWidth="1"/>
    <col min="11779" max="11779" width="18.1640625" style="1678" customWidth="1"/>
    <col min="11780" max="11780" width="8.83203125" style="1678" customWidth="1"/>
    <col min="11781" max="11781" width="11.5" style="1678" customWidth="1"/>
    <col min="11782" max="12033" width="9.33203125" style="1678"/>
    <col min="12034" max="12034" width="62.33203125" style="1678" customWidth="1"/>
    <col min="12035" max="12035" width="18.1640625" style="1678" customWidth="1"/>
    <col min="12036" max="12036" width="8.83203125" style="1678" customWidth="1"/>
    <col min="12037" max="12037" width="11.5" style="1678" customWidth="1"/>
    <col min="12038" max="12289" width="9.33203125" style="1678"/>
    <col min="12290" max="12290" width="62.33203125" style="1678" customWidth="1"/>
    <col min="12291" max="12291" width="18.1640625" style="1678" customWidth="1"/>
    <col min="12292" max="12292" width="8.83203125" style="1678" customWidth="1"/>
    <col min="12293" max="12293" width="11.5" style="1678" customWidth="1"/>
    <col min="12294" max="12545" width="9.33203125" style="1678"/>
    <col min="12546" max="12546" width="62.33203125" style="1678" customWidth="1"/>
    <col min="12547" max="12547" width="18.1640625" style="1678" customWidth="1"/>
    <col min="12548" max="12548" width="8.83203125" style="1678" customWidth="1"/>
    <col min="12549" max="12549" width="11.5" style="1678" customWidth="1"/>
    <col min="12550" max="12801" width="9.33203125" style="1678"/>
    <col min="12802" max="12802" width="62.33203125" style="1678" customWidth="1"/>
    <col min="12803" max="12803" width="18.1640625" style="1678" customWidth="1"/>
    <col min="12804" max="12804" width="8.83203125" style="1678" customWidth="1"/>
    <col min="12805" max="12805" width="11.5" style="1678" customWidth="1"/>
    <col min="12806" max="13057" width="9.33203125" style="1678"/>
    <col min="13058" max="13058" width="62.33203125" style="1678" customWidth="1"/>
    <col min="13059" max="13059" width="18.1640625" style="1678" customWidth="1"/>
    <col min="13060" max="13060" width="8.83203125" style="1678" customWidth="1"/>
    <col min="13061" max="13061" width="11.5" style="1678" customWidth="1"/>
    <col min="13062" max="13313" width="9.33203125" style="1678"/>
    <col min="13314" max="13314" width="62.33203125" style="1678" customWidth="1"/>
    <col min="13315" max="13315" width="18.1640625" style="1678" customWidth="1"/>
    <col min="13316" max="13316" width="8.83203125" style="1678" customWidth="1"/>
    <col min="13317" max="13317" width="11.5" style="1678" customWidth="1"/>
    <col min="13318" max="13569" width="9.33203125" style="1678"/>
    <col min="13570" max="13570" width="62.33203125" style="1678" customWidth="1"/>
    <col min="13571" max="13571" width="18.1640625" style="1678" customWidth="1"/>
    <col min="13572" max="13572" width="8.83203125" style="1678" customWidth="1"/>
    <col min="13573" max="13573" width="11.5" style="1678" customWidth="1"/>
    <col min="13574" max="13825" width="9.33203125" style="1678"/>
    <col min="13826" max="13826" width="62.33203125" style="1678" customWidth="1"/>
    <col min="13827" max="13827" width="18.1640625" style="1678" customWidth="1"/>
    <col min="13828" max="13828" width="8.83203125" style="1678" customWidth="1"/>
    <col min="13829" max="13829" width="11.5" style="1678" customWidth="1"/>
    <col min="13830" max="14081" width="9.33203125" style="1678"/>
    <col min="14082" max="14082" width="62.33203125" style="1678" customWidth="1"/>
    <col min="14083" max="14083" width="18.1640625" style="1678" customWidth="1"/>
    <col min="14084" max="14084" width="8.83203125" style="1678" customWidth="1"/>
    <col min="14085" max="14085" width="11.5" style="1678" customWidth="1"/>
    <col min="14086" max="14337" width="9.33203125" style="1678"/>
    <col min="14338" max="14338" width="62.33203125" style="1678" customWidth="1"/>
    <col min="14339" max="14339" width="18.1640625" style="1678" customWidth="1"/>
    <col min="14340" max="14340" width="8.83203125" style="1678" customWidth="1"/>
    <col min="14341" max="14341" width="11.5" style="1678" customWidth="1"/>
    <col min="14342" max="14593" width="9.33203125" style="1678"/>
    <col min="14594" max="14594" width="62.33203125" style="1678" customWidth="1"/>
    <col min="14595" max="14595" width="18.1640625" style="1678" customWidth="1"/>
    <col min="14596" max="14596" width="8.83203125" style="1678" customWidth="1"/>
    <col min="14597" max="14597" width="11.5" style="1678" customWidth="1"/>
    <col min="14598" max="14849" width="9.33203125" style="1678"/>
    <col min="14850" max="14850" width="62.33203125" style="1678" customWidth="1"/>
    <col min="14851" max="14851" width="18.1640625" style="1678" customWidth="1"/>
    <col min="14852" max="14852" width="8.83203125" style="1678" customWidth="1"/>
    <col min="14853" max="14853" width="11.5" style="1678" customWidth="1"/>
    <col min="14854" max="15105" width="9.33203125" style="1678"/>
    <col min="15106" max="15106" width="62.33203125" style="1678" customWidth="1"/>
    <col min="15107" max="15107" width="18.1640625" style="1678" customWidth="1"/>
    <col min="15108" max="15108" width="8.83203125" style="1678" customWidth="1"/>
    <col min="15109" max="15109" width="11.5" style="1678" customWidth="1"/>
    <col min="15110" max="15361" width="9.33203125" style="1678"/>
    <col min="15362" max="15362" width="62.33203125" style="1678" customWidth="1"/>
    <col min="15363" max="15363" width="18.1640625" style="1678" customWidth="1"/>
    <col min="15364" max="15364" width="8.83203125" style="1678" customWidth="1"/>
    <col min="15365" max="15365" width="11.5" style="1678" customWidth="1"/>
    <col min="15366" max="15617" width="9.33203125" style="1678"/>
    <col min="15618" max="15618" width="62.33203125" style="1678" customWidth="1"/>
    <col min="15619" max="15619" width="18.1640625" style="1678" customWidth="1"/>
    <col min="15620" max="15620" width="8.83203125" style="1678" customWidth="1"/>
    <col min="15621" max="15621" width="11.5" style="1678" customWidth="1"/>
    <col min="15622" max="15873" width="9.33203125" style="1678"/>
    <col min="15874" max="15874" width="62.33203125" style="1678" customWidth="1"/>
    <col min="15875" max="15875" width="18.1640625" style="1678" customWidth="1"/>
    <col min="15876" max="15876" width="8.83203125" style="1678" customWidth="1"/>
    <col min="15877" max="15877" width="11.5" style="1678" customWidth="1"/>
    <col min="15878" max="16129" width="9.33203125" style="1678"/>
    <col min="16130" max="16130" width="62.33203125" style="1678" customWidth="1"/>
    <col min="16131" max="16131" width="18.1640625" style="1678" customWidth="1"/>
    <col min="16132" max="16132" width="8.83203125" style="1678" customWidth="1"/>
    <col min="16133" max="16133" width="11.5" style="1678" customWidth="1"/>
    <col min="16134" max="16384" width="9.33203125" style="1678"/>
  </cols>
  <sheetData>
    <row r="1" spans="1:4" ht="40.5" customHeight="1">
      <c r="A1" s="2457" t="s">
        <v>1015</v>
      </c>
      <c r="B1" s="2458"/>
      <c r="C1" s="2458"/>
      <c r="D1" s="2177"/>
    </row>
    <row r="2" spans="1:4" ht="13.5" customHeight="1" thickBot="1">
      <c r="A2" s="2178"/>
      <c r="B2" s="2178"/>
      <c r="C2" s="2179" t="s">
        <v>957</v>
      </c>
      <c r="D2" s="2177"/>
    </row>
    <row r="3" spans="1:4" ht="39" customHeight="1" thickBot="1">
      <c r="A3" s="2180" t="s">
        <v>65</v>
      </c>
      <c r="B3" s="2181" t="s">
        <v>574</v>
      </c>
      <c r="C3" s="2182" t="s">
        <v>575</v>
      </c>
      <c r="D3" s="2177"/>
    </row>
    <row r="4" spans="1:4" ht="12" customHeight="1" thickBot="1">
      <c r="A4" s="2183">
        <v>1</v>
      </c>
      <c r="B4" s="2184">
        <v>2</v>
      </c>
      <c r="C4" s="2185">
        <v>3</v>
      </c>
      <c r="D4" s="2177"/>
    </row>
    <row r="5" spans="1:4" s="2188" customFormat="1" ht="19.899999999999999" customHeight="1" thickBot="1">
      <c r="A5" s="2448" t="s">
        <v>796</v>
      </c>
      <c r="B5" s="2449"/>
      <c r="C5" s="2186">
        <f>C6+C73</f>
        <v>276982</v>
      </c>
      <c r="D5" s="2187"/>
    </row>
    <row r="6" spans="1:4" s="2188" customFormat="1" ht="19.899999999999999" customHeight="1" thickBot="1">
      <c r="A6" s="2448" t="s">
        <v>1137</v>
      </c>
      <c r="B6" s="2449"/>
      <c r="C6" s="2189">
        <f>C7+C37+C39+C42+C44+C59+C65+C67</f>
        <v>39641</v>
      </c>
      <c r="D6" s="2187"/>
    </row>
    <row r="7" spans="1:4" s="2188" customFormat="1" ht="19.899999999999999" customHeight="1" thickBot="1">
      <c r="A7" s="2455" t="s">
        <v>576</v>
      </c>
      <c r="B7" s="2456"/>
      <c r="C7" s="2190">
        <f>SUM(C8:C36)</f>
        <v>10814</v>
      </c>
      <c r="D7" s="2187"/>
    </row>
    <row r="8" spans="1:4" s="2188" customFormat="1" ht="19.899999999999999" customHeight="1">
      <c r="A8" s="2191" t="s">
        <v>66</v>
      </c>
      <c r="B8" s="2192" t="s">
        <v>577</v>
      </c>
      <c r="C8" s="2193">
        <v>152</v>
      </c>
      <c r="D8" s="2187"/>
    </row>
    <row r="9" spans="1:4" s="2188" customFormat="1" ht="19.899999999999999" customHeight="1">
      <c r="A9" s="2194" t="s">
        <v>67</v>
      </c>
      <c r="B9" s="2195" t="s">
        <v>797</v>
      </c>
      <c r="C9" s="2196">
        <v>484</v>
      </c>
      <c r="D9" s="2187"/>
    </row>
    <row r="10" spans="1:4" s="2188" customFormat="1" ht="19.899999999999999" customHeight="1">
      <c r="A10" s="2194" t="s">
        <v>68</v>
      </c>
      <c r="B10" s="2195" t="s">
        <v>578</v>
      </c>
      <c r="C10" s="2196">
        <v>136</v>
      </c>
      <c r="D10" s="2187"/>
    </row>
    <row r="11" spans="1:4" s="2188" customFormat="1" ht="19.899999999999999" customHeight="1">
      <c r="A11" s="2194" t="s">
        <v>69</v>
      </c>
      <c r="B11" s="2195" t="s">
        <v>579</v>
      </c>
      <c r="C11" s="2196">
        <v>136</v>
      </c>
      <c r="D11" s="2187"/>
    </row>
    <row r="12" spans="1:4" s="2188" customFormat="1" ht="19.899999999999999" customHeight="1">
      <c r="A12" s="2194" t="s">
        <v>70</v>
      </c>
      <c r="B12" s="2195" t="s">
        <v>798</v>
      </c>
      <c r="C12" s="2196">
        <v>143</v>
      </c>
      <c r="D12" s="2187"/>
    </row>
    <row r="13" spans="1:4" s="2188" customFormat="1" ht="19.899999999999999" customHeight="1">
      <c r="A13" s="2194" t="s">
        <v>71</v>
      </c>
      <c r="B13" s="2195" t="s">
        <v>580</v>
      </c>
      <c r="C13" s="2196">
        <v>152</v>
      </c>
      <c r="D13" s="2187"/>
    </row>
    <row r="14" spans="1:4" s="2188" customFormat="1" ht="19.899999999999999" customHeight="1">
      <c r="A14" s="2194" t="s">
        <v>72</v>
      </c>
      <c r="B14" s="2195" t="s">
        <v>581</v>
      </c>
      <c r="C14" s="2196">
        <v>183</v>
      </c>
      <c r="D14" s="2187"/>
    </row>
    <row r="15" spans="1:4" s="2188" customFormat="1" ht="19.899999999999999" customHeight="1">
      <c r="A15" s="2194" t="s">
        <v>73</v>
      </c>
      <c r="B15" s="2195" t="s">
        <v>582</v>
      </c>
      <c r="C15" s="2196">
        <v>136</v>
      </c>
      <c r="D15" s="2187"/>
    </row>
    <row r="16" spans="1:4" s="2188" customFormat="1" ht="19.899999999999999" customHeight="1">
      <c r="A16" s="2194" t="s">
        <v>74</v>
      </c>
      <c r="B16" s="2195" t="s">
        <v>583</v>
      </c>
      <c r="C16" s="2196">
        <v>128</v>
      </c>
      <c r="D16" s="2187"/>
    </row>
    <row r="17" spans="1:4" s="2188" customFormat="1" ht="19.899999999999999" customHeight="1">
      <c r="A17" s="2194" t="s">
        <v>75</v>
      </c>
      <c r="B17" s="2195" t="s">
        <v>584</v>
      </c>
      <c r="C17" s="2196">
        <v>50</v>
      </c>
      <c r="D17" s="2187"/>
    </row>
    <row r="18" spans="1:4" s="2188" customFormat="1" ht="19.899999999999999" customHeight="1">
      <c r="A18" s="2194" t="s">
        <v>76</v>
      </c>
      <c r="B18" s="2195" t="s">
        <v>585</v>
      </c>
      <c r="C18" s="2196">
        <v>3600</v>
      </c>
      <c r="D18" s="2187"/>
    </row>
    <row r="19" spans="1:4" s="2188" customFormat="1" ht="19.899999999999999" customHeight="1">
      <c r="A19" s="2194" t="s">
        <v>77</v>
      </c>
      <c r="B19" s="2195" t="s">
        <v>586</v>
      </c>
      <c r="C19" s="2196">
        <v>85</v>
      </c>
      <c r="D19" s="2187"/>
    </row>
    <row r="20" spans="1:4" s="2188" customFormat="1" ht="19.899999999999999" customHeight="1">
      <c r="A20" s="2194" t="s">
        <v>78</v>
      </c>
      <c r="B20" s="2195" t="s">
        <v>587</v>
      </c>
      <c r="C20" s="2196">
        <v>1000</v>
      </c>
      <c r="D20" s="2187"/>
    </row>
    <row r="21" spans="1:4" s="2188" customFormat="1" ht="19.899999999999999" customHeight="1">
      <c r="A21" s="2194" t="s">
        <v>79</v>
      </c>
      <c r="B21" s="2195" t="s">
        <v>588</v>
      </c>
      <c r="C21" s="2196">
        <v>117</v>
      </c>
      <c r="D21" s="2187"/>
    </row>
    <row r="22" spans="1:4" s="2188" customFormat="1" ht="19.899999999999999" customHeight="1">
      <c r="A22" s="2194" t="s">
        <v>80</v>
      </c>
      <c r="B22" s="2195" t="s">
        <v>589</v>
      </c>
      <c r="C22" s="2196">
        <v>113</v>
      </c>
      <c r="D22" s="2187"/>
    </row>
    <row r="23" spans="1:4" s="2188" customFormat="1" ht="19.899999999999999" customHeight="1">
      <c r="A23" s="2194" t="s">
        <v>81</v>
      </c>
      <c r="B23" s="2195" t="s">
        <v>590</v>
      </c>
      <c r="C23" s="2196">
        <v>230</v>
      </c>
      <c r="D23" s="2187"/>
    </row>
    <row r="24" spans="1:4" s="2188" customFormat="1" ht="19.899999999999999" customHeight="1">
      <c r="A24" s="2194" t="s">
        <v>82</v>
      </c>
      <c r="B24" s="2195" t="s">
        <v>591</v>
      </c>
      <c r="C24" s="2196">
        <v>160</v>
      </c>
      <c r="D24" s="2187"/>
    </row>
    <row r="25" spans="1:4" s="2188" customFormat="1" ht="19.899999999999999" customHeight="1">
      <c r="A25" s="2194" t="s">
        <v>83</v>
      </c>
      <c r="B25" s="2195" t="s">
        <v>592</v>
      </c>
      <c r="C25" s="2196">
        <v>70</v>
      </c>
      <c r="D25" s="2187"/>
    </row>
    <row r="26" spans="1:4" s="2188" customFormat="1" ht="19.899999999999999" customHeight="1">
      <c r="A26" s="2194" t="s">
        <v>84</v>
      </c>
      <c r="B26" s="2195" t="s">
        <v>593</v>
      </c>
      <c r="C26" s="2196">
        <v>105</v>
      </c>
      <c r="D26" s="2187"/>
    </row>
    <row r="27" spans="1:4" s="2188" customFormat="1" ht="19.899999999999999" customHeight="1">
      <c r="A27" s="2194" t="s">
        <v>85</v>
      </c>
      <c r="B27" s="2195" t="s">
        <v>594</v>
      </c>
      <c r="C27" s="2196">
        <v>159</v>
      </c>
      <c r="D27" s="2187"/>
    </row>
    <row r="28" spans="1:4" s="2188" customFormat="1" ht="19.899999999999999" customHeight="1">
      <c r="A28" s="2194" t="s">
        <v>86</v>
      </c>
      <c r="B28" s="2195" t="s">
        <v>799</v>
      </c>
      <c r="C28" s="2196">
        <v>144</v>
      </c>
      <c r="D28" s="2187"/>
    </row>
    <row r="29" spans="1:4" s="2188" customFormat="1" ht="19.899999999999999" customHeight="1">
      <c r="A29" s="2194" t="s">
        <v>87</v>
      </c>
      <c r="B29" s="2195" t="s">
        <v>800</v>
      </c>
      <c r="C29" s="2196">
        <v>128</v>
      </c>
      <c r="D29" s="2187"/>
    </row>
    <row r="30" spans="1:4" s="2188" customFormat="1" ht="19.899999999999999" customHeight="1">
      <c r="A30" s="2194" t="s">
        <v>88</v>
      </c>
      <c r="B30" s="2195" t="s">
        <v>801</v>
      </c>
      <c r="C30" s="2196">
        <v>113</v>
      </c>
      <c r="D30" s="2187"/>
    </row>
    <row r="31" spans="1:4" s="2188" customFormat="1" ht="19.899999999999999" customHeight="1">
      <c r="A31" s="2194" t="s">
        <v>89</v>
      </c>
      <c r="B31" s="2195" t="s">
        <v>612</v>
      </c>
      <c r="C31" s="2196">
        <v>100</v>
      </c>
      <c r="D31" s="2187"/>
    </row>
    <row r="32" spans="1:4" s="2188" customFormat="1" ht="19.899999999999999" customHeight="1">
      <c r="A32" s="2194" t="s">
        <v>90</v>
      </c>
      <c r="B32" s="2195" t="s">
        <v>1138</v>
      </c>
      <c r="C32" s="2196">
        <v>108</v>
      </c>
      <c r="D32" s="2187"/>
    </row>
    <row r="33" spans="1:4" s="2188" customFormat="1" ht="19.899999999999999" customHeight="1">
      <c r="A33" s="2194" t="s">
        <v>91</v>
      </c>
      <c r="B33" s="2195" t="s">
        <v>1139</v>
      </c>
      <c r="C33" s="2196">
        <v>144</v>
      </c>
      <c r="D33" s="2187"/>
    </row>
    <row r="34" spans="1:4" s="2188" customFormat="1" ht="19.899999999999999" customHeight="1">
      <c r="A34" s="2194" t="s">
        <v>92</v>
      </c>
      <c r="B34" s="2195" t="s">
        <v>1140</v>
      </c>
      <c r="C34" s="2196">
        <v>144</v>
      </c>
      <c r="D34" s="2187"/>
    </row>
    <row r="35" spans="1:4" s="2188" customFormat="1" ht="19.899999999999999" customHeight="1">
      <c r="A35" s="2194" t="s">
        <v>105</v>
      </c>
      <c r="B35" s="2197" t="s">
        <v>1141</v>
      </c>
      <c r="C35" s="2196">
        <v>100</v>
      </c>
      <c r="D35" s="2187"/>
    </row>
    <row r="36" spans="1:4" s="2188" customFormat="1" ht="19.899999999999999" customHeight="1" thickBot="1">
      <c r="A36" s="2198" t="s">
        <v>106</v>
      </c>
      <c r="B36" s="2199" t="s">
        <v>1142</v>
      </c>
      <c r="C36" s="2200">
        <v>2494</v>
      </c>
      <c r="D36" s="2187"/>
    </row>
    <row r="37" spans="1:4" s="2188" customFormat="1" ht="19.899999999999999" customHeight="1" thickBot="1">
      <c r="A37" s="2450" t="s">
        <v>595</v>
      </c>
      <c r="B37" s="2451"/>
      <c r="C37" s="2186">
        <f>SUM(C38:C38)</f>
        <v>2500</v>
      </c>
      <c r="D37" s="2187"/>
    </row>
    <row r="38" spans="1:4" s="2188" customFormat="1" ht="19.899999999999999" customHeight="1" thickBot="1">
      <c r="A38" s="2201" t="s">
        <v>107</v>
      </c>
      <c r="B38" s="2202" t="s">
        <v>802</v>
      </c>
      <c r="C38" s="2203">
        <v>2500</v>
      </c>
      <c r="D38" s="2187"/>
    </row>
    <row r="39" spans="1:4" s="2188" customFormat="1" ht="19.899999999999999" customHeight="1" thickBot="1">
      <c r="A39" s="2450" t="s">
        <v>596</v>
      </c>
      <c r="B39" s="2451"/>
      <c r="C39" s="2186">
        <f>SUM(C40:C41)</f>
        <v>2941</v>
      </c>
      <c r="D39" s="2187"/>
    </row>
    <row r="40" spans="1:4" s="2188" customFormat="1" ht="19.899999999999999" customHeight="1">
      <c r="A40" s="2204" t="s">
        <v>108</v>
      </c>
      <c r="B40" s="2205" t="s">
        <v>597</v>
      </c>
      <c r="C40" s="2206">
        <v>60</v>
      </c>
      <c r="D40" s="2187"/>
    </row>
    <row r="41" spans="1:4" s="2188" customFormat="1" ht="19.899999999999999" customHeight="1" thickBot="1">
      <c r="A41" s="2198" t="s">
        <v>116</v>
      </c>
      <c r="B41" s="2199" t="s">
        <v>803</v>
      </c>
      <c r="C41" s="2200">
        <v>2881</v>
      </c>
      <c r="D41" s="2187"/>
    </row>
    <row r="42" spans="1:4" s="2188" customFormat="1" ht="19.899999999999999" customHeight="1" thickBot="1">
      <c r="A42" s="2450" t="s">
        <v>598</v>
      </c>
      <c r="B42" s="2451"/>
      <c r="C42" s="2186">
        <v>800</v>
      </c>
      <c r="D42" s="2187"/>
    </row>
    <row r="43" spans="1:4" s="2188" customFormat="1" ht="19.899999999999999" customHeight="1" thickBot="1">
      <c r="A43" s="2201" t="s">
        <v>117</v>
      </c>
      <c r="B43" s="2202" t="s">
        <v>577</v>
      </c>
      <c r="C43" s="2207">
        <v>800</v>
      </c>
      <c r="D43" s="2187"/>
    </row>
    <row r="44" spans="1:4" s="2188" customFormat="1" ht="19.899999999999999" customHeight="1" thickBot="1">
      <c r="A44" s="2450" t="s">
        <v>599</v>
      </c>
      <c r="B44" s="2451"/>
      <c r="C44" s="2186">
        <f>SUM(C45:C58)</f>
        <v>21498</v>
      </c>
      <c r="D44" s="2187"/>
    </row>
    <row r="45" spans="1:4" s="2188" customFormat="1" ht="19.899999999999999" customHeight="1">
      <c r="A45" s="2204" t="s">
        <v>118</v>
      </c>
      <c r="B45" s="2205" t="s">
        <v>600</v>
      </c>
      <c r="C45" s="2206">
        <v>2400</v>
      </c>
      <c r="D45" s="2187"/>
    </row>
    <row r="46" spans="1:4" s="2188" customFormat="1" ht="19.899999999999999" customHeight="1">
      <c r="A46" s="2194" t="s">
        <v>119</v>
      </c>
      <c r="B46" s="2195" t="s">
        <v>601</v>
      </c>
      <c r="C46" s="2196">
        <v>850</v>
      </c>
      <c r="D46" s="2187"/>
    </row>
    <row r="47" spans="1:4" s="2188" customFormat="1" ht="19.899999999999999" customHeight="1">
      <c r="A47" s="2194" t="s">
        <v>120</v>
      </c>
      <c r="B47" s="2195" t="s">
        <v>602</v>
      </c>
      <c r="C47" s="2208">
        <v>200</v>
      </c>
      <c r="D47" s="2187"/>
    </row>
    <row r="48" spans="1:4" s="2188" customFormat="1" ht="19.899999999999999" customHeight="1">
      <c r="A48" s="2194" t="s">
        <v>121</v>
      </c>
      <c r="B48" s="2195" t="s">
        <v>603</v>
      </c>
      <c r="C48" s="2196">
        <v>3600</v>
      </c>
      <c r="D48" s="2187"/>
    </row>
    <row r="49" spans="1:4" s="2188" customFormat="1" ht="19.899999999999999" customHeight="1">
      <c r="A49" s="2194" t="s">
        <v>122</v>
      </c>
      <c r="B49" s="2195" t="s">
        <v>804</v>
      </c>
      <c r="C49" s="2196">
        <v>3300</v>
      </c>
      <c r="D49" s="2187"/>
    </row>
    <row r="50" spans="1:4" s="2188" customFormat="1" ht="19.899999999999999" customHeight="1">
      <c r="A50" s="2194" t="s">
        <v>123</v>
      </c>
      <c r="B50" s="2195" t="s">
        <v>1143</v>
      </c>
      <c r="C50" s="2196">
        <v>400</v>
      </c>
      <c r="D50" s="2187"/>
    </row>
    <row r="51" spans="1:4" s="2188" customFormat="1" ht="19.899999999999999" customHeight="1">
      <c r="A51" s="2194" t="s">
        <v>124</v>
      </c>
      <c r="B51" s="2195" t="s">
        <v>604</v>
      </c>
      <c r="C51" s="2196">
        <v>250</v>
      </c>
      <c r="D51" s="2187"/>
    </row>
    <row r="52" spans="1:4" s="2188" customFormat="1" ht="19.899999999999999" customHeight="1">
      <c r="A52" s="2194" t="s">
        <v>125</v>
      </c>
      <c r="B52" s="2195" t="s">
        <v>605</v>
      </c>
      <c r="C52" s="2196">
        <v>4650</v>
      </c>
      <c r="D52" s="2187"/>
    </row>
    <row r="53" spans="1:4" s="2188" customFormat="1" ht="19.899999999999999" customHeight="1">
      <c r="A53" s="2194" t="s">
        <v>126</v>
      </c>
      <c r="B53" s="2195" t="s">
        <v>606</v>
      </c>
      <c r="C53" s="2196">
        <v>350</v>
      </c>
      <c r="D53" s="2187"/>
    </row>
    <row r="54" spans="1:4" s="2188" customFormat="1" ht="19.899999999999999" customHeight="1">
      <c r="A54" s="2194" t="s">
        <v>127</v>
      </c>
      <c r="B54" s="2195" t="s">
        <v>607</v>
      </c>
      <c r="C54" s="2196">
        <v>700</v>
      </c>
      <c r="D54" s="2187"/>
    </row>
    <row r="55" spans="1:4" s="2188" customFormat="1" ht="19.899999999999999" customHeight="1">
      <c r="A55" s="2194" t="s">
        <v>128</v>
      </c>
      <c r="B55" s="2195" t="s">
        <v>1144</v>
      </c>
      <c r="C55" s="2196">
        <v>3000</v>
      </c>
      <c r="D55" s="2187"/>
    </row>
    <row r="56" spans="1:4" s="2188" customFormat="1" ht="19.899999999999999" customHeight="1">
      <c r="A56" s="2194" t="s">
        <v>450</v>
      </c>
      <c r="B56" s="2195" t="s">
        <v>1145</v>
      </c>
      <c r="C56" s="2196">
        <v>1500</v>
      </c>
      <c r="D56" s="2187"/>
    </row>
    <row r="57" spans="1:4" s="2188" customFormat="1" ht="19.899999999999999" customHeight="1">
      <c r="A57" s="2194" t="s">
        <v>130</v>
      </c>
      <c r="B57" s="2195" t="s">
        <v>805</v>
      </c>
      <c r="C57" s="2196">
        <v>200</v>
      </c>
      <c r="D57" s="2187"/>
    </row>
    <row r="58" spans="1:4" s="2188" customFormat="1" ht="19.899999999999999" customHeight="1" thickBot="1">
      <c r="A58" s="2209" t="s">
        <v>131</v>
      </c>
      <c r="B58" s="2210" t="s">
        <v>1146</v>
      </c>
      <c r="C58" s="2211">
        <v>98</v>
      </c>
      <c r="D58" s="2212"/>
    </row>
    <row r="59" spans="1:4" s="2188" customFormat="1" ht="19.899999999999999" customHeight="1" thickBot="1">
      <c r="A59" s="2453" t="s">
        <v>608</v>
      </c>
      <c r="B59" s="2454"/>
      <c r="C59" s="2213">
        <f>SUM(C60:C64)</f>
        <v>629</v>
      </c>
      <c r="D59" s="2187"/>
    </row>
    <row r="60" spans="1:4" s="2188" customFormat="1" ht="19.899999999999999" customHeight="1">
      <c r="A60" s="2191" t="s">
        <v>132</v>
      </c>
      <c r="B60" s="2214" t="s">
        <v>582</v>
      </c>
      <c r="C60" s="2193">
        <v>142</v>
      </c>
      <c r="D60" s="2187"/>
    </row>
    <row r="61" spans="1:4" s="2188" customFormat="1" ht="19.899999999999999" customHeight="1">
      <c r="A61" s="2194" t="s">
        <v>448</v>
      </c>
      <c r="B61" s="2215" t="s">
        <v>609</v>
      </c>
      <c r="C61" s="2196">
        <v>87</v>
      </c>
      <c r="D61" s="2187"/>
    </row>
    <row r="62" spans="1:4" s="2188" customFormat="1" ht="19.899999999999999" customHeight="1">
      <c r="A62" s="2194" t="s">
        <v>449</v>
      </c>
      <c r="B62" s="2195" t="s">
        <v>1147</v>
      </c>
      <c r="C62" s="2196">
        <v>100</v>
      </c>
      <c r="D62" s="2187"/>
    </row>
    <row r="63" spans="1:4" s="2188" customFormat="1" ht="19.899999999999999" customHeight="1">
      <c r="A63" s="2194" t="s">
        <v>452</v>
      </c>
      <c r="B63" s="2195" t="s">
        <v>1148</v>
      </c>
      <c r="C63" s="2196">
        <v>140</v>
      </c>
      <c r="D63" s="2187"/>
    </row>
    <row r="64" spans="1:4" s="2188" customFormat="1" ht="19.899999999999999" customHeight="1" thickBot="1">
      <c r="A64" s="2194" t="s">
        <v>453</v>
      </c>
      <c r="B64" s="2195" t="s">
        <v>1149</v>
      </c>
      <c r="C64" s="2196">
        <v>160</v>
      </c>
    </row>
    <row r="65" spans="1:4" s="2188" customFormat="1" ht="19.899999999999999" customHeight="1" thickBot="1">
      <c r="A65" s="2450" t="s">
        <v>1150</v>
      </c>
      <c r="B65" s="2451"/>
      <c r="C65" s="2189">
        <f>C66</f>
        <v>159</v>
      </c>
      <c r="D65" s="2212"/>
    </row>
    <row r="66" spans="1:4" s="2188" customFormat="1" ht="19.899999999999999" customHeight="1" thickBot="1">
      <c r="A66" s="2204" t="s">
        <v>610</v>
      </c>
      <c r="B66" s="2216" t="s">
        <v>1151</v>
      </c>
      <c r="C66" s="2193">
        <v>159</v>
      </c>
      <c r="D66" s="2212"/>
    </row>
    <row r="67" spans="1:4" s="2188" customFormat="1" ht="19.899999999999999" customHeight="1" thickBot="1">
      <c r="A67" s="2455" t="s">
        <v>611</v>
      </c>
      <c r="B67" s="2456"/>
      <c r="C67" s="2190">
        <f>SUM(C68:C72)</f>
        <v>300</v>
      </c>
      <c r="D67" s="2212"/>
    </row>
    <row r="68" spans="1:4" s="2188" customFormat="1" ht="19.899999999999999" customHeight="1">
      <c r="A68" s="2191" t="s">
        <v>454</v>
      </c>
      <c r="B68" s="2192" t="s">
        <v>806</v>
      </c>
      <c r="C68" s="2193">
        <v>20</v>
      </c>
      <c r="D68" s="2212"/>
    </row>
    <row r="69" spans="1:4" s="2188" customFormat="1" ht="19.899999999999999" customHeight="1">
      <c r="A69" s="2194" t="s">
        <v>455</v>
      </c>
      <c r="B69" s="2195" t="s">
        <v>594</v>
      </c>
      <c r="C69" s="2196">
        <v>50</v>
      </c>
      <c r="D69" s="2212"/>
    </row>
    <row r="70" spans="1:4" s="2188" customFormat="1" ht="19.899999999999999" customHeight="1">
      <c r="A70" s="2194" t="s">
        <v>459</v>
      </c>
      <c r="B70" s="2195" t="s">
        <v>1152</v>
      </c>
      <c r="C70" s="2196">
        <v>50</v>
      </c>
      <c r="D70" s="2212"/>
    </row>
    <row r="71" spans="1:4" s="2188" customFormat="1" ht="19.899999999999999" customHeight="1">
      <c r="A71" s="2194" t="s">
        <v>466</v>
      </c>
      <c r="B71" s="2195" t="s">
        <v>1153</v>
      </c>
      <c r="C71" s="2196">
        <v>100</v>
      </c>
      <c r="D71" s="2212"/>
    </row>
    <row r="72" spans="1:4" s="2188" customFormat="1" ht="19.899999999999999" customHeight="1" thickBot="1">
      <c r="A72" s="2209" t="s">
        <v>467</v>
      </c>
      <c r="B72" s="2217" t="s">
        <v>1154</v>
      </c>
      <c r="C72" s="2211">
        <v>80</v>
      </c>
      <c r="D72" s="2212"/>
    </row>
    <row r="73" spans="1:4" s="2188" customFormat="1" ht="19.899999999999999" customHeight="1" thickBot="1">
      <c r="A73" s="2450" t="s">
        <v>614</v>
      </c>
      <c r="B73" s="2451"/>
      <c r="C73" s="2189">
        <f>SUM(C74:C79)</f>
        <v>237341</v>
      </c>
      <c r="D73" s="2212"/>
    </row>
    <row r="74" spans="1:4" s="2188" customFormat="1" ht="19.899999999999999" customHeight="1">
      <c r="A74" s="2204" t="s">
        <v>471</v>
      </c>
      <c r="B74" s="2205" t="s">
        <v>615</v>
      </c>
      <c r="C74" s="2206">
        <v>500</v>
      </c>
      <c r="D74" s="2212"/>
    </row>
    <row r="75" spans="1:4" s="2188" customFormat="1" ht="19.899999999999999" customHeight="1">
      <c r="A75" s="2194" t="s">
        <v>472</v>
      </c>
      <c r="B75" s="2195" t="s">
        <v>616</v>
      </c>
      <c r="C75" s="2196">
        <v>230839</v>
      </c>
      <c r="D75" s="2212"/>
    </row>
    <row r="76" spans="1:4" s="2188" customFormat="1" ht="19.899999999999999" customHeight="1">
      <c r="A76" s="2194" t="s">
        <v>475</v>
      </c>
      <c r="B76" s="2195" t="s">
        <v>807</v>
      </c>
      <c r="C76" s="2196">
        <v>2162</v>
      </c>
      <c r="D76" s="2212"/>
    </row>
    <row r="77" spans="1:4" s="2188" customFormat="1" ht="19.899999999999999" customHeight="1">
      <c r="A77" s="2194" t="s">
        <v>487</v>
      </c>
      <c r="B77" s="2195" t="s">
        <v>1155</v>
      </c>
      <c r="C77" s="2196">
        <v>3490</v>
      </c>
      <c r="D77" s="2212"/>
    </row>
    <row r="78" spans="1:4" s="2188" customFormat="1" ht="19.899999999999999" customHeight="1">
      <c r="A78" s="2194" t="s">
        <v>488</v>
      </c>
      <c r="B78" s="2195" t="s">
        <v>1156</v>
      </c>
      <c r="C78" s="2196">
        <v>250</v>
      </c>
      <c r="D78" s="2212"/>
    </row>
    <row r="79" spans="1:4" s="2188" customFormat="1" ht="19.899999999999999" customHeight="1" thickBot="1">
      <c r="A79" s="2198" t="s">
        <v>613</v>
      </c>
      <c r="B79" s="2199" t="s">
        <v>808</v>
      </c>
      <c r="C79" s="2211">
        <v>100</v>
      </c>
      <c r="D79" s="2212"/>
    </row>
    <row r="80" spans="1:4" s="2188" customFormat="1" ht="19.899999999999999" customHeight="1" thickBot="1">
      <c r="A80" s="2218"/>
      <c r="B80" s="2251" t="s">
        <v>809</v>
      </c>
      <c r="C80" s="2189">
        <f>C81+C83+C86</f>
        <v>8956</v>
      </c>
      <c r="D80" s="2212"/>
    </row>
    <row r="81" spans="1:4" s="2188" customFormat="1" ht="19.899999999999999" customHeight="1" thickBot="1">
      <c r="A81" s="2448" t="s">
        <v>599</v>
      </c>
      <c r="B81" s="2449"/>
      <c r="C81" s="2189">
        <f>C82</f>
        <v>4100</v>
      </c>
      <c r="D81" s="2212"/>
    </row>
    <row r="82" spans="1:4" s="2188" customFormat="1" ht="19.899999999999999" customHeight="1" thickBot="1">
      <c r="A82" s="2219" t="s">
        <v>651</v>
      </c>
      <c r="B82" s="2220" t="s">
        <v>605</v>
      </c>
      <c r="C82" s="2203">
        <v>4100</v>
      </c>
      <c r="D82" s="2212"/>
    </row>
    <row r="83" spans="1:4" s="2188" customFormat="1" ht="19.899999999999999" customHeight="1" thickBot="1">
      <c r="A83" s="2450" t="s">
        <v>1150</v>
      </c>
      <c r="B83" s="2451"/>
      <c r="C83" s="2189">
        <f>C84+C85</f>
        <v>1300</v>
      </c>
      <c r="D83" s="2212"/>
    </row>
    <row r="84" spans="1:4" s="2188" customFormat="1" ht="19.899999999999999" customHeight="1">
      <c r="A84" s="2204" t="s">
        <v>652</v>
      </c>
      <c r="B84" s="2216" t="s">
        <v>1157</v>
      </c>
      <c r="C84" s="2203">
        <v>300</v>
      </c>
      <c r="D84" s="2212"/>
    </row>
    <row r="85" spans="1:4" s="2188" customFormat="1" ht="19.899999999999999" customHeight="1" thickBot="1">
      <c r="A85" s="2198" t="s">
        <v>653</v>
      </c>
      <c r="B85" s="2199" t="s">
        <v>1158</v>
      </c>
      <c r="C85" s="2211">
        <v>1000</v>
      </c>
      <c r="D85" s="2212"/>
    </row>
    <row r="86" spans="1:4" s="2188" customFormat="1" ht="19.899999999999999" customHeight="1" thickBot="1">
      <c r="A86" s="2448" t="s">
        <v>614</v>
      </c>
      <c r="B86" s="2452"/>
      <c r="C86" s="2189">
        <f>C87</f>
        <v>3556</v>
      </c>
      <c r="D86" s="2212"/>
    </row>
    <row r="87" spans="1:4" s="2188" customFormat="1" ht="19.899999999999999" customHeight="1" thickBot="1">
      <c r="A87" s="2219" t="s">
        <v>654</v>
      </c>
      <c r="B87" s="2220" t="s">
        <v>810</v>
      </c>
      <c r="C87" s="2203">
        <v>3556</v>
      </c>
      <c r="D87" s="2212"/>
    </row>
    <row r="88" spans="1:4" s="2188" customFormat="1" ht="19.899999999999999" customHeight="1" thickBot="1">
      <c r="A88" s="2448" t="s">
        <v>811</v>
      </c>
      <c r="B88" s="2452"/>
      <c r="C88" s="2189">
        <f>C5+C80</f>
        <v>285938</v>
      </c>
      <c r="D88" s="2212"/>
    </row>
    <row r="89" spans="1:4">
      <c r="A89" s="2221"/>
      <c r="B89" s="2221"/>
      <c r="C89" s="2177"/>
    </row>
    <row r="90" spans="1:4">
      <c r="A90" s="2221"/>
      <c r="B90" s="2221"/>
      <c r="C90" s="2177"/>
    </row>
    <row r="91" spans="1:4">
      <c r="A91" s="2221"/>
      <c r="B91" s="2221"/>
      <c r="C91" s="2177"/>
    </row>
    <row r="92" spans="1:4">
      <c r="A92" s="2221"/>
      <c r="B92" s="2221"/>
      <c r="C92" s="2177"/>
    </row>
    <row r="93" spans="1:4">
      <c r="A93" s="2221"/>
      <c r="B93" s="2221"/>
      <c r="C93" s="2221"/>
    </row>
    <row r="94" spans="1:4">
      <c r="A94" s="2221"/>
      <c r="B94" s="2221"/>
      <c r="C94" s="2221"/>
    </row>
    <row r="95" spans="1:4">
      <c r="A95" s="2221"/>
      <c r="B95" s="2221"/>
      <c r="C95" s="2221"/>
    </row>
    <row r="96" spans="1:4">
      <c r="A96" s="2221"/>
      <c r="B96" s="2221"/>
      <c r="C96" s="2221"/>
    </row>
    <row r="97" spans="3:3">
      <c r="C97" s="2221"/>
    </row>
    <row r="98" spans="3:3">
      <c r="C98" s="2221"/>
    </row>
    <row r="99" spans="3:3">
      <c r="C99" s="2221"/>
    </row>
  </sheetData>
  <mergeCells count="16">
    <mergeCell ref="A39:B39"/>
    <mergeCell ref="A1:C1"/>
    <mergeCell ref="A5:B5"/>
    <mergeCell ref="A6:B6"/>
    <mergeCell ref="A7:B7"/>
    <mergeCell ref="A37:B37"/>
    <mergeCell ref="A81:B81"/>
    <mergeCell ref="A83:B83"/>
    <mergeCell ref="A86:B86"/>
    <mergeCell ref="A88:B88"/>
    <mergeCell ref="A42:B42"/>
    <mergeCell ref="A44:B44"/>
    <mergeCell ref="A59:B59"/>
    <mergeCell ref="A65:B65"/>
    <mergeCell ref="A67:B67"/>
    <mergeCell ref="A73:B7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&amp;R&amp;"Times New Roman CE,Dőlt"&amp;12  23. melléklet a 11/2016. (V.27.) önkormányzati rendelethez</oddHead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175"/>
  <sheetViews>
    <sheetView topLeftCell="A145" zoomScaleNormal="100" workbookViewId="0">
      <selection activeCell="I139" sqref="I139"/>
    </sheetView>
  </sheetViews>
  <sheetFormatPr defaultColWidth="9.33203125" defaultRowHeight="12.75"/>
  <cols>
    <col min="1" max="1" width="11" style="57" customWidth="1"/>
    <col min="2" max="2" width="78.33203125" style="58" customWidth="1"/>
    <col min="3" max="3" width="14.6640625" style="59" customWidth="1"/>
    <col min="4" max="4" width="14.6640625" style="2" customWidth="1"/>
    <col min="5" max="5" width="15.83203125" style="2" customWidth="1"/>
    <col min="6" max="16384" width="9.33203125" style="2"/>
  </cols>
  <sheetData>
    <row r="1" spans="1:5" s="1" customFormat="1" ht="50.25" customHeight="1">
      <c r="A1" s="2257" t="s">
        <v>985</v>
      </c>
      <c r="B1" s="2257"/>
      <c r="C1" s="2257"/>
      <c r="D1" s="2257"/>
      <c r="E1" s="2257"/>
    </row>
    <row r="2" spans="1:5" s="5" customFormat="1" ht="21.75" customHeight="1" thickBot="1">
      <c r="A2" s="2269" t="s">
        <v>376</v>
      </c>
      <c r="B2" s="2269"/>
      <c r="C2" s="2270"/>
      <c r="D2" s="2270"/>
      <c r="E2" s="1972" t="s">
        <v>957</v>
      </c>
    </row>
    <row r="3" spans="1:5" s="5" customFormat="1" ht="21.75" customHeight="1" thickBot="1">
      <c r="A3" s="2280" t="s">
        <v>57</v>
      </c>
      <c r="B3" s="2280" t="s">
        <v>0</v>
      </c>
      <c r="C3" s="2275" t="s">
        <v>983</v>
      </c>
      <c r="D3" s="2276"/>
      <c r="E3" s="2277"/>
    </row>
    <row r="4" spans="1:5" ht="31.5" customHeight="1" thickBot="1">
      <c r="A4" s="2281"/>
      <c r="B4" s="2281"/>
      <c r="C4" s="124" t="s">
        <v>99</v>
      </c>
      <c r="D4" s="125" t="s">
        <v>390</v>
      </c>
      <c r="E4" s="125" t="s">
        <v>495</v>
      </c>
    </row>
    <row r="5" spans="1:5" s="3" customFormat="1" ht="12.95" customHeight="1" thickBot="1">
      <c r="A5" s="75">
        <v>1</v>
      </c>
      <c r="B5" s="9">
        <v>2</v>
      </c>
      <c r="C5" s="218">
        <v>3</v>
      </c>
      <c r="D5" s="219">
        <v>4</v>
      </c>
      <c r="E5" s="212">
        <v>5</v>
      </c>
    </row>
    <row r="6" spans="1:5" s="61" customFormat="1" ht="16.5" customHeight="1" thickBot="1">
      <c r="A6" s="60" t="s">
        <v>66</v>
      </c>
      <c r="B6" s="34" t="s">
        <v>197</v>
      </c>
      <c r="C6" s="408">
        <f>+C7+C8+C9+C10+C11+C12</f>
        <v>0</v>
      </c>
      <c r="D6" s="491">
        <f>+D7+D8+D9+D10+D11+D12</f>
        <v>4619</v>
      </c>
      <c r="E6" s="299">
        <f>+E7+E8+E9+E10+E11+E12</f>
        <v>4619</v>
      </c>
    </row>
    <row r="7" spans="1:5" s="6" customFormat="1" ht="16.5" customHeight="1">
      <c r="A7" s="62" t="s">
        <v>18</v>
      </c>
      <c r="B7" s="86" t="s">
        <v>198</v>
      </c>
      <c r="C7" s="492"/>
      <c r="D7" s="493"/>
      <c r="E7" s="893"/>
    </row>
    <row r="8" spans="1:5" s="7" customFormat="1" ht="16.5" customHeight="1">
      <c r="A8" s="63" t="s">
        <v>19</v>
      </c>
      <c r="B8" s="87" t="s">
        <v>199</v>
      </c>
      <c r="C8" s="494"/>
      <c r="D8" s="495"/>
      <c r="E8" s="802"/>
    </row>
    <row r="9" spans="1:5" s="7" customFormat="1" ht="16.5" customHeight="1">
      <c r="A9" s="63" t="s">
        <v>20</v>
      </c>
      <c r="B9" s="87" t="s">
        <v>95</v>
      </c>
      <c r="C9" s="494"/>
      <c r="D9" s="495"/>
      <c r="E9" s="802"/>
    </row>
    <row r="10" spans="1:5" s="7" customFormat="1" ht="16.5" customHeight="1">
      <c r="A10" s="63" t="s">
        <v>21</v>
      </c>
      <c r="B10" s="87" t="s">
        <v>96</v>
      </c>
      <c r="C10" s="494"/>
      <c r="D10" s="495"/>
      <c r="E10" s="802"/>
    </row>
    <row r="11" spans="1:5" s="7" customFormat="1" ht="16.5" customHeight="1">
      <c r="A11" s="63" t="s">
        <v>34</v>
      </c>
      <c r="B11" s="87" t="s">
        <v>200</v>
      </c>
      <c r="C11" s="494"/>
      <c r="D11" s="495">
        <v>4619</v>
      </c>
      <c r="E11" s="802">
        <v>4619</v>
      </c>
    </row>
    <row r="12" spans="1:5" s="6" customFormat="1" ht="16.5" customHeight="1" thickBot="1">
      <c r="A12" s="64" t="s">
        <v>22</v>
      </c>
      <c r="B12" s="88" t="s">
        <v>201</v>
      </c>
      <c r="C12" s="496"/>
      <c r="D12" s="497"/>
      <c r="E12" s="870"/>
    </row>
    <row r="13" spans="1:5" s="6" customFormat="1" ht="16.5" customHeight="1" thickBot="1">
      <c r="A13" s="60" t="s">
        <v>67</v>
      </c>
      <c r="B13" s="89" t="s">
        <v>202</v>
      </c>
      <c r="C13" s="408">
        <f>+C14+C15+C16+C17+C18</f>
        <v>177301</v>
      </c>
      <c r="D13" s="352">
        <f>+D14+D15+D16+D17+D18</f>
        <v>180411</v>
      </c>
      <c r="E13" s="299">
        <f>+E14+E15+E16+E17+E18</f>
        <v>185258</v>
      </c>
    </row>
    <row r="14" spans="1:5" s="6" customFormat="1" ht="16.5" customHeight="1">
      <c r="A14" s="69" t="s">
        <v>24</v>
      </c>
      <c r="B14" s="127" t="s">
        <v>160</v>
      </c>
      <c r="C14" s="498"/>
      <c r="D14" s="499"/>
      <c r="E14" s="868"/>
    </row>
    <row r="15" spans="1:5" s="6" customFormat="1" ht="16.5" customHeight="1">
      <c r="A15" s="63" t="s">
        <v>25</v>
      </c>
      <c r="B15" s="87" t="s">
        <v>203</v>
      </c>
      <c r="C15" s="494"/>
      <c r="D15" s="500"/>
      <c r="E15" s="869"/>
    </row>
    <row r="16" spans="1:5" s="6" customFormat="1" ht="16.5" customHeight="1">
      <c r="A16" s="63" t="s">
        <v>26</v>
      </c>
      <c r="B16" s="87" t="s">
        <v>204</v>
      </c>
      <c r="C16" s="494"/>
      <c r="D16" s="500"/>
      <c r="E16" s="869"/>
    </row>
    <row r="17" spans="1:7" s="6" customFormat="1" ht="16.5" customHeight="1">
      <c r="A17" s="63" t="s">
        <v>27</v>
      </c>
      <c r="B17" s="87" t="s">
        <v>205</v>
      </c>
      <c r="C17" s="494"/>
      <c r="D17" s="500"/>
      <c r="E17" s="869"/>
      <c r="G17" s="6" t="s">
        <v>484</v>
      </c>
    </row>
    <row r="18" spans="1:7" s="6" customFormat="1" ht="16.5" customHeight="1">
      <c r="A18" s="63" t="s">
        <v>28</v>
      </c>
      <c r="B18" s="87" t="s">
        <v>206</v>
      </c>
      <c r="C18" s="494">
        <f>SUM(C19:C23)</f>
        <v>177301</v>
      </c>
      <c r="D18" s="501">
        <f>SUM(D19:D23)</f>
        <v>180411</v>
      </c>
      <c r="E18" s="743">
        <f>SUM(E19:E23)</f>
        <v>185258</v>
      </c>
    </row>
    <row r="19" spans="1:7" s="7" customFormat="1" ht="16.5" customHeight="1">
      <c r="A19" s="63" t="s">
        <v>315</v>
      </c>
      <c r="B19" s="90" t="s">
        <v>314</v>
      </c>
      <c r="C19" s="494">
        <v>2136</v>
      </c>
      <c r="D19" s="495">
        <v>2136</v>
      </c>
      <c r="E19" s="690">
        <v>590</v>
      </c>
    </row>
    <row r="20" spans="1:7" s="7" customFormat="1" ht="16.5" customHeight="1">
      <c r="A20" s="63" t="s">
        <v>316</v>
      </c>
      <c r="B20" s="90" t="s">
        <v>183</v>
      </c>
      <c r="C20" s="494"/>
      <c r="D20" s="495">
        <v>4897</v>
      </c>
      <c r="E20" s="690">
        <v>4898</v>
      </c>
    </row>
    <row r="21" spans="1:7" s="7" customFormat="1" ht="16.5" customHeight="1">
      <c r="A21" s="63" t="s">
        <v>317</v>
      </c>
      <c r="B21" s="90" t="s">
        <v>184</v>
      </c>
      <c r="C21" s="494">
        <v>168685</v>
      </c>
      <c r="D21" s="495">
        <v>166655</v>
      </c>
      <c r="E21" s="690">
        <v>173232</v>
      </c>
    </row>
    <row r="22" spans="1:7" s="7" customFormat="1" ht="16.5" customHeight="1">
      <c r="A22" s="63" t="s">
        <v>318</v>
      </c>
      <c r="B22" s="90" t="s">
        <v>185</v>
      </c>
      <c r="C22" s="494">
        <v>6480</v>
      </c>
      <c r="D22" s="495">
        <v>6480</v>
      </c>
      <c r="E22" s="802">
        <v>6295</v>
      </c>
    </row>
    <row r="23" spans="1:7" s="7" customFormat="1" ht="16.5" customHeight="1" thickBot="1">
      <c r="A23" s="128" t="s">
        <v>319</v>
      </c>
      <c r="B23" s="129" t="s">
        <v>309</v>
      </c>
      <c r="C23" s="502"/>
      <c r="D23" s="503">
        <v>243</v>
      </c>
      <c r="E23" s="870">
        <v>243</v>
      </c>
    </row>
    <row r="24" spans="1:7" s="7" customFormat="1" ht="27.75" customHeight="1" thickBot="1">
      <c r="A24" s="60" t="s">
        <v>68</v>
      </c>
      <c r="B24" s="34" t="s">
        <v>207</v>
      </c>
      <c r="C24" s="382">
        <f>+C25+C26+C27+C28+C29</f>
        <v>0</v>
      </c>
      <c r="D24" s="352">
        <f>+D25+D26+D27+D28+D29</f>
        <v>9703</v>
      </c>
      <c r="E24" s="299">
        <f>+E25+E26+E27+E28+E29</f>
        <v>4053</v>
      </c>
    </row>
    <row r="25" spans="1:7" s="7" customFormat="1" ht="16.5" customHeight="1">
      <c r="A25" s="69" t="s">
        <v>5</v>
      </c>
      <c r="B25" s="127" t="s">
        <v>208</v>
      </c>
      <c r="C25" s="498"/>
      <c r="D25" s="744">
        <v>500</v>
      </c>
      <c r="E25" s="689">
        <v>500</v>
      </c>
    </row>
    <row r="26" spans="1:7" s="6" customFormat="1" ht="16.5" customHeight="1">
      <c r="A26" s="63" t="s">
        <v>6</v>
      </c>
      <c r="B26" s="87" t="s">
        <v>209</v>
      </c>
      <c r="C26" s="494"/>
      <c r="D26" s="500"/>
      <c r="E26" s="869"/>
    </row>
    <row r="27" spans="1:7" s="7" customFormat="1" ht="16.5" customHeight="1">
      <c r="A27" s="63" t="s">
        <v>7</v>
      </c>
      <c r="B27" s="87" t="s">
        <v>210</v>
      </c>
      <c r="C27" s="494"/>
      <c r="D27" s="495"/>
      <c r="E27" s="690"/>
    </row>
    <row r="28" spans="1:7" s="7" customFormat="1" ht="16.5" customHeight="1">
      <c r="A28" s="63" t="s">
        <v>8</v>
      </c>
      <c r="B28" s="87" t="s">
        <v>211</v>
      </c>
      <c r="C28" s="494"/>
      <c r="D28" s="495"/>
      <c r="E28" s="690"/>
    </row>
    <row r="29" spans="1:7" s="7" customFormat="1" ht="16.5" customHeight="1">
      <c r="A29" s="63" t="s">
        <v>37</v>
      </c>
      <c r="B29" s="87" t="s">
        <v>212</v>
      </c>
      <c r="C29" s="494">
        <f>SUM(C30:C34)</f>
        <v>0</v>
      </c>
      <c r="D29" s="501">
        <f>SUM(D30:D34)</f>
        <v>9203</v>
      </c>
      <c r="E29" s="743">
        <f>SUM(E30:E34)</f>
        <v>3553</v>
      </c>
    </row>
    <row r="30" spans="1:7" s="7" customFormat="1" ht="16.5" customHeight="1">
      <c r="A30" s="63" t="s">
        <v>320</v>
      </c>
      <c r="B30" s="90" t="s">
        <v>314</v>
      </c>
      <c r="C30" s="494"/>
      <c r="D30" s="495"/>
      <c r="E30" s="690"/>
    </row>
    <row r="31" spans="1:7" s="7" customFormat="1" ht="16.5" customHeight="1">
      <c r="A31" s="63" t="s">
        <v>321</v>
      </c>
      <c r="B31" s="90" t="s">
        <v>183</v>
      </c>
      <c r="C31" s="494"/>
      <c r="D31" s="495"/>
      <c r="E31" s="690"/>
    </row>
    <row r="32" spans="1:7" s="7" customFormat="1" ht="16.5" customHeight="1">
      <c r="A32" s="63" t="s">
        <v>322</v>
      </c>
      <c r="B32" s="90" t="s">
        <v>184</v>
      </c>
      <c r="C32" s="494"/>
      <c r="D32" s="495">
        <v>9203</v>
      </c>
      <c r="E32" s="802">
        <v>3553</v>
      </c>
    </row>
    <row r="33" spans="1:5" s="7" customFormat="1" ht="16.5" customHeight="1">
      <c r="A33" s="63" t="s">
        <v>323</v>
      </c>
      <c r="B33" s="90" t="s">
        <v>185</v>
      </c>
      <c r="C33" s="494"/>
      <c r="D33" s="495"/>
      <c r="E33" s="802"/>
    </row>
    <row r="34" spans="1:5" s="7" customFormat="1" ht="16.5" customHeight="1" thickBot="1">
      <c r="A34" s="128" t="s">
        <v>324</v>
      </c>
      <c r="B34" s="129" t="s">
        <v>309</v>
      </c>
      <c r="C34" s="502"/>
      <c r="D34" s="503"/>
      <c r="E34" s="745"/>
    </row>
    <row r="35" spans="1:5" s="7" customFormat="1" ht="16.5" customHeight="1" thickBot="1">
      <c r="A35" s="60" t="s">
        <v>38</v>
      </c>
      <c r="B35" s="34" t="s">
        <v>213</v>
      </c>
      <c r="C35" s="391">
        <f>+C36+C41+C42+C43</f>
        <v>0</v>
      </c>
      <c r="D35" s="366">
        <f>+D36+D41+D42+D43</f>
        <v>0</v>
      </c>
      <c r="E35" s="752">
        <f>+E36+E41+E42+E43</f>
        <v>0</v>
      </c>
    </row>
    <row r="36" spans="1:5" s="7" customFormat="1" ht="16.5" customHeight="1">
      <c r="A36" s="62" t="s">
        <v>9</v>
      </c>
      <c r="B36" s="86" t="s">
        <v>214</v>
      </c>
      <c r="C36" s="506"/>
      <c r="D36" s="367"/>
      <c r="E36" s="526"/>
    </row>
    <row r="37" spans="1:5" s="7" customFormat="1" ht="16.5" customHeight="1">
      <c r="A37" s="63" t="s">
        <v>215</v>
      </c>
      <c r="B37" s="92" t="s">
        <v>325</v>
      </c>
      <c r="C37" s="507"/>
      <c r="D37" s="495"/>
      <c r="E37" s="872"/>
    </row>
    <row r="38" spans="1:5" s="7" customFormat="1" ht="16.5" customHeight="1">
      <c r="A38" s="63" t="s">
        <v>216</v>
      </c>
      <c r="B38" s="92" t="s">
        <v>326</v>
      </c>
      <c r="C38" s="507"/>
      <c r="D38" s="495"/>
      <c r="E38" s="872"/>
    </row>
    <row r="39" spans="1:5" s="7" customFormat="1" ht="16.5" customHeight="1">
      <c r="A39" s="63" t="s">
        <v>327</v>
      </c>
      <c r="B39" s="92" t="s">
        <v>328</v>
      </c>
      <c r="C39" s="507"/>
      <c r="D39" s="495"/>
      <c r="E39" s="872"/>
    </row>
    <row r="40" spans="1:5" s="7" customFormat="1" ht="16.5" customHeight="1">
      <c r="A40" s="63" t="s">
        <v>461</v>
      </c>
      <c r="B40" s="92" t="s">
        <v>464</v>
      </c>
      <c r="C40" s="507"/>
      <c r="D40" s="495"/>
      <c r="E40" s="872"/>
    </row>
    <row r="41" spans="1:5" s="7" customFormat="1" ht="16.5" customHeight="1">
      <c r="A41" s="63" t="s">
        <v>10</v>
      </c>
      <c r="B41" s="87" t="s">
        <v>217</v>
      </c>
      <c r="C41" s="494"/>
      <c r="D41" s="495"/>
      <c r="E41" s="872"/>
    </row>
    <row r="42" spans="1:5" s="7" customFormat="1" ht="16.5" customHeight="1">
      <c r="A42" s="63" t="s">
        <v>165</v>
      </c>
      <c r="B42" s="87" t="s">
        <v>329</v>
      </c>
      <c r="C42" s="494"/>
      <c r="D42" s="495"/>
      <c r="E42" s="872"/>
    </row>
    <row r="43" spans="1:5" s="7" customFormat="1" ht="16.5" customHeight="1" thickBot="1">
      <c r="A43" s="64" t="s">
        <v>188</v>
      </c>
      <c r="B43" s="88" t="s">
        <v>330</v>
      </c>
      <c r="C43" s="496"/>
      <c r="D43" s="505"/>
      <c r="E43" s="876"/>
    </row>
    <row r="44" spans="1:5" s="7" customFormat="1" ht="16.5" customHeight="1" thickBot="1">
      <c r="A44" s="60" t="s">
        <v>70</v>
      </c>
      <c r="B44" s="34" t="s">
        <v>218</v>
      </c>
      <c r="C44" s="382">
        <f>C45+C46+C50+C51+C52+C53+C54+C55+C56+C57</f>
        <v>62330</v>
      </c>
      <c r="D44" s="352">
        <f>D45+D46+D50+D51+D52+D53+D54+D55+D56+D57</f>
        <v>83848</v>
      </c>
      <c r="E44" s="353">
        <f>E45+E46+E50+E51+E52+E53+E54+E55+E56+E57</f>
        <v>87157</v>
      </c>
    </row>
    <row r="45" spans="1:5" s="7" customFormat="1" ht="16.5" customHeight="1">
      <c r="A45" s="62" t="s">
        <v>11</v>
      </c>
      <c r="B45" s="86" t="s">
        <v>149</v>
      </c>
      <c r="C45" s="492"/>
      <c r="D45" s="504"/>
      <c r="E45" s="597"/>
    </row>
    <row r="46" spans="1:5" s="7" customFormat="1" ht="16.5" customHeight="1">
      <c r="A46" s="63" t="s">
        <v>12</v>
      </c>
      <c r="B46" s="87" t="s">
        <v>150</v>
      </c>
      <c r="C46" s="494">
        <f>SUM(C47:C49)</f>
        <v>10928</v>
      </c>
      <c r="D46" s="501">
        <f>SUM(D47:D49)</f>
        <v>12158</v>
      </c>
      <c r="E46" s="743">
        <f>SUM(E47:E49)</f>
        <v>12179</v>
      </c>
    </row>
    <row r="47" spans="1:5" s="7" customFormat="1" ht="16.5" customHeight="1">
      <c r="A47" s="63" t="s">
        <v>331</v>
      </c>
      <c r="B47" s="93" t="s">
        <v>194</v>
      </c>
      <c r="C47" s="508"/>
      <c r="D47" s="509"/>
      <c r="E47" s="873"/>
    </row>
    <row r="48" spans="1:5" s="7" customFormat="1" ht="16.5" customHeight="1">
      <c r="A48" s="63" t="s">
        <v>332</v>
      </c>
      <c r="B48" s="93" t="s">
        <v>195</v>
      </c>
      <c r="C48" s="508">
        <v>4387</v>
      </c>
      <c r="D48" s="509">
        <v>4487</v>
      </c>
      <c r="E48" s="874">
        <v>4496</v>
      </c>
    </row>
    <row r="49" spans="1:5" s="7" customFormat="1" ht="16.5" customHeight="1">
      <c r="A49" s="63" t="s">
        <v>333</v>
      </c>
      <c r="B49" s="93" t="s">
        <v>196</v>
      </c>
      <c r="C49" s="508">
        <v>6541</v>
      </c>
      <c r="D49" s="509">
        <v>7671</v>
      </c>
      <c r="E49" s="802">
        <v>7683</v>
      </c>
    </row>
    <row r="50" spans="1:5" s="7" customFormat="1" ht="16.5" customHeight="1">
      <c r="A50" s="63" t="s">
        <v>13</v>
      </c>
      <c r="B50" s="87" t="s">
        <v>151</v>
      </c>
      <c r="C50" s="510">
        <v>7886</v>
      </c>
      <c r="D50" s="509">
        <v>8256</v>
      </c>
      <c r="E50" s="802">
        <v>8685</v>
      </c>
    </row>
    <row r="51" spans="1:5" s="7" customFormat="1" ht="16.5" customHeight="1">
      <c r="A51" s="63" t="s">
        <v>40</v>
      </c>
      <c r="B51" s="87" t="s">
        <v>152</v>
      </c>
      <c r="C51" s="510"/>
      <c r="D51" s="509"/>
      <c r="E51" s="802"/>
    </row>
    <row r="52" spans="1:5" s="7" customFormat="1" ht="16.5" customHeight="1">
      <c r="A52" s="63" t="s">
        <v>41</v>
      </c>
      <c r="B52" s="87" t="s">
        <v>153</v>
      </c>
      <c r="C52" s="510"/>
      <c r="D52" s="509"/>
      <c r="E52" s="802"/>
    </row>
    <row r="53" spans="1:5" s="7" customFormat="1" ht="16.5" customHeight="1">
      <c r="A53" s="63" t="s">
        <v>42</v>
      </c>
      <c r="B53" s="87" t="s">
        <v>219</v>
      </c>
      <c r="C53" s="510">
        <v>8826</v>
      </c>
      <c r="D53" s="509">
        <v>8885</v>
      </c>
      <c r="E53" s="802">
        <v>8950</v>
      </c>
    </row>
    <row r="54" spans="1:5" s="7" customFormat="1" ht="16.5" customHeight="1">
      <c r="A54" s="63" t="s">
        <v>43</v>
      </c>
      <c r="B54" s="87" t="s">
        <v>220</v>
      </c>
      <c r="C54" s="510"/>
      <c r="D54" s="509">
        <v>19539</v>
      </c>
      <c r="E54" s="802">
        <v>20641</v>
      </c>
    </row>
    <row r="55" spans="1:5" s="7" customFormat="1" ht="16.5" customHeight="1">
      <c r="A55" s="63" t="s">
        <v>44</v>
      </c>
      <c r="B55" s="87" t="s">
        <v>156</v>
      </c>
      <c r="C55" s="510">
        <v>30</v>
      </c>
      <c r="D55" s="509">
        <v>30</v>
      </c>
      <c r="E55" s="802">
        <v>2</v>
      </c>
    </row>
    <row r="56" spans="1:5" s="7" customFormat="1" ht="16.5" customHeight="1">
      <c r="A56" s="63" t="s">
        <v>94</v>
      </c>
      <c r="B56" s="87" t="s">
        <v>157</v>
      </c>
      <c r="C56" s="510"/>
      <c r="D56" s="509"/>
      <c r="E56" s="802"/>
    </row>
    <row r="57" spans="1:5" s="7" customFormat="1" ht="16.5" customHeight="1" thickBot="1">
      <c r="A57" s="128" t="s">
        <v>221</v>
      </c>
      <c r="B57" s="131" t="s">
        <v>158</v>
      </c>
      <c r="C57" s="746">
        <v>34660</v>
      </c>
      <c r="D57" s="747">
        <v>34980</v>
      </c>
      <c r="E57" s="870">
        <v>36700</v>
      </c>
    </row>
    <row r="58" spans="1:5" s="7" customFormat="1" ht="16.5" customHeight="1" thickBot="1">
      <c r="A58" s="60" t="s">
        <v>71</v>
      </c>
      <c r="B58" s="34" t="s">
        <v>222</v>
      </c>
      <c r="C58" s="382">
        <f>SUM(C59:C62)</f>
        <v>0</v>
      </c>
      <c r="D58" s="352">
        <f>SUM(D59:D62)</f>
        <v>1000</v>
      </c>
      <c r="E58" s="353">
        <f>SUM(E59:E62)</f>
        <v>1000</v>
      </c>
    </row>
    <row r="59" spans="1:5" s="7" customFormat="1" ht="16.5" customHeight="1">
      <c r="A59" s="62" t="s">
        <v>14</v>
      </c>
      <c r="B59" s="86" t="s">
        <v>167</v>
      </c>
      <c r="C59" s="512"/>
      <c r="D59" s="504"/>
      <c r="E59" s="893"/>
    </row>
    <row r="60" spans="1:5" s="7" customFormat="1" ht="16.5" customHeight="1">
      <c r="A60" s="63" t="s">
        <v>15</v>
      </c>
      <c r="B60" s="87" t="s">
        <v>168</v>
      </c>
      <c r="C60" s="510"/>
      <c r="D60" s="495"/>
      <c r="E60" s="598"/>
    </row>
    <row r="61" spans="1:5" s="7" customFormat="1" ht="16.5" customHeight="1">
      <c r="A61" s="63" t="s">
        <v>223</v>
      </c>
      <c r="B61" s="87" t="s">
        <v>169</v>
      </c>
      <c r="C61" s="510"/>
      <c r="D61" s="495"/>
      <c r="E61" s="873"/>
    </row>
    <row r="62" spans="1:5" s="7" customFormat="1" ht="16.5" customHeight="1">
      <c r="A62" s="63" t="s">
        <v>224</v>
      </c>
      <c r="B62" s="94" t="s">
        <v>112</v>
      </c>
      <c r="C62" s="799">
        <f>SUM(C63:C66)</f>
        <v>0</v>
      </c>
      <c r="D62" s="295">
        <f>SUM(D63:D66)</f>
        <v>1000</v>
      </c>
      <c r="E62" s="295">
        <f>SUM(E63:E66)</f>
        <v>1000</v>
      </c>
    </row>
    <row r="63" spans="1:5" s="7" customFormat="1" ht="16.5" customHeight="1">
      <c r="A63" s="64" t="s">
        <v>336</v>
      </c>
      <c r="B63" s="93" t="s">
        <v>334</v>
      </c>
      <c r="C63" s="510"/>
      <c r="D63" s="495"/>
      <c r="E63" s="690"/>
    </row>
    <row r="64" spans="1:5" s="7" customFormat="1" ht="16.5" customHeight="1">
      <c r="A64" s="64" t="s">
        <v>337</v>
      </c>
      <c r="B64" s="93" t="s">
        <v>335</v>
      </c>
      <c r="C64" s="510"/>
      <c r="D64" s="495"/>
      <c r="E64" s="527"/>
    </row>
    <row r="65" spans="1:5" s="7" customFormat="1" ht="16.5" customHeight="1">
      <c r="A65" s="64" t="s">
        <v>338</v>
      </c>
      <c r="B65" s="199" t="s">
        <v>339</v>
      </c>
      <c r="C65" s="511"/>
      <c r="D65" s="505"/>
      <c r="E65" s="876"/>
    </row>
    <row r="66" spans="1:5" s="7" customFormat="1" ht="16.5" customHeight="1" thickBot="1">
      <c r="A66" s="128" t="s">
        <v>469</v>
      </c>
      <c r="B66" s="748" t="s">
        <v>485</v>
      </c>
      <c r="C66" s="746"/>
      <c r="D66" s="503">
        <v>1000</v>
      </c>
      <c r="E66" s="691">
        <v>1000</v>
      </c>
    </row>
    <row r="67" spans="1:5" s="7" customFormat="1" ht="16.5" customHeight="1" thickBot="1">
      <c r="A67" s="60" t="s">
        <v>45</v>
      </c>
      <c r="B67" s="34" t="s">
        <v>225</v>
      </c>
      <c r="C67" s="408">
        <f>SUM(C68:C70)</f>
        <v>0</v>
      </c>
      <c r="D67" s="491">
        <f>SUM(D68:D70)</f>
        <v>1250</v>
      </c>
      <c r="E67" s="749">
        <f>SUM(E68:E70)</f>
        <v>950</v>
      </c>
    </row>
    <row r="68" spans="1:5" s="7" customFormat="1" ht="20.25" customHeight="1">
      <c r="A68" s="62" t="s">
        <v>16</v>
      </c>
      <c r="B68" s="86" t="s">
        <v>226</v>
      </c>
      <c r="C68" s="492"/>
      <c r="D68" s="504"/>
      <c r="E68" s="689"/>
    </row>
    <row r="69" spans="1:5" s="7" customFormat="1" ht="33" customHeight="1">
      <c r="A69" s="63" t="s">
        <v>17</v>
      </c>
      <c r="B69" s="87" t="s">
        <v>227</v>
      </c>
      <c r="C69" s="494"/>
      <c r="D69" s="495"/>
      <c r="E69" s="598"/>
    </row>
    <row r="70" spans="1:5" s="7" customFormat="1" ht="16.5" customHeight="1" thickBot="1">
      <c r="A70" s="64" t="s">
        <v>46</v>
      </c>
      <c r="B70" s="88" t="s">
        <v>228</v>
      </c>
      <c r="C70" s="496"/>
      <c r="D70" s="505">
        <v>1250</v>
      </c>
      <c r="E70" s="904">
        <v>950</v>
      </c>
    </row>
    <row r="71" spans="1:5" s="7" customFormat="1" ht="16.5" customHeight="1" thickBot="1">
      <c r="A71" s="60" t="s">
        <v>73</v>
      </c>
      <c r="B71" s="25" t="s">
        <v>229</v>
      </c>
      <c r="C71" s="277">
        <f>SUM(C72:C74)</f>
        <v>0</v>
      </c>
      <c r="D71" s="491">
        <f>SUM(D72:D74)</f>
        <v>0</v>
      </c>
      <c r="E71" s="749">
        <f>SUM(E72:E74)</f>
        <v>0</v>
      </c>
    </row>
    <row r="72" spans="1:5" s="7" customFormat="1" ht="21" customHeight="1">
      <c r="A72" s="62" t="s">
        <v>47</v>
      </c>
      <c r="B72" s="86" t="s">
        <v>230</v>
      </c>
      <c r="C72" s="512"/>
      <c r="D72" s="599"/>
      <c r="E72" s="873"/>
    </row>
    <row r="73" spans="1:5" s="7" customFormat="1" ht="21" customHeight="1">
      <c r="A73" s="63" t="s">
        <v>48</v>
      </c>
      <c r="B73" s="87" t="s">
        <v>352</v>
      </c>
      <c r="C73" s="510"/>
      <c r="D73" s="495"/>
      <c r="E73" s="598"/>
    </row>
    <row r="74" spans="1:5" s="7" customFormat="1" ht="16.5" customHeight="1" thickBot="1">
      <c r="A74" s="64" t="s">
        <v>100</v>
      </c>
      <c r="B74" s="88" t="s">
        <v>231</v>
      </c>
      <c r="C74" s="511"/>
      <c r="D74" s="505"/>
      <c r="E74" s="904"/>
    </row>
    <row r="75" spans="1:5" s="7" customFormat="1" ht="24" customHeight="1" thickBot="1">
      <c r="A75" s="60" t="s">
        <v>74</v>
      </c>
      <c r="B75" s="34" t="s">
        <v>232</v>
      </c>
      <c r="C75" s="391">
        <f>+C6+C13+C24+C35+C44+C58+C67+C71</f>
        <v>239631</v>
      </c>
      <c r="D75" s="303">
        <f>+D6+D13+D24+D35+D44+D58+D67+D71</f>
        <v>280831</v>
      </c>
      <c r="E75" s="304">
        <f>+E6+E13+E24+E35+E44+E58+E67+E71</f>
        <v>283037</v>
      </c>
    </row>
    <row r="76" spans="1:5" s="7" customFormat="1" ht="16.5" customHeight="1" thickBot="1">
      <c r="A76" s="31" t="s">
        <v>233</v>
      </c>
      <c r="B76" s="89" t="s">
        <v>234</v>
      </c>
      <c r="C76" s="408">
        <f>SUM(C77:C79)</f>
        <v>0</v>
      </c>
      <c r="D76" s="491">
        <f>SUM(D77:D79)</f>
        <v>0</v>
      </c>
      <c r="E76" s="905"/>
    </row>
    <row r="77" spans="1:5" s="7" customFormat="1" ht="16.5" customHeight="1">
      <c r="A77" s="62" t="s">
        <v>235</v>
      </c>
      <c r="B77" s="86" t="s">
        <v>236</v>
      </c>
      <c r="C77" s="512"/>
      <c r="D77" s="504"/>
      <c r="E77" s="582"/>
    </row>
    <row r="78" spans="1:5" s="7" customFormat="1" ht="16.5" customHeight="1">
      <c r="A78" s="63" t="s">
        <v>237</v>
      </c>
      <c r="B78" s="87" t="s">
        <v>238</v>
      </c>
      <c r="C78" s="510"/>
      <c r="D78" s="495"/>
      <c r="E78" s="598"/>
    </row>
    <row r="79" spans="1:5" s="7" customFormat="1" ht="16.5" customHeight="1" thickBot="1">
      <c r="A79" s="64" t="s">
        <v>239</v>
      </c>
      <c r="B79" s="95" t="s">
        <v>340</v>
      </c>
      <c r="C79" s="511"/>
      <c r="D79" s="505"/>
      <c r="E79" s="904"/>
    </row>
    <row r="80" spans="1:5" s="7" customFormat="1" ht="16.5" customHeight="1" thickBot="1">
      <c r="A80" s="31" t="s">
        <v>240</v>
      </c>
      <c r="B80" s="89" t="s">
        <v>241</v>
      </c>
      <c r="C80" s="408">
        <f>SUM(C81:C84)</f>
        <v>0</v>
      </c>
      <c r="D80" s="361">
        <f>SUM(D81:D84)</f>
        <v>0</v>
      </c>
      <c r="E80" s="905"/>
    </row>
    <row r="81" spans="1:5" s="7" customFormat="1" ht="16.5" customHeight="1">
      <c r="A81" s="62" t="s">
        <v>35</v>
      </c>
      <c r="B81" s="86" t="s">
        <v>242</v>
      </c>
      <c r="C81" s="512"/>
      <c r="D81" s="504"/>
      <c r="E81" s="689"/>
    </row>
    <row r="82" spans="1:5" s="7" customFormat="1" ht="16.5" customHeight="1">
      <c r="A82" s="63" t="s">
        <v>36</v>
      </c>
      <c r="B82" s="87" t="s">
        <v>243</v>
      </c>
      <c r="C82" s="510"/>
      <c r="D82" s="495"/>
      <c r="E82" s="598"/>
    </row>
    <row r="83" spans="1:5" s="7" customFormat="1" ht="16.5" customHeight="1">
      <c r="A83" s="63" t="s">
        <v>244</v>
      </c>
      <c r="B83" s="87" t="s">
        <v>245</v>
      </c>
      <c r="C83" s="510"/>
      <c r="D83" s="495"/>
      <c r="E83" s="873"/>
    </row>
    <row r="84" spans="1:5" s="7" customFormat="1" ht="16.5" customHeight="1" thickBot="1">
      <c r="A84" s="64" t="s">
        <v>246</v>
      </c>
      <c r="B84" s="88" t="s">
        <v>247</v>
      </c>
      <c r="C84" s="511"/>
      <c r="D84" s="505"/>
      <c r="E84" s="876"/>
    </row>
    <row r="85" spans="1:5" s="7" customFormat="1" ht="16.5" customHeight="1" thickBot="1">
      <c r="A85" s="31" t="s">
        <v>248</v>
      </c>
      <c r="B85" s="89" t="s">
        <v>249</v>
      </c>
      <c r="C85" s="408">
        <f>SUM(C86+C89)</f>
        <v>1388</v>
      </c>
      <c r="D85" s="491">
        <f>SUM(D86+D89)</f>
        <v>3035</v>
      </c>
      <c r="E85" s="749">
        <f>SUM(E86+E89)</f>
        <v>3035</v>
      </c>
    </row>
    <row r="86" spans="1:5" s="7" customFormat="1" ht="16.5" customHeight="1">
      <c r="A86" s="62" t="s">
        <v>49</v>
      </c>
      <c r="B86" s="86" t="s">
        <v>250</v>
      </c>
      <c r="C86" s="512">
        <f>SUM(C87:C88)</f>
        <v>1388</v>
      </c>
      <c r="D86" s="513">
        <f>SUM(D87:D88)</f>
        <v>3035</v>
      </c>
      <c r="E86" s="750">
        <f>SUM(E87:E88)</f>
        <v>3035</v>
      </c>
    </row>
    <row r="87" spans="1:5" s="7" customFormat="1" ht="16.5" customHeight="1">
      <c r="A87" s="63" t="s">
        <v>343</v>
      </c>
      <c r="B87" s="96" t="s">
        <v>341</v>
      </c>
      <c r="C87" s="507"/>
      <c r="D87" s="514">
        <v>736</v>
      </c>
      <c r="E87" s="750">
        <v>736</v>
      </c>
    </row>
    <row r="88" spans="1:5" s="7" customFormat="1" ht="16.5" customHeight="1">
      <c r="A88" s="70" t="s">
        <v>344</v>
      </c>
      <c r="B88" s="96" t="s">
        <v>342</v>
      </c>
      <c r="C88" s="507">
        <v>1388</v>
      </c>
      <c r="D88" s="514">
        <v>2299</v>
      </c>
      <c r="E88" s="750">
        <v>2299</v>
      </c>
    </row>
    <row r="89" spans="1:5" s="7" customFormat="1" ht="16.5" customHeight="1" thickBot="1">
      <c r="A89" s="128" t="s">
        <v>50</v>
      </c>
      <c r="B89" s="131" t="s">
        <v>251</v>
      </c>
      <c r="C89" s="746"/>
      <c r="D89" s="503"/>
      <c r="E89" s="750"/>
    </row>
    <row r="90" spans="1:5" s="6" customFormat="1" ht="16.5" customHeight="1" thickBot="1">
      <c r="A90" s="31" t="s">
        <v>252</v>
      </c>
      <c r="B90" s="89" t="s">
        <v>253</v>
      </c>
      <c r="C90" s="408">
        <f>SUM(C91:C93)</f>
        <v>0</v>
      </c>
      <c r="D90" s="491">
        <f>SUM(D91:D93)</f>
        <v>0</v>
      </c>
      <c r="E90" s="749">
        <f>SUM(E91:E93)</f>
        <v>0</v>
      </c>
    </row>
    <row r="91" spans="1:5" s="7" customFormat="1" ht="16.5" customHeight="1">
      <c r="A91" s="62" t="s">
        <v>254</v>
      </c>
      <c r="B91" s="86" t="s">
        <v>255</v>
      </c>
      <c r="C91" s="512"/>
      <c r="D91" s="504"/>
      <c r="E91" s="689"/>
    </row>
    <row r="92" spans="1:5" s="7" customFormat="1" ht="16.5" customHeight="1">
      <c r="A92" s="63" t="s">
        <v>256</v>
      </c>
      <c r="B92" s="87" t="s">
        <v>257</v>
      </c>
      <c r="C92" s="510"/>
      <c r="D92" s="495"/>
      <c r="E92" s="598"/>
    </row>
    <row r="93" spans="1:5" s="7" customFormat="1" ht="16.5" customHeight="1" thickBot="1">
      <c r="A93" s="64" t="s">
        <v>258</v>
      </c>
      <c r="B93" s="88" t="s">
        <v>259</v>
      </c>
      <c r="C93" s="511"/>
      <c r="D93" s="505"/>
      <c r="E93" s="904"/>
    </row>
    <row r="94" spans="1:5" s="7" customFormat="1" ht="16.5" customHeight="1" thickBot="1">
      <c r="A94" s="31" t="s">
        <v>260</v>
      </c>
      <c r="B94" s="89" t="s">
        <v>261</v>
      </c>
      <c r="C94" s="408">
        <f>SUM(C95:C98)</f>
        <v>0</v>
      </c>
      <c r="D94" s="491">
        <f>SUM(D95:D98)</f>
        <v>0</v>
      </c>
      <c r="E94" s="749">
        <f>SUM(E95:E98)</f>
        <v>0</v>
      </c>
    </row>
    <row r="95" spans="1:5" s="7" customFormat="1" ht="16.5" customHeight="1">
      <c r="A95" s="65" t="s">
        <v>262</v>
      </c>
      <c r="B95" s="86" t="s">
        <v>263</v>
      </c>
      <c r="C95" s="512"/>
      <c r="D95" s="504"/>
      <c r="E95" s="689"/>
    </row>
    <row r="96" spans="1:5" s="7" customFormat="1" ht="16.5" customHeight="1">
      <c r="A96" s="66" t="s">
        <v>264</v>
      </c>
      <c r="B96" s="87" t="s">
        <v>265</v>
      </c>
      <c r="C96" s="510"/>
      <c r="D96" s="495"/>
      <c r="E96" s="598"/>
    </row>
    <row r="97" spans="1:5" s="7" customFormat="1" ht="16.5" customHeight="1">
      <c r="A97" s="66" t="s">
        <v>266</v>
      </c>
      <c r="B97" s="87" t="s">
        <v>267</v>
      </c>
      <c r="C97" s="510"/>
      <c r="D97" s="495"/>
      <c r="E97" s="873"/>
    </row>
    <row r="98" spans="1:5" s="6" customFormat="1" ht="16.5" customHeight="1" thickBot="1">
      <c r="A98" s="67" t="s">
        <v>268</v>
      </c>
      <c r="B98" s="88" t="s">
        <v>269</v>
      </c>
      <c r="C98" s="511"/>
      <c r="D98" s="515"/>
      <c r="E98" s="876"/>
    </row>
    <row r="99" spans="1:5" s="6" customFormat="1" ht="16.5" customHeight="1" thickBot="1">
      <c r="A99" s="31" t="s">
        <v>270</v>
      </c>
      <c r="B99" s="89" t="s">
        <v>271</v>
      </c>
      <c r="C99" s="516"/>
      <c r="D99" s="517"/>
      <c r="E99" s="905"/>
    </row>
    <row r="100" spans="1:5" s="6" customFormat="1" ht="16.5" customHeight="1" thickBot="1">
      <c r="A100" s="31" t="s">
        <v>272</v>
      </c>
      <c r="B100" s="97" t="s">
        <v>273</v>
      </c>
      <c r="C100" s="391">
        <f>+C76+C80+C85+C90+C94+C99</f>
        <v>1388</v>
      </c>
      <c r="D100" s="518">
        <f>+D76+D80+D85+D90+D94+D99</f>
        <v>3035</v>
      </c>
      <c r="E100" s="751">
        <f>+E76+E80+E85+E90+E94+E99</f>
        <v>3035</v>
      </c>
    </row>
    <row r="101" spans="1:5" s="6" customFormat="1" ht="24" customHeight="1" thickBot="1">
      <c r="A101" s="31" t="s">
        <v>274</v>
      </c>
      <c r="B101" s="97" t="s">
        <v>275</v>
      </c>
      <c r="C101" s="391">
        <f>+C75+C100</f>
        <v>241019</v>
      </c>
      <c r="D101" s="303">
        <f>+D75+D100</f>
        <v>283866</v>
      </c>
      <c r="E101" s="304">
        <f>+E75+E100</f>
        <v>286072</v>
      </c>
    </row>
    <row r="102" spans="1:5" s="6" customFormat="1" ht="18" customHeight="1">
      <c r="A102" s="202"/>
      <c r="B102" s="203"/>
      <c r="C102" s="215"/>
      <c r="D102" s="204"/>
      <c r="E102" s="583"/>
    </row>
    <row r="103" spans="1:5" s="3" customFormat="1" ht="19.5" customHeight="1" thickBot="1">
      <c r="A103" s="2282" t="s">
        <v>2</v>
      </c>
      <c r="B103" s="2282"/>
      <c r="C103" s="2282"/>
      <c r="D103" s="2282"/>
      <c r="E103" s="2282"/>
    </row>
    <row r="104" spans="1:5" s="3" customFormat="1" ht="35.25" customHeight="1" thickBot="1">
      <c r="A104" s="76" t="s">
        <v>57</v>
      </c>
      <c r="B104" s="76" t="s">
        <v>0</v>
      </c>
      <c r="C104" s="124" t="s">
        <v>99</v>
      </c>
      <c r="D104" s="125" t="s">
        <v>390</v>
      </c>
      <c r="E104" s="538" t="s">
        <v>495</v>
      </c>
    </row>
    <row r="105" spans="1:5" s="3" customFormat="1" ht="12" customHeight="1" thickBot="1">
      <c r="A105" s="220">
        <v>1</v>
      </c>
      <c r="B105" s="218">
        <v>2</v>
      </c>
      <c r="C105" s="213">
        <v>3</v>
      </c>
      <c r="D105" s="221">
        <v>4</v>
      </c>
      <c r="E105" s="895">
        <v>5</v>
      </c>
    </row>
    <row r="106" spans="1:5" s="6" customFormat="1" ht="16.5" customHeight="1" thickBot="1">
      <c r="A106" s="60" t="s">
        <v>66</v>
      </c>
      <c r="B106" s="99" t="s">
        <v>308</v>
      </c>
      <c r="C106" s="382">
        <f>SUM(C107:C111)</f>
        <v>367256</v>
      </c>
      <c r="D106" s="519">
        <f>SUM(D107:D111)</f>
        <v>398345</v>
      </c>
      <c r="E106" s="738">
        <f>SUM(E107:E111)</f>
        <v>425174</v>
      </c>
    </row>
    <row r="107" spans="1:5" s="21" customFormat="1" ht="16.5" customHeight="1">
      <c r="A107" s="62" t="s">
        <v>18</v>
      </c>
      <c r="B107" s="109" t="s">
        <v>93</v>
      </c>
      <c r="C107" s="389">
        <v>113747</v>
      </c>
      <c r="D107" s="406">
        <v>121941</v>
      </c>
      <c r="E107" s="755">
        <v>130736</v>
      </c>
    </row>
    <row r="108" spans="1:5" s="21" customFormat="1" ht="16.5" customHeight="1">
      <c r="A108" s="63" t="s">
        <v>19</v>
      </c>
      <c r="B108" s="101" t="s">
        <v>51</v>
      </c>
      <c r="C108" s="384">
        <v>33684</v>
      </c>
      <c r="D108" s="394">
        <v>36511</v>
      </c>
      <c r="E108" s="756">
        <v>38305</v>
      </c>
    </row>
    <row r="109" spans="1:5" s="21" customFormat="1" ht="16.5" customHeight="1">
      <c r="A109" s="63" t="s">
        <v>20</v>
      </c>
      <c r="B109" s="101" t="s">
        <v>33</v>
      </c>
      <c r="C109" s="384">
        <v>187905</v>
      </c>
      <c r="D109" s="394">
        <v>205084</v>
      </c>
      <c r="E109" s="756">
        <v>222039</v>
      </c>
    </row>
    <row r="110" spans="1:5" s="21" customFormat="1" ht="16.5" customHeight="1">
      <c r="A110" s="63" t="s">
        <v>21</v>
      </c>
      <c r="B110" s="102" t="s">
        <v>52</v>
      </c>
      <c r="C110" s="384">
        <v>5000</v>
      </c>
      <c r="D110" s="394">
        <v>5000</v>
      </c>
      <c r="E110" s="756">
        <v>3184</v>
      </c>
    </row>
    <row r="111" spans="1:5" s="21" customFormat="1" ht="16.5" customHeight="1">
      <c r="A111" s="63" t="s">
        <v>29</v>
      </c>
      <c r="B111" s="27" t="s">
        <v>53</v>
      </c>
      <c r="C111" s="384">
        <v>26920</v>
      </c>
      <c r="D111" s="520">
        <f>SUM(D112:D119)</f>
        <v>29809</v>
      </c>
      <c r="E111" s="753">
        <f>SUM(E112:E119)</f>
        <v>30910</v>
      </c>
    </row>
    <row r="112" spans="1:5" s="21" customFormat="1" ht="16.5" customHeight="1">
      <c r="A112" s="63" t="s">
        <v>354</v>
      </c>
      <c r="B112" s="103" t="s">
        <v>353</v>
      </c>
      <c r="C112" s="384"/>
      <c r="D112" s="394"/>
      <c r="E112" s="756"/>
    </row>
    <row r="113" spans="1:5" s="21" customFormat="1" ht="16.5" customHeight="1">
      <c r="A113" s="63" t="s">
        <v>355</v>
      </c>
      <c r="B113" s="104" t="s">
        <v>276</v>
      </c>
      <c r="C113" s="384"/>
      <c r="D113" s="394"/>
      <c r="E113" s="756"/>
    </row>
    <row r="114" spans="1:5" s="21" customFormat="1" ht="16.5" customHeight="1">
      <c r="A114" s="63" t="s">
        <v>356</v>
      </c>
      <c r="B114" s="104" t="s">
        <v>277</v>
      </c>
      <c r="C114" s="384"/>
      <c r="D114" s="394"/>
      <c r="E114" s="756"/>
    </row>
    <row r="115" spans="1:5" s="21" customFormat="1" ht="16.5" customHeight="1">
      <c r="A115" s="63" t="s">
        <v>357</v>
      </c>
      <c r="B115" s="105" t="s">
        <v>278</v>
      </c>
      <c r="C115" s="384"/>
      <c r="D115" s="394">
        <v>250</v>
      </c>
      <c r="E115" s="756">
        <v>250</v>
      </c>
    </row>
    <row r="116" spans="1:5" s="21" customFormat="1" ht="16.5" customHeight="1">
      <c r="A116" s="63" t="s">
        <v>358</v>
      </c>
      <c r="B116" s="104" t="s">
        <v>279</v>
      </c>
      <c r="C116" s="384"/>
      <c r="D116" s="394"/>
      <c r="E116" s="756"/>
    </row>
    <row r="117" spans="1:5" s="21" customFormat="1" ht="16.5" customHeight="1">
      <c r="A117" s="63" t="s">
        <v>359</v>
      </c>
      <c r="B117" s="106" t="s">
        <v>280</v>
      </c>
      <c r="C117" s="384"/>
      <c r="D117" s="394"/>
      <c r="E117" s="756"/>
    </row>
    <row r="118" spans="1:5" s="21" customFormat="1" ht="16.5" customHeight="1">
      <c r="A118" s="63" t="s">
        <v>360</v>
      </c>
      <c r="B118" s="106" t="s">
        <v>281</v>
      </c>
      <c r="C118" s="384"/>
      <c r="D118" s="394"/>
      <c r="E118" s="756"/>
    </row>
    <row r="119" spans="1:5" s="21" customFormat="1" ht="16.5" customHeight="1" thickBot="1">
      <c r="A119" s="128" t="s">
        <v>361</v>
      </c>
      <c r="B119" s="754" t="s">
        <v>282</v>
      </c>
      <c r="C119" s="390">
        <v>26920</v>
      </c>
      <c r="D119" s="407">
        <v>29559</v>
      </c>
      <c r="E119" s="898">
        <v>30660</v>
      </c>
    </row>
    <row r="120" spans="1:5" s="21" customFormat="1" ht="16.5" customHeight="1" thickBot="1">
      <c r="A120" s="60" t="s">
        <v>67</v>
      </c>
      <c r="B120" s="99" t="s">
        <v>362</v>
      </c>
      <c r="C120" s="408">
        <f>SUM(C121+C127+C128)+C135</f>
        <v>1623</v>
      </c>
      <c r="D120" s="408">
        <f>SUM(D121+D127+D128)+D135</f>
        <v>21871</v>
      </c>
      <c r="E120" s="738">
        <f>SUM(E121+E127+E128)+E135</f>
        <v>15990</v>
      </c>
    </row>
    <row r="121" spans="1:5" s="21" customFormat="1" ht="16.5" customHeight="1">
      <c r="A121" s="69" t="s">
        <v>24</v>
      </c>
      <c r="B121" s="100" t="s">
        <v>101</v>
      </c>
      <c r="C121" s="498">
        <v>1388</v>
      </c>
      <c r="D121" s="521">
        <f>SUM(D122:D126)</f>
        <v>12491</v>
      </c>
      <c r="E121" s="756">
        <f>SUM(E122:E126)</f>
        <v>5120</v>
      </c>
    </row>
    <row r="122" spans="1:5" s="21" customFormat="1" ht="16.5" customHeight="1">
      <c r="A122" s="74" t="s">
        <v>345</v>
      </c>
      <c r="B122" s="197" t="s">
        <v>350</v>
      </c>
      <c r="C122" s="507">
        <v>1388</v>
      </c>
      <c r="D122" s="522">
        <v>8438</v>
      </c>
      <c r="E122" s="756">
        <v>2205</v>
      </c>
    </row>
    <row r="123" spans="1:5" s="21" customFormat="1" ht="34.5" customHeight="1">
      <c r="A123" s="74" t="s">
        <v>346</v>
      </c>
      <c r="B123" s="197" t="s">
        <v>103</v>
      </c>
      <c r="C123" s="507"/>
      <c r="D123" s="522"/>
      <c r="E123" s="756"/>
    </row>
    <row r="124" spans="1:5" s="21" customFormat="1" ht="34.5" customHeight="1">
      <c r="A124" s="74" t="s">
        <v>347</v>
      </c>
      <c r="B124" s="197" t="s">
        <v>110</v>
      </c>
      <c r="C124" s="507"/>
      <c r="D124" s="522"/>
      <c r="E124" s="756"/>
    </row>
    <row r="125" spans="1:5" s="21" customFormat="1" ht="34.5" customHeight="1">
      <c r="A125" s="74" t="s">
        <v>348</v>
      </c>
      <c r="B125" s="197" t="s">
        <v>109</v>
      </c>
      <c r="C125" s="507"/>
      <c r="D125" s="510">
        <v>4053</v>
      </c>
      <c r="E125" s="756">
        <v>2915</v>
      </c>
    </row>
    <row r="126" spans="1:5" s="21" customFormat="1" ht="43.5" customHeight="1">
      <c r="A126" s="74" t="s">
        <v>349</v>
      </c>
      <c r="B126" s="197" t="s">
        <v>115</v>
      </c>
      <c r="C126" s="507"/>
      <c r="D126" s="522"/>
      <c r="E126" s="756"/>
    </row>
    <row r="127" spans="1:5" s="21" customFormat="1" ht="16.5" customHeight="1">
      <c r="A127" s="62" t="s">
        <v>25</v>
      </c>
      <c r="B127" s="107" t="s">
        <v>54</v>
      </c>
      <c r="C127" s="494"/>
      <c r="D127" s="522">
        <v>2740</v>
      </c>
      <c r="E127" s="756">
        <v>2740</v>
      </c>
    </row>
    <row r="128" spans="1:5" s="21" customFormat="1" ht="16.5" customHeight="1">
      <c r="A128" s="62" t="s">
        <v>26</v>
      </c>
      <c r="B128" s="108" t="s">
        <v>102</v>
      </c>
      <c r="C128" s="494">
        <f>SUM(C129:C134)</f>
        <v>0</v>
      </c>
      <c r="D128" s="523">
        <f>SUM(D129:D134)</f>
        <v>5400</v>
      </c>
      <c r="E128" s="756">
        <v>5400</v>
      </c>
    </row>
    <row r="129" spans="1:5" s="21" customFormat="1" ht="16.5" customHeight="1">
      <c r="A129" s="62" t="s">
        <v>310</v>
      </c>
      <c r="B129" s="109" t="s">
        <v>283</v>
      </c>
      <c r="C129" s="494"/>
      <c r="D129" s="522"/>
      <c r="E129" s="756"/>
    </row>
    <row r="130" spans="1:5" s="21" customFormat="1" ht="16.5" customHeight="1">
      <c r="A130" s="62" t="s">
        <v>311</v>
      </c>
      <c r="B130" s="101" t="s">
        <v>277</v>
      </c>
      <c r="C130" s="494"/>
      <c r="D130" s="522"/>
      <c r="E130" s="756"/>
    </row>
    <row r="131" spans="1:5" s="21" customFormat="1" ht="16.5" customHeight="1">
      <c r="A131" s="62" t="s">
        <v>312</v>
      </c>
      <c r="B131" s="101" t="s">
        <v>284</v>
      </c>
      <c r="C131" s="494"/>
      <c r="D131" s="522"/>
      <c r="E131" s="756"/>
    </row>
    <row r="132" spans="1:5" s="21" customFormat="1" ht="18.75" customHeight="1">
      <c r="A132" s="62" t="s">
        <v>313</v>
      </c>
      <c r="B132" s="101" t="s">
        <v>351</v>
      </c>
      <c r="C132" s="494"/>
      <c r="D132" s="522"/>
      <c r="E132" s="756"/>
    </row>
    <row r="133" spans="1:5" s="21" customFormat="1" ht="16.5" customHeight="1">
      <c r="A133" s="62" t="s">
        <v>363</v>
      </c>
      <c r="B133" s="101" t="s">
        <v>457</v>
      </c>
      <c r="C133" s="494"/>
      <c r="D133" s="522"/>
      <c r="E133" s="756"/>
    </row>
    <row r="134" spans="1:5" s="21" customFormat="1" ht="16.5" customHeight="1" thickBot="1">
      <c r="A134" s="283" t="s">
        <v>364</v>
      </c>
      <c r="B134" s="285" t="s">
        <v>285</v>
      </c>
      <c r="C134" s="502"/>
      <c r="D134" s="524">
        <v>5400</v>
      </c>
      <c r="E134" s="756">
        <v>5400</v>
      </c>
    </row>
    <row r="135" spans="1:5" s="21" customFormat="1" ht="16.5" customHeight="1" thickBot="1">
      <c r="A135" s="283" t="s">
        <v>1051</v>
      </c>
      <c r="B135" s="108" t="s">
        <v>1025</v>
      </c>
      <c r="C135" s="2046">
        <v>235</v>
      </c>
      <c r="D135" s="2046">
        <v>1240</v>
      </c>
      <c r="E135" s="756">
        <v>2730</v>
      </c>
    </row>
    <row r="136" spans="1:5" s="21" customFormat="1" ht="16.5" customHeight="1" thickBot="1">
      <c r="A136" s="60" t="s">
        <v>68</v>
      </c>
      <c r="B136" s="35" t="s">
        <v>286</v>
      </c>
      <c r="C136" s="382">
        <f>SUM(C137+C140)</f>
        <v>9000</v>
      </c>
      <c r="D136" s="519">
        <f>SUM(D137+D140)</f>
        <v>2953</v>
      </c>
      <c r="E136" s="738">
        <f>SUM(E137+E140)</f>
        <v>0</v>
      </c>
    </row>
    <row r="137" spans="1:5" s="21" customFormat="1" ht="16.5" customHeight="1">
      <c r="A137" s="69" t="s">
        <v>5</v>
      </c>
      <c r="B137" s="282" t="s">
        <v>365</v>
      </c>
      <c r="C137" s="849">
        <f>SUM(C138:C139)</f>
        <v>5000</v>
      </c>
      <c r="D137" s="850">
        <f>SUM(D138:D139)</f>
        <v>674</v>
      </c>
      <c r="E137" s="851">
        <f>SUM(E138:E139)</f>
        <v>0</v>
      </c>
    </row>
    <row r="138" spans="1:5" s="21" customFormat="1" ht="16.5" customHeight="1">
      <c r="A138" s="63" t="s">
        <v>366</v>
      </c>
      <c r="B138" s="111" t="s">
        <v>368</v>
      </c>
      <c r="C138" s="852"/>
      <c r="D138" s="853"/>
      <c r="E138" s="906"/>
    </row>
    <row r="139" spans="1:5" s="21" customFormat="1" ht="16.5" customHeight="1">
      <c r="A139" s="63" t="s">
        <v>367</v>
      </c>
      <c r="B139" s="111" t="s">
        <v>369</v>
      </c>
      <c r="C139" s="852">
        <v>5000</v>
      </c>
      <c r="D139" s="853">
        <v>674</v>
      </c>
      <c r="E139" s="906"/>
    </row>
    <row r="140" spans="1:5" s="21" customFormat="1" ht="16.5" customHeight="1">
      <c r="A140" s="63" t="s">
        <v>6</v>
      </c>
      <c r="B140" s="93" t="s">
        <v>370</v>
      </c>
      <c r="C140" s="854">
        <f>SUM(C141:C142)</f>
        <v>4000</v>
      </c>
      <c r="D140" s="854">
        <f>SUM(D141:D142)</f>
        <v>2279</v>
      </c>
      <c r="E140" s="855">
        <f>SUM(E141:E142)</f>
        <v>0</v>
      </c>
    </row>
    <row r="141" spans="1:5" s="21" customFormat="1" ht="16.5" customHeight="1">
      <c r="A141" s="63" t="s">
        <v>371</v>
      </c>
      <c r="B141" s="111" t="s">
        <v>368</v>
      </c>
      <c r="C141" s="852"/>
      <c r="D141" s="853"/>
      <c r="E141" s="906"/>
    </row>
    <row r="142" spans="1:5" s="21" customFormat="1" ht="16.5" customHeight="1" thickBot="1">
      <c r="A142" s="283" t="s">
        <v>372</v>
      </c>
      <c r="B142" s="284" t="s">
        <v>369</v>
      </c>
      <c r="C142" s="856">
        <v>4000</v>
      </c>
      <c r="D142" s="857">
        <v>2279</v>
      </c>
      <c r="E142" s="907"/>
    </row>
    <row r="143" spans="1:5" s="21" customFormat="1" ht="16.5" customHeight="1" thickBot="1">
      <c r="A143" s="60" t="s">
        <v>69</v>
      </c>
      <c r="B143" s="35" t="s">
        <v>287</v>
      </c>
      <c r="C143" s="382">
        <f>+C106+C120+C136</f>
        <v>377879</v>
      </c>
      <c r="D143" s="519">
        <f>+D106+D120+D136</f>
        <v>423169</v>
      </c>
      <c r="E143" s="738">
        <f>+E106+E120+E136</f>
        <v>441164</v>
      </c>
    </row>
    <row r="144" spans="1:5" s="21" customFormat="1" ht="16.5" customHeight="1" thickBot="1">
      <c r="A144" s="60" t="s">
        <v>70</v>
      </c>
      <c r="B144" s="35" t="s">
        <v>288</v>
      </c>
      <c r="C144" s="408">
        <f>+C145+C146+C147</f>
        <v>0</v>
      </c>
      <c r="D144" s="392">
        <f>+D145+D146+D147</f>
        <v>0</v>
      </c>
      <c r="E144" s="738">
        <f>+E145+E146+E147</f>
        <v>0</v>
      </c>
    </row>
    <row r="145" spans="1:9" s="6" customFormat="1" ht="16.5" customHeight="1">
      <c r="A145" s="62" t="s">
        <v>11</v>
      </c>
      <c r="B145" s="109" t="s">
        <v>289</v>
      </c>
      <c r="C145" s="383"/>
      <c r="D145" s="396"/>
      <c r="E145" s="901"/>
    </row>
    <row r="146" spans="1:9" s="21" customFormat="1" ht="16.5" customHeight="1">
      <c r="A146" s="62" t="s">
        <v>12</v>
      </c>
      <c r="B146" s="109" t="s">
        <v>290</v>
      </c>
      <c r="C146" s="384"/>
      <c r="D146" s="394"/>
      <c r="E146" s="756"/>
    </row>
    <row r="147" spans="1:9" s="21" customFormat="1" ht="16.5" customHeight="1" thickBot="1">
      <c r="A147" s="70" t="s">
        <v>13</v>
      </c>
      <c r="B147" s="112" t="s">
        <v>291</v>
      </c>
      <c r="C147" s="385"/>
      <c r="D147" s="395"/>
      <c r="E147" s="896"/>
    </row>
    <row r="148" spans="1:9" s="21" customFormat="1" ht="16.5" customHeight="1" thickBot="1">
      <c r="A148" s="60" t="s">
        <v>71</v>
      </c>
      <c r="B148" s="35" t="s">
        <v>292</v>
      </c>
      <c r="C148" s="382">
        <f>+C149+C150+C151+C152</f>
        <v>0</v>
      </c>
      <c r="D148" s="392">
        <f>+D149+D150+D151+D152</f>
        <v>0</v>
      </c>
      <c r="E148" s="738">
        <f>+E149+E150+E151+E152</f>
        <v>0</v>
      </c>
    </row>
    <row r="149" spans="1:9" s="21" customFormat="1" ht="16.5" customHeight="1">
      <c r="A149" s="62" t="s">
        <v>14</v>
      </c>
      <c r="B149" s="109" t="s">
        <v>293</v>
      </c>
      <c r="C149" s="383"/>
      <c r="D149" s="393"/>
      <c r="E149" s="755"/>
    </row>
    <row r="150" spans="1:9" s="21" customFormat="1" ht="16.5" customHeight="1">
      <c r="A150" s="62" t="s">
        <v>15</v>
      </c>
      <c r="B150" s="109" t="s">
        <v>294</v>
      </c>
      <c r="C150" s="384"/>
      <c r="D150" s="394"/>
      <c r="E150" s="756"/>
    </row>
    <row r="151" spans="1:9" s="21" customFormat="1" ht="16.5" customHeight="1">
      <c r="A151" s="62" t="s">
        <v>223</v>
      </c>
      <c r="B151" s="109" t="s">
        <v>295</v>
      </c>
      <c r="C151" s="384"/>
      <c r="D151" s="394"/>
      <c r="E151" s="756"/>
    </row>
    <row r="152" spans="1:9" s="6" customFormat="1" ht="16.5" customHeight="1" thickBot="1">
      <c r="A152" s="70" t="s">
        <v>224</v>
      </c>
      <c r="B152" s="112" t="s">
        <v>296</v>
      </c>
      <c r="C152" s="385"/>
      <c r="D152" s="397"/>
      <c r="E152" s="896"/>
    </row>
    <row r="153" spans="1:9" s="21" customFormat="1" ht="16.5" customHeight="1" thickBot="1">
      <c r="A153" s="60" t="s">
        <v>72</v>
      </c>
      <c r="B153" s="35" t="s">
        <v>374</v>
      </c>
      <c r="C153" s="386">
        <f>SUM(C154:C158)</f>
        <v>0</v>
      </c>
      <c r="D153" s="398">
        <f>SUM(D154:D158)</f>
        <v>0</v>
      </c>
      <c r="E153" s="767">
        <f>SUM(E154:E158)</f>
        <v>0</v>
      </c>
      <c r="I153" s="71"/>
    </row>
    <row r="154" spans="1:9" s="21" customFormat="1" ht="16.5" customHeight="1">
      <c r="A154" s="62" t="s">
        <v>16</v>
      </c>
      <c r="B154" s="109" t="s">
        <v>297</v>
      </c>
      <c r="C154" s="383"/>
      <c r="D154" s="393"/>
      <c r="E154" s="755"/>
    </row>
    <row r="155" spans="1:9" s="21" customFormat="1" ht="16.5" customHeight="1">
      <c r="A155" s="74" t="s">
        <v>17</v>
      </c>
      <c r="B155" s="101" t="s">
        <v>298</v>
      </c>
      <c r="C155" s="384"/>
      <c r="D155" s="394"/>
      <c r="E155" s="756"/>
    </row>
    <row r="156" spans="1:9" s="21" customFormat="1" ht="16.5" customHeight="1">
      <c r="A156" s="74" t="s">
        <v>46</v>
      </c>
      <c r="B156" s="101" t="s">
        <v>373</v>
      </c>
      <c r="C156" s="384"/>
      <c r="D156" s="394"/>
      <c r="E156" s="756"/>
    </row>
    <row r="157" spans="1:9" s="6" customFormat="1" ht="16.5" customHeight="1">
      <c r="A157" s="74" t="s">
        <v>113</v>
      </c>
      <c r="B157" s="101" t="s">
        <v>299</v>
      </c>
      <c r="C157" s="384"/>
      <c r="D157" s="399"/>
      <c r="E157" s="902"/>
    </row>
    <row r="158" spans="1:9" s="6" customFormat="1" ht="16.5" customHeight="1" thickBot="1">
      <c r="A158" s="70" t="s">
        <v>114</v>
      </c>
      <c r="B158" s="112" t="s">
        <v>300</v>
      </c>
      <c r="C158" s="385"/>
      <c r="D158" s="397"/>
      <c r="E158" s="903"/>
    </row>
    <row r="159" spans="1:9" s="6" customFormat="1" ht="16.5" customHeight="1" thickBot="1">
      <c r="A159" s="60" t="s">
        <v>73</v>
      </c>
      <c r="B159" s="35" t="s">
        <v>301</v>
      </c>
      <c r="C159" s="400">
        <f>+C160+C161+C162+C163</f>
        <v>0</v>
      </c>
      <c r="D159" s="401">
        <f>+D160+D161+D162+D163</f>
        <v>0</v>
      </c>
      <c r="E159" s="770">
        <f>+E160+E161+E162+E163</f>
        <v>0</v>
      </c>
    </row>
    <row r="160" spans="1:9" s="6" customFormat="1" ht="16.5" customHeight="1">
      <c r="A160" s="62" t="s">
        <v>47</v>
      </c>
      <c r="B160" s="109" t="s">
        <v>302</v>
      </c>
      <c r="C160" s="383"/>
      <c r="D160" s="396"/>
      <c r="E160" s="901"/>
    </row>
    <row r="161" spans="1:5" s="6" customFormat="1" ht="16.5" customHeight="1">
      <c r="A161" s="62" t="s">
        <v>48</v>
      </c>
      <c r="B161" s="109" t="s">
        <v>303</v>
      </c>
      <c r="C161" s="384"/>
      <c r="D161" s="399"/>
      <c r="E161" s="902"/>
    </row>
    <row r="162" spans="1:5" s="6" customFormat="1" ht="16.5" customHeight="1">
      <c r="A162" s="62" t="s">
        <v>100</v>
      </c>
      <c r="B162" s="109" t="s">
        <v>304</v>
      </c>
      <c r="C162" s="384"/>
      <c r="D162" s="399"/>
      <c r="E162" s="902"/>
    </row>
    <row r="163" spans="1:5" s="21" customFormat="1" ht="16.5" customHeight="1" thickBot="1">
      <c r="A163" s="70" t="s">
        <v>111</v>
      </c>
      <c r="B163" s="112" t="s">
        <v>305</v>
      </c>
      <c r="C163" s="385"/>
      <c r="D163" s="395"/>
      <c r="E163" s="896"/>
    </row>
    <row r="164" spans="1:5" s="21" customFormat="1" ht="16.5" customHeight="1" thickBot="1">
      <c r="A164" s="60" t="s">
        <v>74</v>
      </c>
      <c r="B164" s="35" t="s">
        <v>306</v>
      </c>
      <c r="C164" s="402">
        <f>+C144+C148+C153+C159</f>
        <v>0</v>
      </c>
      <c r="D164" s="403">
        <f>+D144+D148+D153+D159</f>
        <v>0</v>
      </c>
      <c r="E164" s="741">
        <f>+E144+E148+E153+E159</f>
        <v>0</v>
      </c>
    </row>
    <row r="165" spans="1:5" s="21" customFormat="1" ht="21.75" customHeight="1" thickBot="1">
      <c r="A165" s="28" t="s">
        <v>75</v>
      </c>
      <c r="B165" s="89" t="s">
        <v>307</v>
      </c>
      <c r="C165" s="404">
        <f>+C143+C164</f>
        <v>377879</v>
      </c>
      <c r="D165" s="405">
        <f>+D143+D164</f>
        <v>423169</v>
      </c>
      <c r="E165" s="741">
        <f>+E143+E164</f>
        <v>441164</v>
      </c>
    </row>
    <row r="166" spans="1:5" s="21" customFormat="1" ht="16.5" customHeight="1">
      <c r="A166" s="33"/>
      <c r="B166" s="30"/>
      <c r="C166" s="73"/>
    </row>
    <row r="167" spans="1:5" ht="15.75">
      <c r="A167" s="2266" t="s">
        <v>377</v>
      </c>
      <c r="B167" s="2266"/>
      <c r="C167" s="2266"/>
      <c r="D167" s="2266"/>
      <c r="E167" s="2266"/>
    </row>
    <row r="168" spans="1:5" ht="15.75" thickBot="1">
      <c r="A168" s="2267"/>
      <c r="B168" s="2267"/>
      <c r="C168" s="2"/>
    </row>
    <row r="169" spans="1:5" ht="29.25" thickBot="1">
      <c r="A169" s="60">
        <v>1</v>
      </c>
      <c r="B169" s="26" t="s">
        <v>378</v>
      </c>
      <c r="C169" s="200">
        <f>+C75-C143</f>
        <v>-138248</v>
      </c>
      <c r="D169" s="200">
        <f>+D75-D143</f>
        <v>-142338</v>
      </c>
      <c r="E169" s="742">
        <f>+E75-E143</f>
        <v>-158127</v>
      </c>
    </row>
    <row r="170" spans="1:5" ht="15">
      <c r="A170" s="77"/>
      <c r="B170" s="77"/>
      <c r="C170" s="78"/>
    </row>
    <row r="171" spans="1:5" ht="15.75">
      <c r="A171" s="2268"/>
      <c r="B171" s="2268"/>
      <c r="C171" s="2268"/>
    </row>
    <row r="172" spans="1:5" ht="13.5">
      <c r="A172" s="2255"/>
      <c r="B172" s="2255"/>
      <c r="C172" s="79"/>
    </row>
    <row r="173" spans="1:5">
      <c r="A173" s="80"/>
      <c r="B173" s="81"/>
      <c r="C173" s="82"/>
    </row>
    <row r="174" spans="1:5">
      <c r="A174" s="80"/>
      <c r="B174" s="81"/>
      <c r="C174" s="82"/>
    </row>
    <row r="175" spans="1:5">
      <c r="A175" s="83"/>
      <c r="B175" s="84"/>
      <c r="C175" s="85"/>
    </row>
  </sheetData>
  <mergeCells count="10">
    <mergeCell ref="A167:E167"/>
    <mergeCell ref="A168:B168"/>
    <mergeCell ref="A171:C171"/>
    <mergeCell ref="A172:B172"/>
    <mergeCell ref="A1:E1"/>
    <mergeCell ref="A2:D2"/>
    <mergeCell ref="A3:A4"/>
    <mergeCell ref="B3:B4"/>
    <mergeCell ref="C3:E3"/>
    <mergeCell ref="A103:E10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3" orientation="portrait" horizontalDpi="300" verticalDpi="300" r:id="rId1"/>
  <headerFooter>
    <oddHeader>&amp;R&amp;"Times New Roman CE,Dőlt"&amp;12 1.3. melléklet a 11/2016.(V.27.) önkormányzati rendelethez</oddHeader>
  </headerFooter>
  <rowBreaks count="1" manualBreakCount="1">
    <brk id="66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2:D24"/>
  <sheetViews>
    <sheetView zoomScaleNormal="100" workbookViewId="0">
      <selection activeCell="I20" sqref="I20"/>
    </sheetView>
  </sheetViews>
  <sheetFormatPr defaultColWidth="9.33203125" defaultRowHeight="12.75"/>
  <cols>
    <col min="1" max="1" width="7.6640625" style="1598" customWidth="1"/>
    <col min="2" max="2" width="65.6640625" style="2" customWidth="1"/>
    <col min="3" max="3" width="16.1640625" style="2" customWidth="1"/>
    <col min="4" max="4" width="13.5" style="2" customWidth="1"/>
    <col min="5" max="16384" width="9.33203125" style="2"/>
  </cols>
  <sheetData>
    <row r="2" spans="1:4" ht="45" customHeight="1">
      <c r="A2" s="2459" t="s">
        <v>1016</v>
      </c>
      <c r="B2" s="2459"/>
      <c r="C2" s="2459"/>
      <c r="D2" s="2459"/>
    </row>
    <row r="3" spans="1:4" s="1593" customFormat="1" ht="15.75" thickBot="1">
      <c r="A3" s="1592"/>
      <c r="C3" s="2290" t="s">
        <v>957</v>
      </c>
      <c r="D3" s="2290"/>
    </row>
    <row r="4" spans="1:4" s="1589" customFormat="1" ht="48" customHeight="1" thickBot="1">
      <c r="A4" s="1599" t="s">
        <v>65</v>
      </c>
      <c r="B4" s="627" t="s">
        <v>731</v>
      </c>
      <c r="C4" s="627" t="s">
        <v>732</v>
      </c>
      <c r="D4" s="585" t="s">
        <v>733</v>
      </c>
    </row>
    <row r="5" spans="1:4" s="1589" customFormat="1" ht="14.1" customHeight="1" thickBot="1">
      <c r="A5" s="1594">
        <v>1</v>
      </c>
      <c r="B5" s="1588">
        <v>2</v>
      </c>
      <c r="C5" s="1588">
        <v>3</v>
      </c>
      <c r="D5" s="1595">
        <v>4</v>
      </c>
    </row>
    <row r="6" spans="1:4" s="1596" customFormat="1" ht="19.5" customHeight="1">
      <c r="A6" s="1609" t="s">
        <v>66</v>
      </c>
      <c r="B6" s="1600" t="s">
        <v>734</v>
      </c>
      <c r="C6" s="714"/>
      <c r="D6" s="786"/>
    </row>
    <row r="7" spans="1:4" s="1596" customFormat="1" ht="19.5" customHeight="1">
      <c r="A7" s="1610" t="s">
        <v>67</v>
      </c>
      <c r="B7" s="1601" t="s">
        <v>735</v>
      </c>
      <c r="C7" s="709"/>
      <c r="D7" s="911"/>
    </row>
    <row r="8" spans="1:4" s="1596" customFormat="1" ht="19.5" customHeight="1">
      <c r="A8" s="1610" t="s">
        <v>68</v>
      </c>
      <c r="B8" s="1601" t="s">
        <v>736</v>
      </c>
      <c r="C8" s="709"/>
      <c r="D8" s="911"/>
    </row>
    <row r="9" spans="1:4" s="1596" customFormat="1" ht="19.5" customHeight="1">
      <c r="A9" s="1610" t="s">
        <v>69</v>
      </c>
      <c r="B9" s="1601" t="s">
        <v>737</v>
      </c>
      <c r="C9" s="709"/>
      <c r="D9" s="911"/>
    </row>
    <row r="10" spans="1:4" s="1596" customFormat="1" ht="19.5" customHeight="1">
      <c r="A10" s="1611" t="s">
        <v>70</v>
      </c>
      <c r="B10" s="1601" t="s">
        <v>738</v>
      </c>
      <c r="C10" s="709">
        <f>SUM(C11:C17)</f>
        <v>6800</v>
      </c>
      <c r="D10" s="911">
        <f>SUM(D11:D17)</f>
        <v>6944</v>
      </c>
    </row>
    <row r="11" spans="1:4" s="1596" customFormat="1" ht="19.5" customHeight="1">
      <c r="A11" s="1614" t="s">
        <v>11</v>
      </c>
      <c r="B11" s="1602" t="s">
        <v>750</v>
      </c>
      <c r="C11" s="1369"/>
      <c r="D11" s="1228"/>
    </row>
    <row r="12" spans="1:4" s="1596" customFormat="1" ht="18" customHeight="1">
      <c r="A12" s="1614" t="s">
        <v>12</v>
      </c>
      <c r="B12" s="1602" t="s">
        <v>739</v>
      </c>
      <c r="C12" s="1369"/>
      <c r="D12" s="1228"/>
    </row>
    <row r="13" spans="1:4" s="1596" customFormat="1" ht="18" customHeight="1">
      <c r="A13" s="1614" t="s">
        <v>13</v>
      </c>
      <c r="B13" s="1602" t="s">
        <v>740</v>
      </c>
      <c r="C13" s="1369"/>
      <c r="D13" s="1228"/>
    </row>
    <row r="14" spans="1:4" s="1596" customFormat="1" ht="18" customHeight="1">
      <c r="A14" s="1614" t="s">
        <v>40</v>
      </c>
      <c r="B14" s="1602" t="s">
        <v>741</v>
      </c>
      <c r="C14" s="1369">
        <v>6800</v>
      </c>
      <c r="D14" s="1228">
        <v>6944</v>
      </c>
    </row>
    <row r="15" spans="1:4" s="1596" customFormat="1" ht="18" customHeight="1">
      <c r="A15" s="1614" t="s">
        <v>41</v>
      </c>
      <c r="B15" s="1602" t="s">
        <v>742</v>
      </c>
      <c r="C15" s="1369"/>
      <c r="D15" s="1228"/>
    </row>
    <row r="16" spans="1:4" s="1596" customFormat="1" ht="18" customHeight="1">
      <c r="A16" s="1614" t="s">
        <v>42</v>
      </c>
      <c r="B16" s="1602" t="s">
        <v>743</v>
      </c>
      <c r="C16" s="1369"/>
      <c r="D16" s="1228"/>
    </row>
    <row r="17" spans="1:4" s="1596" customFormat="1" ht="31.5">
      <c r="A17" s="1614" t="s">
        <v>43</v>
      </c>
      <c r="B17" s="1602" t="s">
        <v>744</v>
      </c>
      <c r="C17" s="1369"/>
      <c r="D17" s="1228"/>
    </row>
    <row r="18" spans="1:4" s="1596" customFormat="1" ht="18" customHeight="1">
      <c r="A18" s="1611" t="s">
        <v>71</v>
      </c>
      <c r="B18" s="1601" t="s">
        <v>745</v>
      </c>
      <c r="C18" s="709">
        <v>2210</v>
      </c>
      <c r="D18" s="911">
        <v>2900</v>
      </c>
    </row>
    <row r="19" spans="1:4" s="1596" customFormat="1" ht="18" customHeight="1">
      <c r="A19" s="1610" t="s">
        <v>72</v>
      </c>
      <c r="B19" s="1601" t="s">
        <v>746</v>
      </c>
      <c r="C19" s="709"/>
      <c r="D19" s="911"/>
    </row>
    <row r="20" spans="1:4" s="1596" customFormat="1" ht="18" customHeight="1">
      <c r="A20" s="1611" t="s">
        <v>73</v>
      </c>
      <c r="B20" s="1601" t="s">
        <v>747</v>
      </c>
      <c r="C20" s="709"/>
      <c r="D20" s="911"/>
    </row>
    <row r="21" spans="1:4" s="1596" customFormat="1" ht="18" customHeight="1">
      <c r="A21" s="1610">
        <v>9</v>
      </c>
      <c r="B21" s="1601" t="s">
        <v>748</v>
      </c>
      <c r="C21" s="709"/>
      <c r="D21" s="911"/>
    </row>
    <row r="22" spans="1:4" s="1596" customFormat="1" ht="18" customHeight="1" thickBot="1">
      <c r="A22" s="1612" t="s">
        <v>75</v>
      </c>
      <c r="B22" s="1603" t="s">
        <v>749</v>
      </c>
      <c r="C22" s="1604"/>
      <c r="D22" s="1605"/>
    </row>
    <row r="23" spans="1:4" ht="18" customHeight="1" thickBot="1">
      <c r="A23" s="1613"/>
      <c r="B23" s="1606" t="s">
        <v>572</v>
      </c>
      <c r="C23" s="1607">
        <f>SUM(C6+C7+C8+C9+C10+C18+C19+C20+C21+C22)</f>
        <v>9010</v>
      </c>
      <c r="D23" s="1608">
        <f>SUM(D6+D7+D8+D9+D10+D18+D19+D20+D21+D22)</f>
        <v>9844</v>
      </c>
    </row>
    <row r="24" spans="1:4" ht="25.5" customHeight="1">
      <c r="A24" s="1597"/>
      <c r="B24" s="2460"/>
      <c r="C24" s="2460"/>
      <c r="D24" s="2460"/>
    </row>
  </sheetData>
  <mergeCells count="3">
    <mergeCell ref="A2:D2"/>
    <mergeCell ref="B24:D24"/>
    <mergeCell ref="C3:D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9" orientation="portrait" horizontalDpi="300" verticalDpi="300" r:id="rId1"/>
  <headerFooter>
    <oddHeader>&amp;R&amp;"Times New Roman CE,Dőlt"&amp;12 24. melléklet a 11/2016.(V.27.)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E107"/>
  <sheetViews>
    <sheetView topLeftCell="B86" zoomScaleNormal="100" workbookViewId="0">
      <selection activeCell="G106" sqref="G106"/>
    </sheetView>
  </sheetViews>
  <sheetFormatPr defaultColWidth="8.83203125" defaultRowHeight="12.75"/>
  <cols>
    <col min="1" max="1" width="8.1640625" style="1497" customWidth="1"/>
    <col min="2" max="2" width="78.1640625" style="1497" customWidth="1"/>
    <col min="3" max="3" width="18.83203125" style="1497" customWidth="1"/>
    <col min="4" max="4" width="16" style="1497" customWidth="1"/>
    <col min="5" max="5" width="18.83203125" style="1497" customWidth="1"/>
    <col min="6" max="256" width="8.83203125" style="1497"/>
    <col min="257" max="257" width="8.1640625" style="1497" customWidth="1"/>
    <col min="258" max="258" width="78.1640625" style="1497" customWidth="1"/>
    <col min="259" max="259" width="18.83203125" style="1497" customWidth="1"/>
    <col min="260" max="260" width="14.83203125" style="1497" customWidth="1"/>
    <col min="261" max="261" width="18.83203125" style="1497" customWidth="1"/>
    <col min="262" max="512" width="8.83203125" style="1497"/>
    <col min="513" max="513" width="8.1640625" style="1497" customWidth="1"/>
    <col min="514" max="514" width="78.1640625" style="1497" customWidth="1"/>
    <col min="515" max="515" width="18.83203125" style="1497" customWidth="1"/>
    <col min="516" max="516" width="14.83203125" style="1497" customWidth="1"/>
    <col min="517" max="517" width="18.83203125" style="1497" customWidth="1"/>
    <col min="518" max="768" width="8.83203125" style="1497"/>
    <col min="769" max="769" width="8.1640625" style="1497" customWidth="1"/>
    <col min="770" max="770" width="78.1640625" style="1497" customWidth="1"/>
    <col min="771" max="771" width="18.83203125" style="1497" customWidth="1"/>
    <col min="772" max="772" width="14.83203125" style="1497" customWidth="1"/>
    <col min="773" max="773" width="18.83203125" style="1497" customWidth="1"/>
    <col min="774" max="1024" width="8.83203125" style="1497"/>
    <col min="1025" max="1025" width="8.1640625" style="1497" customWidth="1"/>
    <col min="1026" max="1026" width="78.1640625" style="1497" customWidth="1"/>
    <col min="1027" max="1027" width="18.83203125" style="1497" customWidth="1"/>
    <col min="1028" max="1028" width="14.83203125" style="1497" customWidth="1"/>
    <col min="1029" max="1029" width="18.83203125" style="1497" customWidth="1"/>
    <col min="1030" max="1280" width="8.83203125" style="1497"/>
    <col min="1281" max="1281" width="8.1640625" style="1497" customWidth="1"/>
    <col min="1282" max="1282" width="78.1640625" style="1497" customWidth="1"/>
    <col min="1283" max="1283" width="18.83203125" style="1497" customWidth="1"/>
    <col min="1284" max="1284" width="14.83203125" style="1497" customWidth="1"/>
    <col min="1285" max="1285" width="18.83203125" style="1497" customWidth="1"/>
    <col min="1286" max="1536" width="8.83203125" style="1497"/>
    <col min="1537" max="1537" width="8.1640625" style="1497" customWidth="1"/>
    <col min="1538" max="1538" width="78.1640625" style="1497" customWidth="1"/>
    <col min="1539" max="1539" width="18.83203125" style="1497" customWidth="1"/>
    <col min="1540" max="1540" width="14.83203125" style="1497" customWidth="1"/>
    <col min="1541" max="1541" width="18.83203125" style="1497" customWidth="1"/>
    <col min="1542" max="1792" width="8.83203125" style="1497"/>
    <col min="1793" max="1793" width="8.1640625" style="1497" customWidth="1"/>
    <col min="1794" max="1794" width="78.1640625" style="1497" customWidth="1"/>
    <col min="1795" max="1795" width="18.83203125" style="1497" customWidth="1"/>
    <col min="1796" max="1796" width="14.83203125" style="1497" customWidth="1"/>
    <col min="1797" max="1797" width="18.83203125" style="1497" customWidth="1"/>
    <col min="1798" max="2048" width="8.83203125" style="1497"/>
    <col min="2049" max="2049" width="8.1640625" style="1497" customWidth="1"/>
    <col min="2050" max="2050" width="78.1640625" style="1497" customWidth="1"/>
    <col min="2051" max="2051" width="18.83203125" style="1497" customWidth="1"/>
    <col min="2052" max="2052" width="14.83203125" style="1497" customWidth="1"/>
    <col min="2053" max="2053" width="18.83203125" style="1497" customWidth="1"/>
    <col min="2054" max="2304" width="8.83203125" style="1497"/>
    <col min="2305" max="2305" width="8.1640625" style="1497" customWidth="1"/>
    <col min="2306" max="2306" width="78.1640625" style="1497" customWidth="1"/>
    <col min="2307" max="2307" width="18.83203125" style="1497" customWidth="1"/>
    <col min="2308" max="2308" width="14.83203125" style="1497" customWidth="1"/>
    <col min="2309" max="2309" width="18.83203125" style="1497" customWidth="1"/>
    <col min="2310" max="2560" width="8.83203125" style="1497"/>
    <col min="2561" max="2561" width="8.1640625" style="1497" customWidth="1"/>
    <col min="2562" max="2562" width="78.1640625" style="1497" customWidth="1"/>
    <col min="2563" max="2563" width="18.83203125" style="1497" customWidth="1"/>
    <col min="2564" max="2564" width="14.83203125" style="1497" customWidth="1"/>
    <col min="2565" max="2565" width="18.83203125" style="1497" customWidth="1"/>
    <col min="2566" max="2816" width="8.83203125" style="1497"/>
    <col min="2817" max="2817" width="8.1640625" style="1497" customWidth="1"/>
    <col min="2818" max="2818" width="78.1640625" style="1497" customWidth="1"/>
    <col min="2819" max="2819" width="18.83203125" style="1497" customWidth="1"/>
    <col min="2820" max="2820" width="14.83203125" style="1497" customWidth="1"/>
    <col min="2821" max="2821" width="18.83203125" style="1497" customWidth="1"/>
    <col min="2822" max="3072" width="8.83203125" style="1497"/>
    <col min="3073" max="3073" width="8.1640625" style="1497" customWidth="1"/>
    <col min="3074" max="3074" width="78.1640625" style="1497" customWidth="1"/>
    <col min="3075" max="3075" width="18.83203125" style="1497" customWidth="1"/>
    <col min="3076" max="3076" width="14.83203125" style="1497" customWidth="1"/>
    <col min="3077" max="3077" width="18.83203125" style="1497" customWidth="1"/>
    <col min="3078" max="3328" width="8.83203125" style="1497"/>
    <col min="3329" max="3329" width="8.1640625" style="1497" customWidth="1"/>
    <col min="3330" max="3330" width="78.1640625" style="1497" customWidth="1"/>
    <col min="3331" max="3331" width="18.83203125" style="1497" customWidth="1"/>
    <col min="3332" max="3332" width="14.83203125" style="1497" customWidth="1"/>
    <col min="3333" max="3333" width="18.83203125" style="1497" customWidth="1"/>
    <col min="3334" max="3584" width="8.83203125" style="1497"/>
    <col min="3585" max="3585" width="8.1640625" style="1497" customWidth="1"/>
    <col min="3586" max="3586" width="78.1640625" style="1497" customWidth="1"/>
    <col min="3587" max="3587" width="18.83203125" style="1497" customWidth="1"/>
    <col min="3588" max="3588" width="14.83203125" style="1497" customWidth="1"/>
    <col min="3589" max="3589" width="18.83203125" style="1497" customWidth="1"/>
    <col min="3590" max="3840" width="8.83203125" style="1497"/>
    <col min="3841" max="3841" width="8.1640625" style="1497" customWidth="1"/>
    <col min="3842" max="3842" width="78.1640625" style="1497" customWidth="1"/>
    <col min="3843" max="3843" width="18.83203125" style="1497" customWidth="1"/>
    <col min="3844" max="3844" width="14.83203125" style="1497" customWidth="1"/>
    <col min="3845" max="3845" width="18.83203125" style="1497" customWidth="1"/>
    <col min="3846" max="4096" width="8.83203125" style="1497"/>
    <col min="4097" max="4097" width="8.1640625" style="1497" customWidth="1"/>
    <col min="4098" max="4098" width="78.1640625" style="1497" customWidth="1"/>
    <col min="4099" max="4099" width="18.83203125" style="1497" customWidth="1"/>
    <col min="4100" max="4100" width="14.83203125" style="1497" customWidth="1"/>
    <col min="4101" max="4101" width="18.83203125" style="1497" customWidth="1"/>
    <col min="4102" max="4352" width="8.83203125" style="1497"/>
    <col min="4353" max="4353" width="8.1640625" style="1497" customWidth="1"/>
    <col min="4354" max="4354" width="78.1640625" style="1497" customWidth="1"/>
    <col min="4355" max="4355" width="18.83203125" style="1497" customWidth="1"/>
    <col min="4356" max="4356" width="14.83203125" style="1497" customWidth="1"/>
    <col min="4357" max="4357" width="18.83203125" style="1497" customWidth="1"/>
    <col min="4358" max="4608" width="8.83203125" style="1497"/>
    <col min="4609" max="4609" width="8.1640625" style="1497" customWidth="1"/>
    <col min="4610" max="4610" width="78.1640625" style="1497" customWidth="1"/>
    <col min="4611" max="4611" width="18.83203125" style="1497" customWidth="1"/>
    <col min="4612" max="4612" width="14.83203125" style="1497" customWidth="1"/>
    <col min="4613" max="4613" width="18.83203125" style="1497" customWidth="1"/>
    <col min="4614" max="4864" width="8.83203125" style="1497"/>
    <col min="4865" max="4865" width="8.1640625" style="1497" customWidth="1"/>
    <col min="4866" max="4866" width="78.1640625" style="1497" customWidth="1"/>
    <col min="4867" max="4867" width="18.83203125" style="1497" customWidth="1"/>
    <col min="4868" max="4868" width="14.83203125" style="1497" customWidth="1"/>
    <col min="4869" max="4869" width="18.83203125" style="1497" customWidth="1"/>
    <col min="4870" max="5120" width="8.83203125" style="1497"/>
    <col min="5121" max="5121" width="8.1640625" style="1497" customWidth="1"/>
    <col min="5122" max="5122" width="78.1640625" style="1497" customWidth="1"/>
    <col min="5123" max="5123" width="18.83203125" style="1497" customWidth="1"/>
    <col min="5124" max="5124" width="14.83203125" style="1497" customWidth="1"/>
    <col min="5125" max="5125" width="18.83203125" style="1497" customWidth="1"/>
    <col min="5126" max="5376" width="8.83203125" style="1497"/>
    <col min="5377" max="5377" width="8.1640625" style="1497" customWidth="1"/>
    <col min="5378" max="5378" width="78.1640625" style="1497" customWidth="1"/>
    <col min="5379" max="5379" width="18.83203125" style="1497" customWidth="1"/>
    <col min="5380" max="5380" width="14.83203125" style="1497" customWidth="1"/>
    <col min="5381" max="5381" width="18.83203125" style="1497" customWidth="1"/>
    <col min="5382" max="5632" width="8.83203125" style="1497"/>
    <col min="5633" max="5633" width="8.1640625" style="1497" customWidth="1"/>
    <col min="5634" max="5634" width="78.1640625" style="1497" customWidth="1"/>
    <col min="5635" max="5635" width="18.83203125" style="1497" customWidth="1"/>
    <col min="5636" max="5636" width="14.83203125" style="1497" customWidth="1"/>
    <col min="5637" max="5637" width="18.83203125" style="1497" customWidth="1"/>
    <col min="5638" max="5888" width="8.83203125" style="1497"/>
    <col min="5889" max="5889" width="8.1640625" style="1497" customWidth="1"/>
    <col min="5890" max="5890" width="78.1640625" style="1497" customWidth="1"/>
    <col min="5891" max="5891" width="18.83203125" style="1497" customWidth="1"/>
    <col min="5892" max="5892" width="14.83203125" style="1497" customWidth="1"/>
    <col min="5893" max="5893" width="18.83203125" style="1497" customWidth="1"/>
    <col min="5894" max="6144" width="8.83203125" style="1497"/>
    <col min="6145" max="6145" width="8.1640625" style="1497" customWidth="1"/>
    <col min="6146" max="6146" width="78.1640625" style="1497" customWidth="1"/>
    <col min="6147" max="6147" width="18.83203125" style="1497" customWidth="1"/>
    <col min="6148" max="6148" width="14.83203125" style="1497" customWidth="1"/>
    <col min="6149" max="6149" width="18.83203125" style="1497" customWidth="1"/>
    <col min="6150" max="6400" width="8.83203125" style="1497"/>
    <col min="6401" max="6401" width="8.1640625" style="1497" customWidth="1"/>
    <col min="6402" max="6402" width="78.1640625" style="1497" customWidth="1"/>
    <col min="6403" max="6403" width="18.83203125" style="1497" customWidth="1"/>
    <col min="6404" max="6404" width="14.83203125" style="1497" customWidth="1"/>
    <col min="6405" max="6405" width="18.83203125" style="1497" customWidth="1"/>
    <col min="6406" max="6656" width="8.83203125" style="1497"/>
    <col min="6657" max="6657" width="8.1640625" style="1497" customWidth="1"/>
    <col min="6658" max="6658" width="78.1640625" style="1497" customWidth="1"/>
    <col min="6659" max="6659" width="18.83203125" style="1497" customWidth="1"/>
    <col min="6660" max="6660" width="14.83203125" style="1497" customWidth="1"/>
    <col min="6661" max="6661" width="18.83203125" style="1497" customWidth="1"/>
    <col min="6662" max="6912" width="8.83203125" style="1497"/>
    <col min="6913" max="6913" width="8.1640625" style="1497" customWidth="1"/>
    <col min="6914" max="6914" width="78.1640625" style="1497" customWidth="1"/>
    <col min="6915" max="6915" width="18.83203125" style="1497" customWidth="1"/>
    <col min="6916" max="6916" width="14.83203125" style="1497" customWidth="1"/>
    <col min="6917" max="6917" width="18.83203125" style="1497" customWidth="1"/>
    <col min="6918" max="7168" width="8.83203125" style="1497"/>
    <col min="7169" max="7169" width="8.1640625" style="1497" customWidth="1"/>
    <col min="7170" max="7170" width="78.1640625" style="1497" customWidth="1"/>
    <col min="7171" max="7171" width="18.83203125" style="1497" customWidth="1"/>
    <col min="7172" max="7172" width="14.83203125" style="1497" customWidth="1"/>
    <col min="7173" max="7173" width="18.83203125" style="1497" customWidth="1"/>
    <col min="7174" max="7424" width="8.83203125" style="1497"/>
    <col min="7425" max="7425" width="8.1640625" style="1497" customWidth="1"/>
    <col min="7426" max="7426" width="78.1640625" style="1497" customWidth="1"/>
    <col min="7427" max="7427" width="18.83203125" style="1497" customWidth="1"/>
    <col min="7428" max="7428" width="14.83203125" style="1497" customWidth="1"/>
    <col min="7429" max="7429" width="18.83203125" style="1497" customWidth="1"/>
    <col min="7430" max="7680" width="8.83203125" style="1497"/>
    <col min="7681" max="7681" width="8.1640625" style="1497" customWidth="1"/>
    <col min="7682" max="7682" width="78.1640625" style="1497" customWidth="1"/>
    <col min="7683" max="7683" width="18.83203125" style="1497" customWidth="1"/>
    <col min="7684" max="7684" width="14.83203125" style="1497" customWidth="1"/>
    <col min="7685" max="7685" width="18.83203125" style="1497" customWidth="1"/>
    <col min="7686" max="7936" width="8.83203125" style="1497"/>
    <col min="7937" max="7937" width="8.1640625" style="1497" customWidth="1"/>
    <col min="7938" max="7938" width="78.1640625" style="1497" customWidth="1"/>
    <col min="7939" max="7939" width="18.83203125" style="1497" customWidth="1"/>
    <col min="7940" max="7940" width="14.83203125" style="1497" customWidth="1"/>
    <col min="7941" max="7941" width="18.83203125" style="1497" customWidth="1"/>
    <col min="7942" max="8192" width="8.83203125" style="1497"/>
    <col min="8193" max="8193" width="8.1640625" style="1497" customWidth="1"/>
    <col min="8194" max="8194" width="78.1640625" style="1497" customWidth="1"/>
    <col min="8195" max="8195" width="18.83203125" style="1497" customWidth="1"/>
    <col min="8196" max="8196" width="14.83203125" style="1497" customWidth="1"/>
    <col min="8197" max="8197" width="18.83203125" style="1497" customWidth="1"/>
    <col min="8198" max="8448" width="8.83203125" style="1497"/>
    <col min="8449" max="8449" width="8.1640625" style="1497" customWidth="1"/>
    <col min="8450" max="8450" width="78.1640625" style="1497" customWidth="1"/>
    <col min="8451" max="8451" width="18.83203125" style="1497" customWidth="1"/>
    <col min="8452" max="8452" width="14.83203125" style="1497" customWidth="1"/>
    <col min="8453" max="8453" width="18.83203125" style="1497" customWidth="1"/>
    <col min="8454" max="8704" width="8.83203125" style="1497"/>
    <col min="8705" max="8705" width="8.1640625" style="1497" customWidth="1"/>
    <col min="8706" max="8706" width="78.1640625" style="1497" customWidth="1"/>
    <col min="8707" max="8707" width="18.83203125" style="1497" customWidth="1"/>
    <col min="8708" max="8708" width="14.83203125" style="1497" customWidth="1"/>
    <col min="8709" max="8709" width="18.83203125" style="1497" customWidth="1"/>
    <col min="8710" max="8960" width="8.83203125" style="1497"/>
    <col min="8961" max="8961" width="8.1640625" style="1497" customWidth="1"/>
    <col min="8962" max="8962" width="78.1640625" style="1497" customWidth="1"/>
    <col min="8963" max="8963" width="18.83203125" style="1497" customWidth="1"/>
    <col min="8964" max="8964" width="14.83203125" style="1497" customWidth="1"/>
    <col min="8965" max="8965" width="18.83203125" style="1497" customWidth="1"/>
    <col min="8966" max="9216" width="8.83203125" style="1497"/>
    <col min="9217" max="9217" width="8.1640625" style="1497" customWidth="1"/>
    <col min="9218" max="9218" width="78.1640625" style="1497" customWidth="1"/>
    <col min="9219" max="9219" width="18.83203125" style="1497" customWidth="1"/>
    <col min="9220" max="9220" width="14.83203125" style="1497" customWidth="1"/>
    <col min="9221" max="9221" width="18.83203125" style="1497" customWidth="1"/>
    <col min="9222" max="9472" width="8.83203125" style="1497"/>
    <col min="9473" max="9473" width="8.1640625" style="1497" customWidth="1"/>
    <col min="9474" max="9474" width="78.1640625" style="1497" customWidth="1"/>
    <col min="9475" max="9475" width="18.83203125" style="1497" customWidth="1"/>
    <col min="9476" max="9476" width="14.83203125" style="1497" customWidth="1"/>
    <col min="9477" max="9477" width="18.83203125" style="1497" customWidth="1"/>
    <col min="9478" max="9728" width="8.83203125" style="1497"/>
    <col min="9729" max="9729" width="8.1640625" style="1497" customWidth="1"/>
    <col min="9730" max="9730" width="78.1640625" style="1497" customWidth="1"/>
    <col min="9731" max="9731" width="18.83203125" style="1497" customWidth="1"/>
    <col min="9732" max="9732" width="14.83203125" style="1497" customWidth="1"/>
    <col min="9733" max="9733" width="18.83203125" style="1497" customWidth="1"/>
    <col min="9734" max="9984" width="8.83203125" style="1497"/>
    <col min="9985" max="9985" width="8.1640625" style="1497" customWidth="1"/>
    <col min="9986" max="9986" width="78.1640625" style="1497" customWidth="1"/>
    <col min="9987" max="9987" width="18.83203125" style="1497" customWidth="1"/>
    <col min="9988" max="9988" width="14.83203125" style="1497" customWidth="1"/>
    <col min="9989" max="9989" width="18.83203125" style="1497" customWidth="1"/>
    <col min="9990" max="10240" width="8.83203125" style="1497"/>
    <col min="10241" max="10241" width="8.1640625" style="1497" customWidth="1"/>
    <col min="10242" max="10242" width="78.1640625" style="1497" customWidth="1"/>
    <col min="10243" max="10243" width="18.83203125" style="1497" customWidth="1"/>
    <col min="10244" max="10244" width="14.83203125" style="1497" customWidth="1"/>
    <col min="10245" max="10245" width="18.83203125" style="1497" customWidth="1"/>
    <col min="10246" max="10496" width="8.83203125" style="1497"/>
    <col min="10497" max="10497" width="8.1640625" style="1497" customWidth="1"/>
    <col min="10498" max="10498" width="78.1640625" style="1497" customWidth="1"/>
    <col min="10499" max="10499" width="18.83203125" style="1497" customWidth="1"/>
    <col min="10500" max="10500" width="14.83203125" style="1497" customWidth="1"/>
    <col min="10501" max="10501" width="18.83203125" style="1497" customWidth="1"/>
    <col min="10502" max="10752" width="8.83203125" style="1497"/>
    <col min="10753" max="10753" width="8.1640625" style="1497" customWidth="1"/>
    <col min="10754" max="10754" width="78.1640625" style="1497" customWidth="1"/>
    <col min="10755" max="10755" width="18.83203125" style="1497" customWidth="1"/>
    <col min="10756" max="10756" width="14.83203125" style="1497" customWidth="1"/>
    <col min="10757" max="10757" width="18.83203125" style="1497" customWidth="1"/>
    <col min="10758" max="11008" width="8.83203125" style="1497"/>
    <col min="11009" max="11009" width="8.1640625" style="1497" customWidth="1"/>
    <col min="11010" max="11010" width="78.1640625" style="1497" customWidth="1"/>
    <col min="11011" max="11011" width="18.83203125" style="1497" customWidth="1"/>
    <col min="11012" max="11012" width="14.83203125" style="1497" customWidth="1"/>
    <col min="11013" max="11013" width="18.83203125" style="1497" customWidth="1"/>
    <col min="11014" max="11264" width="8.83203125" style="1497"/>
    <col min="11265" max="11265" width="8.1640625" style="1497" customWidth="1"/>
    <col min="11266" max="11266" width="78.1640625" style="1497" customWidth="1"/>
    <col min="11267" max="11267" width="18.83203125" style="1497" customWidth="1"/>
    <col min="11268" max="11268" width="14.83203125" style="1497" customWidth="1"/>
    <col min="11269" max="11269" width="18.83203125" style="1497" customWidth="1"/>
    <col min="11270" max="11520" width="8.83203125" style="1497"/>
    <col min="11521" max="11521" width="8.1640625" style="1497" customWidth="1"/>
    <col min="11522" max="11522" width="78.1640625" style="1497" customWidth="1"/>
    <col min="11523" max="11523" width="18.83203125" style="1497" customWidth="1"/>
    <col min="11524" max="11524" width="14.83203125" style="1497" customWidth="1"/>
    <col min="11525" max="11525" width="18.83203125" style="1497" customWidth="1"/>
    <col min="11526" max="11776" width="8.83203125" style="1497"/>
    <col min="11777" max="11777" width="8.1640625" style="1497" customWidth="1"/>
    <col min="11778" max="11778" width="78.1640625" style="1497" customWidth="1"/>
    <col min="11779" max="11779" width="18.83203125" style="1497" customWidth="1"/>
    <col min="11780" max="11780" width="14.83203125" style="1497" customWidth="1"/>
    <col min="11781" max="11781" width="18.83203125" style="1497" customWidth="1"/>
    <col min="11782" max="12032" width="8.83203125" style="1497"/>
    <col min="12033" max="12033" width="8.1640625" style="1497" customWidth="1"/>
    <col min="12034" max="12034" width="78.1640625" style="1497" customWidth="1"/>
    <col min="12035" max="12035" width="18.83203125" style="1497" customWidth="1"/>
    <col min="12036" max="12036" width="14.83203125" style="1497" customWidth="1"/>
    <col min="12037" max="12037" width="18.83203125" style="1497" customWidth="1"/>
    <col min="12038" max="12288" width="8.83203125" style="1497"/>
    <col min="12289" max="12289" width="8.1640625" style="1497" customWidth="1"/>
    <col min="12290" max="12290" width="78.1640625" style="1497" customWidth="1"/>
    <col min="12291" max="12291" width="18.83203125" style="1497" customWidth="1"/>
    <col min="12292" max="12292" width="14.83203125" style="1497" customWidth="1"/>
    <col min="12293" max="12293" width="18.83203125" style="1497" customWidth="1"/>
    <col min="12294" max="12544" width="8.83203125" style="1497"/>
    <col min="12545" max="12545" width="8.1640625" style="1497" customWidth="1"/>
    <col min="12546" max="12546" width="78.1640625" style="1497" customWidth="1"/>
    <col min="12547" max="12547" width="18.83203125" style="1497" customWidth="1"/>
    <col min="12548" max="12548" width="14.83203125" style="1497" customWidth="1"/>
    <col min="12549" max="12549" width="18.83203125" style="1497" customWidth="1"/>
    <col min="12550" max="12800" width="8.83203125" style="1497"/>
    <col min="12801" max="12801" width="8.1640625" style="1497" customWidth="1"/>
    <col min="12802" max="12802" width="78.1640625" style="1497" customWidth="1"/>
    <col min="12803" max="12803" width="18.83203125" style="1497" customWidth="1"/>
    <col min="12804" max="12804" width="14.83203125" style="1497" customWidth="1"/>
    <col min="12805" max="12805" width="18.83203125" style="1497" customWidth="1"/>
    <col min="12806" max="13056" width="8.83203125" style="1497"/>
    <col min="13057" max="13057" width="8.1640625" style="1497" customWidth="1"/>
    <col min="13058" max="13058" width="78.1640625" style="1497" customWidth="1"/>
    <col min="13059" max="13059" width="18.83203125" style="1497" customWidth="1"/>
    <col min="13060" max="13060" width="14.83203125" style="1497" customWidth="1"/>
    <col min="13061" max="13061" width="18.83203125" style="1497" customWidth="1"/>
    <col min="13062" max="13312" width="8.83203125" style="1497"/>
    <col min="13313" max="13313" width="8.1640625" style="1497" customWidth="1"/>
    <col min="13314" max="13314" width="78.1640625" style="1497" customWidth="1"/>
    <col min="13315" max="13315" width="18.83203125" style="1497" customWidth="1"/>
    <col min="13316" max="13316" width="14.83203125" style="1497" customWidth="1"/>
    <col min="13317" max="13317" width="18.83203125" style="1497" customWidth="1"/>
    <col min="13318" max="13568" width="8.83203125" style="1497"/>
    <col min="13569" max="13569" width="8.1640625" style="1497" customWidth="1"/>
    <col min="13570" max="13570" width="78.1640625" style="1497" customWidth="1"/>
    <col min="13571" max="13571" width="18.83203125" style="1497" customWidth="1"/>
    <col min="13572" max="13572" width="14.83203125" style="1497" customWidth="1"/>
    <col min="13573" max="13573" width="18.83203125" style="1497" customWidth="1"/>
    <col min="13574" max="13824" width="8.83203125" style="1497"/>
    <col min="13825" max="13825" width="8.1640625" style="1497" customWidth="1"/>
    <col min="13826" max="13826" width="78.1640625" style="1497" customWidth="1"/>
    <col min="13827" max="13827" width="18.83203125" style="1497" customWidth="1"/>
    <col min="13828" max="13828" width="14.83203125" style="1497" customWidth="1"/>
    <col min="13829" max="13829" width="18.83203125" style="1497" customWidth="1"/>
    <col min="13830" max="14080" width="8.83203125" style="1497"/>
    <col min="14081" max="14081" width="8.1640625" style="1497" customWidth="1"/>
    <col min="14082" max="14082" width="78.1640625" style="1497" customWidth="1"/>
    <col min="14083" max="14083" width="18.83203125" style="1497" customWidth="1"/>
    <col min="14084" max="14084" width="14.83203125" style="1497" customWidth="1"/>
    <col min="14085" max="14085" width="18.83203125" style="1497" customWidth="1"/>
    <col min="14086" max="14336" width="8.83203125" style="1497"/>
    <col min="14337" max="14337" width="8.1640625" style="1497" customWidth="1"/>
    <col min="14338" max="14338" width="78.1640625" style="1497" customWidth="1"/>
    <col min="14339" max="14339" width="18.83203125" style="1497" customWidth="1"/>
    <col min="14340" max="14340" width="14.83203125" style="1497" customWidth="1"/>
    <col min="14341" max="14341" width="18.83203125" style="1497" customWidth="1"/>
    <col min="14342" max="14592" width="8.83203125" style="1497"/>
    <col min="14593" max="14593" width="8.1640625" style="1497" customWidth="1"/>
    <col min="14594" max="14594" width="78.1640625" style="1497" customWidth="1"/>
    <col min="14595" max="14595" width="18.83203125" style="1497" customWidth="1"/>
    <col min="14596" max="14596" width="14.83203125" style="1497" customWidth="1"/>
    <col min="14597" max="14597" width="18.83203125" style="1497" customWidth="1"/>
    <col min="14598" max="14848" width="8.83203125" style="1497"/>
    <col min="14849" max="14849" width="8.1640625" style="1497" customWidth="1"/>
    <col min="14850" max="14850" width="78.1640625" style="1497" customWidth="1"/>
    <col min="14851" max="14851" width="18.83203125" style="1497" customWidth="1"/>
    <col min="14852" max="14852" width="14.83203125" style="1497" customWidth="1"/>
    <col min="14853" max="14853" width="18.83203125" style="1497" customWidth="1"/>
    <col min="14854" max="15104" width="8.83203125" style="1497"/>
    <col min="15105" max="15105" width="8.1640625" style="1497" customWidth="1"/>
    <col min="15106" max="15106" width="78.1640625" style="1497" customWidth="1"/>
    <col min="15107" max="15107" width="18.83203125" style="1497" customWidth="1"/>
    <col min="15108" max="15108" width="14.83203125" style="1497" customWidth="1"/>
    <col min="15109" max="15109" width="18.83203125" style="1497" customWidth="1"/>
    <col min="15110" max="15360" width="8.83203125" style="1497"/>
    <col min="15361" max="15361" width="8.1640625" style="1497" customWidth="1"/>
    <col min="15362" max="15362" width="78.1640625" style="1497" customWidth="1"/>
    <col min="15363" max="15363" width="18.83203125" style="1497" customWidth="1"/>
    <col min="15364" max="15364" width="14.83203125" style="1497" customWidth="1"/>
    <col min="15365" max="15365" width="18.83203125" style="1497" customWidth="1"/>
    <col min="15366" max="15616" width="8.83203125" style="1497"/>
    <col min="15617" max="15617" width="8.1640625" style="1497" customWidth="1"/>
    <col min="15618" max="15618" width="78.1640625" style="1497" customWidth="1"/>
    <col min="15619" max="15619" width="18.83203125" style="1497" customWidth="1"/>
    <col min="15620" max="15620" width="14.83203125" style="1497" customWidth="1"/>
    <col min="15621" max="15621" width="18.83203125" style="1497" customWidth="1"/>
    <col min="15622" max="15872" width="8.83203125" style="1497"/>
    <col min="15873" max="15873" width="8.1640625" style="1497" customWidth="1"/>
    <col min="15874" max="15874" width="78.1640625" style="1497" customWidth="1"/>
    <col min="15875" max="15875" width="18.83203125" style="1497" customWidth="1"/>
    <col min="15876" max="15876" width="14.83203125" style="1497" customWidth="1"/>
    <col min="15877" max="15877" width="18.83203125" style="1497" customWidth="1"/>
    <col min="15878" max="16128" width="8.83203125" style="1497"/>
    <col min="16129" max="16129" width="8.1640625" style="1497" customWidth="1"/>
    <col min="16130" max="16130" width="78.1640625" style="1497" customWidth="1"/>
    <col min="16131" max="16131" width="18.83203125" style="1497" customWidth="1"/>
    <col min="16132" max="16132" width="14.83203125" style="1497" customWidth="1"/>
    <col min="16133" max="16133" width="18.83203125" style="1497" customWidth="1"/>
    <col min="16134" max="16384" width="8.83203125" style="1497"/>
  </cols>
  <sheetData>
    <row r="1" spans="1:5" ht="68.45" customHeight="1">
      <c r="A1" s="2461" t="s">
        <v>650</v>
      </c>
      <c r="B1" s="2462"/>
      <c r="C1" s="2462"/>
      <c r="D1" s="2462"/>
      <c r="E1" s="2462"/>
    </row>
    <row r="2" spans="1:5" ht="21" thickBot="1">
      <c r="A2" s="1946"/>
      <c r="B2" s="1947"/>
      <c r="C2" s="1947"/>
      <c r="D2" s="1947"/>
      <c r="E2" s="1974" t="s">
        <v>957</v>
      </c>
    </row>
    <row r="3" spans="1:5" ht="55.9" customHeight="1" thickBot="1">
      <c r="A3" s="1523" t="s">
        <v>65</v>
      </c>
      <c r="B3" s="1523" t="s">
        <v>4</v>
      </c>
      <c r="C3" s="1523" t="s">
        <v>1017</v>
      </c>
      <c r="D3" s="1523" t="s">
        <v>647</v>
      </c>
      <c r="E3" s="1523" t="s">
        <v>1018</v>
      </c>
    </row>
    <row r="4" spans="1:5" ht="13.5" thickBot="1">
      <c r="A4" s="1524">
        <v>1</v>
      </c>
      <c r="B4" s="1525">
        <v>2</v>
      </c>
      <c r="C4" s="1525">
        <v>3</v>
      </c>
      <c r="D4" s="1525">
        <v>4</v>
      </c>
      <c r="E4" s="1526">
        <v>5</v>
      </c>
    </row>
    <row r="5" spans="1:5" ht="15.75">
      <c r="A5" s="2463" t="s">
        <v>648</v>
      </c>
      <c r="B5" s="2464"/>
      <c r="C5" s="2464"/>
      <c r="D5" s="2464"/>
      <c r="E5" s="2465"/>
    </row>
    <row r="6" spans="1:5">
      <c r="A6" s="2223" t="s">
        <v>1159</v>
      </c>
      <c r="B6" s="2224" t="s">
        <v>655</v>
      </c>
      <c r="C6" s="2225">
        <v>9177</v>
      </c>
      <c r="D6" s="2225">
        <v>0</v>
      </c>
      <c r="E6" s="2225">
        <v>6102</v>
      </c>
    </row>
    <row r="7" spans="1:5">
      <c r="A7" s="2223" t="s">
        <v>1160</v>
      </c>
      <c r="B7" s="2224" t="s">
        <v>656</v>
      </c>
      <c r="C7" s="2225">
        <v>15432</v>
      </c>
      <c r="D7" s="2225">
        <v>0</v>
      </c>
      <c r="E7" s="2225">
        <v>12169</v>
      </c>
    </row>
    <row r="8" spans="1:5">
      <c r="A8" s="2226" t="s">
        <v>1161</v>
      </c>
      <c r="B8" s="2227" t="s">
        <v>1162</v>
      </c>
      <c r="C8" s="2228">
        <v>24609</v>
      </c>
      <c r="D8" s="2228">
        <v>0</v>
      </c>
      <c r="E8" s="2228">
        <v>18271</v>
      </c>
    </row>
    <row r="9" spans="1:5">
      <c r="A9" s="2223" t="s">
        <v>1163</v>
      </c>
      <c r="B9" s="2224" t="s">
        <v>657</v>
      </c>
      <c r="C9" s="2225">
        <v>20120810</v>
      </c>
      <c r="D9" s="2225">
        <v>0</v>
      </c>
      <c r="E9" s="2225">
        <v>20086579</v>
      </c>
    </row>
    <row r="10" spans="1:5">
      <c r="A10" s="2223" t="s">
        <v>1164</v>
      </c>
      <c r="B10" s="2224" t="s">
        <v>658</v>
      </c>
      <c r="C10" s="2225">
        <v>578170</v>
      </c>
      <c r="D10" s="2225">
        <v>0</v>
      </c>
      <c r="E10" s="2225">
        <v>478578</v>
      </c>
    </row>
    <row r="11" spans="1:5">
      <c r="A11" s="2223" t="s">
        <v>1165</v>
      </c>
      <c r="B11" s="2224" t="s">
        <v>659</v>
      </c>
      <c r="C11" s="2225">
        <v>243744</v>
      </c>
      <c r="D11" s="2225">
        <v>0</v>
      </c>
      <c r="E11" s="2225">
        <v>97214</v>
      </c>
    </row>
    <row r="12" spans="1:5">
      <c r="A12" s="2226" t="s">
        <v>545</v>
      </c>
      <c r="B12" s="2227" t="s">
        <v>1166</v>
      </c>
      <c r="C12" s="2228">
        <v>20942724</v>
      </c>
      <c r="D12" s="2228">
        <v>0</v>
      </c>
      <c r="E12" s="2228">
        <v>20662371</v>
      </c>
    </row>
    <row r="13" spans="1:5">
      <c r="A13" s="2223" t="s">
        <v>547</v>
      </c>
      <c r="B13" s="2224" t="s">
        <v>1167</v>
      </c>
      <c r="C13" s="2225">
        <v>616906</v>
      </c>
      <c r="D13" s="2225">
        <v>0</v>
      </c>
      <c r="E13" s="2225">
        <v>170535</v>
      </c>
    </row>
    <row r="14" spans="1:5">
      <c r="A14" s="2223" t="s">
        <v>551</v>
      </c>
      <c r="B14" s="2224" t="s">
        <v>1168</v>
      </c>
      <c r="C14" s="2225">
        <v>549092</v>
      </c>
      <c r="D14" s="2225">
        <v>0</v>
      </c>
      <c r="E14" s="2225">
        <v>102720</v>
      </c>
    </row>
    <row r="15" spans="1:5">
      <c r="A15" s="2223" t="s">
        <v>557</v>
      </c>
      <c r="B15" s="2224" t="s">
        <v>1169</v>
      </c>
      <c r="C15" s="2225">
        <v>67814</v>
      </c>
      <c r="D15" s="2225">
        <v>0</v>
      </c>
      <c r="E15" s="2225">
        <v>67815</v>
      </c>
    </row>
    <row r="16" spans="1:5">
      <c r="A16" s="2226" t="s">
        <v>1170</v>
      </c>
      <c r="B16" s="2227" t="s">
        <v>1171</v>
      </c>
      <c r="C16" s="2228">
        <v>616906</v>
      </c>
      <c r="D16" s="2228">
        <v>0</v>
      </c>
      <c r="E16" s="2228">
        <v>170535</v>
      </c>
    </row>
    <row r="17" spans="1:5" ht="25.5">
      <c r="A17" s="2226" t="s">
        <v>1172</v>
      </c>
      <c r="B17" s="2227" t="s">
        <v>1173</v>
      </c>
      <c r="C17" s="2228">
        <v>21584239</v>
      </c>
      <c r="D17" s="2228">
        <v>0</v>
      </c>
      <c r="E17" s="2228">
        <v>20851177</v>
      </c>
    </row>
    <row r="18" spans="1:5">
      <c r="A18" s="2223" t="s">
        <v>1174</v>
      </c>
      <c r="B18" s="2224" t="s">
        <v>660</v>
      </c>
      <c r="C18" s="2225">
        <v>1792</v>
      </c>
      <c r="D18" s="2225">
        <v>0</v>
      </c>
      <c r="E18" s="2225">
        <v>1742</v>
      </c>
    </row>
    <row r="19" spans="1:5">
      <c r="A19" s="2223" t="s">
        <v>1175</v>
      </c>
      <c r="B19" s="2224" t="s">
        <v>1176</v>
      </c>
      <c r="C19" s="2225">
        <v>0</v>
      </c>
      <c r="D19" s="2225">
        <v>0</v>
      </c>
      <c r="E19" s="2225">
        <v>759</v>
      </c>
    </row>
    <row r="20" spans="1:5">
      <c r="A20" s="2226" t="s">
        <v>1177</v>
      </c>
      <c r="B20" s="2227" t="s">
        <v>1178</v>
      </c>
      <c r="C20" s="2228">
        <v>1792</v>
      </c>
      <c r="D20" s="2228">
        <v>0</v>
      </c>
      <c r="E20" s="2228">
        <v>2501</v>
      </c>
    </row>
    <row r="21" spans="1:5">
      <c r="A21" s="2223" t="s">
        <v>1179</v>
      </c>
      <c r="B21" s="2224" t="s">
        <v>1180</v>
      </c>
      <c r="C21" s="2225">
        <v>102377</v>
      </c>
      <c r="D21" s="2225">
        <v>0</v>
      </c>
      <c r="E21" s="2225">
        <v>0</v>
      </c>
    </row>
    <row r="22" spans="1:5">
      <c r="A22" s="2226" t="s">
        <v>1181</v>
      </c>
      <c r="B22" s="2227" t="s">
        <v>1182</v>
      </c>
      <c r="C22" s="2228">
        <v>102377</v>
      </c>
      <c r="D22" s="2228">
        <v>0</v>
      </c>
      <c r="E22" s="2228">
        <v>0</v>
      </c>
    </row>
    <row r="23" spans="1:5">
      <c r="A23" s="2226" t="s">
        <v>1183</v>
      </c>
      <c r="B23" s="2227" t="s">
        <v>1184</v>
      </c>
      <c r="C23" s="2228">
        <v>104169</v>
      </c>
      <c r="D23" s="2228">
        <v>0</v>
      </c>
      <c r="E23" s="2228">
        <v>2501</v>
      </c>
    </row>
    <row r="24" spans="1:5">
      <c r="A24" s="2223" t="s">
        <v>1185</v>
      </c>
      <c r="B24" s="2224" t="s">
        <v>1186</v>
      </c>
      <c r="C24" s="2225">
        <v>2736</v>
      </c>
      <c r="D24" s="2225">
        <v>0</v>
      </c>
      <c r="E24" s="2225">
        <v>3546</v>
      </c>
    </row>
    <row r="25" spans="1:5">
      <c r="A25" s="2226" t="s">
        <v>1187</v>
      </c>
      <c r="B25" s="2227" t="s">
        <v>1188</v>
      </c>
      <c r="C25" s="2228">
        <v>2736</v>
      </c>
      <c r="D25" s="2228">
        <v>0</v>
      </c>
      <c r="E25" s="2228">
        <v>3546</v>
      </c>
    </row>
    <row r="26" spans="1:5">
      <c r="A26" s="2223" t="s">
        <v>1189</v>
      </c>
      <c r="B26" s="2224" t="s">
        <v>1190</v>
      </c>
      <c r="C26" s="2225">
        <v>657159</v>
      </c>
      <c r="D26" s="2225">
        <v>0</v>
      </c>
      <c r="E26" s="2225">
        <v>879231</v>
      </c>
    </row>
    <row r="27" spans="1:5">
      <c r="A27" s="2223" t="s">
        <v>1191</v>
      </c>
      <c r="B27" s="2224" t="s">
        <v>1192</v>
      </c>
      <c r="C27" s="2225">
        <v>599</v>
      </c>
      <c r="D27" s="2225">
        <v>0</v>
      </c>
      <c r="E27" s="2225">
        <v>0</v>
      </c>
    </row>
    <row r="28" spans="1:5">
      <c r="A28" s="2226" t="s">
        <v>1193</v>
      </c>
      <c r="B28" s="2227" t="s">
        <v>1194</v>
      </c>
      <c r="C28" s="2228">
        <v>657758</v>
      </c>
      <c r="D28" s="2228">
        <v>0</v>
      </c>
      <c r="E28" s="2228">
        <v>879231</v>
      </c>
    </row>
    <row r="29" spans="1:5">
      <c r="A29" s="2223" t="s">
        <v>1195</v>
      </c>
      <c r="B29" s="2224" t="s">
        <v>1196</v>
      </c>
      <c r="C29" s="2225">
        <v>10</v>
      </c>
      <c r="D29" s="2225">
        <v>0</v>
      </c>
      <c r="E29" s="2225">
        <v>0</v>
      </c>
    </row>
    <row r="30" spans="1:5">
      <c r="A30" s="2226" t="s">
        <v>1197</v>
      </c>
      <c r="B30" s="2227" t="s">
        <v>1198</v>
      </c>
      <c r="C30" s="2228">
        <v>10</v>
      </c>
      <c r="D30" s="2228">
        <v>0</v>
      </c>
      <c r="E30" s="2228">
        <v>0</v>
      </c>
    </row>
    <row r="31" spans="1:5">
      <c r="A31" s="2226" t="s">
        <v>1199</v>
      </c>
      <c r="B31" s="2227" t="s">
        <v>1200</v>
      </c>
      <c r="C31" s="2228">
        <v>660504</v>
      </c>
      <c r="D31" s="2228">
        <v>0</v>
      </c>
      <c r="E31" s="2228">
        <v>882777</v>
      </c>
    </row>
    <row r="32" spans="1:5" ht="25.5">
      <c r="A32" s="2223" t="s">
        <v>1201</v>
      </c>
      <c r="B32" s="2224" t="s">
        <v>1202</v>
      </c>
      <c r="C32" s="2225">
        <v>0</v>
      </c>
      <c r="D32" s="2225">
        <v>0</v>
      </c>
      <c r="E32" s="2225">
        <v>30219</v>
      </c>
    </row>
    <row r="33" spans="1:5" ht="25.5">
      <c r="A33" s="2223" t="s">
        <v>1203</v>
      </c>
      <c r="B33" s="2224" t="s">
        <v>1204</v>
      </c>
      <c r="C33" s="2225">
        <v>76938</v>
      </c>
      <c r="D33" s="2225">
        <v>0</v>
      </c>
      <c r="E33" s="2225">
        <v>77393</v>
      </c>
    </row>
    <row r="34" spans="1:5">
      <c r="A34" s="2223" t="s">
        <v>1205</v>
      </c>
      <c r="B34" s="2224" t="s">
        <v>1206</v>
      </c>
      <c r="C34" s="2225">
        <v>19827</v>
      </c>
      <c r="D34" s="2225">
        <v>0</v>
      </c>
      <c r="E34" s="2225">
        <v>19597</v>
      </c>
    </row>
    <row r="35" spans="1:5" ht="25.5">
      <c r="A35" s="2223" t="s">
        <v>1207</v>
      </c>
      <c r="B35" s="2224" t="s">
        <v>1208</v>
      </c>
      <c r="C35" s="2225">
        <v>28901</v>
      </c>
      <c r="D35" s="2225">
        <v>0</v>
      </c>
      <c r="E35" s="2225">
        <v>41699</v>
      </c>
    </row>
    <row r="36" spans="1:5" ht="25.5">
      <c r="A36" s="2223" t="s">
        <v>1209</v>
      </c>
      <c r="B36" s="2224" t="s">
        <v>1210</v>
      </c>
      <c r="C36" s="2225">
        <v>28210</v>
      </c>
      <c r="D36" s="2225">
        <v>0</v>
      </c>
      <c r="E36" s="2225">
        <v>16097</v>
      </c>
    </row>
    <row r="37" spans="1:5" ht="25.5">
      <c r="A37" s="2223" t="s">
        <v>1211</v>
      </c>
      <c r="B37" s="2224" t="s">
        <v>1212</v>
      </c>
      <c r="C37" s="2225">
        <v>52016</v>
      </c>
      <c r="D37" s="2225">
        <v>0</v>
      </c>
      <c r="E37" s="2225">
        <v>25925</v>
      </c>
    </row>
    <row r="38" spans="1:5" ht="25.5">
      <c r="A38" s="2223" t="s">
        <v>1213</v>
      </c>
      <c r="B38" s="2224" t="s">
        <v>1214</v>
      </c>
      <c r="C38" s="2225">
        <v>13709</v>
      </c>
      <c r="D38" s="2225">
        <v>0</v>
      </c>
      <c r="E38" s="2225">
        <v>5364</v>
      </c>
    </row>
    <row r="39" spans="1:5">
      <c r="A39" s="2223" t="s">
        <v>1215</v>
      </c>
      <c r="B39" s="2224" t="s">
        <v>1216</v>
      </c>
      <c r="C39" s="2225">
        <v>24382</v>
      </c>
      <c r="D39" s="2225">
        <v>0</v>
      </c>
      <c r="E39" s="2225">
        <v>12312</v>
      </c>
    </row>
    <row r="40" spans="1:5">
      <c r="A40" s="2223" t="s">
        <v>1217</v>
      </c>
      <c r="B40" s="2224" t="s">
        <v>1218</v>
      </c>
      <c r="C40" s="2225">
        <v>421</v>
      </c>
      <c r="D40" s="2225">
        <v>0</v>
      </c>
      <c r="E40" s="2225">
        <v>301</v>
      </c>
    </row>
    <row r="41" spans="1:5" ht="25.5">
      <c r="A41" s="2223" t="s">
        <v>1219</v>
      </c>
      <c r="B41" s="2224" t="s">
        <v>1220</v>
      </c>
      <c r="C41" s="2225">
        <v>6490</v>
      </c>
      <c r="D41" s="2225">
        <v>0</v>
      </c>
      <c r="E41" s="2225">
        <v>3223</v>
      </c>
    </row>
    <row r="42" spans="1:5" ht="25.5">
      <c r="A42" s="2223" t="s">
        <v>1221</v>
      </c>
      <c r="B42" s="2224" t="s">
        <v>1222</v>
      </c>
      <c r="C42" s="2225">
        <v>7014</v>
      </c>
      <c r="D42" s="2225">
        <v>0</v>
      </c>
      <c r="E42" s="2225">
        <v>4725</v>
      </c>
    </row>
    <row r="43" spans="1:5" ht="25.5">
      <c r="A43" s="2223" t="s">
        <v>1223</v>
      </c>
      <c r="B43" s="2224" t="s">
        <v>1224</v>
      </c>
      <c r="C43" s="2225">
        <v>10933</v>
      </c>
      <c r="D43" s="2225">
        <v>0</v>
      </c>
      <c r="E43" s="2225">
        <v>875</v>
      </c>
    </row>
    <row r="44" spans="1:5">
      <c r="A44" s="2223" t="s">
        <v>1225</v>
      </c>
      <c r="B44" s="2224" t="s">
        <v>1226</v>
      </c>
      <c r="C44" s="2225">
        <v>10933</v>
      </c>
      <c r="D44" s="2225">
        <v>0</v>
      </c>
      <c r="E44" s="2225">
        <v>40</v>
      </c>
    </row>
    <row r="45" spans="1:5" ht="25.5">
      <c r="A45" s="2223" t="s">
        <v>1227</v>
      </c>
      <c r="B45" s="2224" t="s">
        <v>1228</v>
      </c>
      <c r="C45" s="2225">
        <v>0</v>
      </c>
      <c r="D45" s="2225">
        <v>0</v>
      </c>
      <c r="E45" s="2225">
        <v>835</v>
      </c>
    </row>
    <row r="46" spans="1:5" ht="25.5">
      <c r="A46" s="2223" t="s">
        <v>1229</v>
      </c>
      <c r="B46" s="2224" t="s">
        <v>1230</v>
      </c>
      <c r="C46" s="2225">
        <v>0</v>
      </c>
      <c r="D46" s="2225">
        <v>0</v>
      </c>
      <c r="E46" s="2225">
        <v>300</v>
      </c>
    </row>
    <row r="47" spans="1:5" ht="25.5">
      <c r="A47" s="2223" t="s">
        <v>1231</v>
      </c>
      <c r="B47" s="2224" t="s">
        <v>1232</v>
      </c>
      <c r="C47" s="2225">
        <v>83</v>
      </c>
      <c r="D47" s="2225">
        <v>0</v>
      </c>
      <c r="E47" s="2225">
        <v>53</v>
      </c>
    </row>
    <row r="48" spans="1:5" ht="25.5">
      <c r="A48" s="2223" t="s">
        <v>1233</v>
      </c>
      <c r="B48" s="2224" t="s">
        <v>1234</v>
      </c>
      <c r="C48" s="2225">
        <v>83</v>
      </c>
      <c r="D48" s="2225">
        <v>0</v>
      </c>
      <c r="E48" s="2225">
        <v>53</v>
      </c>
    </row>
    <row r="49" spans="1:5">
      <c r="A49" s="2226" t="s">
        <v>1235</v>
      </c>
      <c r="B49" s="2227" t="s">
        <v>1236</v>
      </c>
      <c r="C49" s="2228">
        <v>139970</v>
      </c>
      <c r="D49" s="2228">
        <v>0</v>
      </c>
      <c r="E49" s="2228">
        <v>134765</v>
      </c>
    </row>
    <row r="50" spans="1:5" ht="25.5">
      <c r="A50" s="2223" t="s">
        <v>1237</v>
      </c>
      <c r="B50" s="2224" t="s">
        <v>1238</v>
      </c>
      <c r="C50" s="2225">
        <v>0</v>
      </c>
      <c r="D50" s="2225">
        <v>0</v>
      </c>
      <c r="E50" s="2225">
        <v>36878</v>
      </c>
    </row>
    <row r="51" spans="1:5" ht="25.5">
      <c r="A51" s="2223" t="s">
        <v>1239</v>
      </c>
      <c r="B51" s="2224" t="s">
        <v>1240</v>
      </c>
      <c r="C51" s="2225">
        <v>78922</v>
      </c>
      <c r="D51" s="2225">
        <v>0</v>
      </c>
      <c r="E51" s="2225">
        <v>17276</v>
      </c>
    </row>
    <row r="52" spans="1:5" ht="38.25">
      <c r="A52" s="2223" t="s">
        <v>1241</v>
      </c>
      <c r="B52" s="2224" t="s">
        <v>1242</v>
      </c>
      <c r="C52" s="2225">
        <v>9603</v>
      </c>
      <c r="D52" s="2225">
        <v>0</v>
      </c>
      <c r="E52" s="2225">
        <v>8630</v>
      </c>
    </row>
    <row r="53" spans="1:5" ht="25.5">
      <c r="A53" s="2223" t="s">
        <v>1243</v>
      </c>
      <c r="B53" s="2224" t="s">
        <v>1244</v>
      </c>
      <c r="C53" s="2225">
        <v>5</v>
      </c>
      <c r="D53" s="2225">
        <v>0</v>
      </c>
      <c r="E53" s="2225">
        <v>0</v>
      </c>
    </row>
    <row r="54" spans="1:5">
      <c r="A54" s="2223" t="s">
        <v>1245</v>
      </c>
      <c r="B54" s="2224" t="s">
        <v>1246</v>
      </c>
      <c r="C54" s="2225">
        <v>4020</v>
      </c>
      <c r="D54" s="2225">
        <v>0</v>
      </c>
      <c r="E54" s="2225">
        <v>3548</v>
      </c>
    </row>
    <row r="55" spans="1:5" ht="25.5">
      <c r="A55" s="2223" t="s">
        <v>1247</v>
      </c>
      <c r="B55" s="2224" t="s">
        <v>1248</v>
      </c>
      <c r="C55" s="2225">
        <v>3596</v>
      </c>
      <c r="D55" s="2225">
        <v>0</v>
      </c>
      <c r="E55" s="2225">
        <v>3263</v>
      </c>
    </row>
    <row r="56" spans="1:5" ht="25.5">
      <c r="A56" s="2223" t="s">
        <v>1249</v>
      </c>
      <c r="B56" s="2224" t="s">
        <v>1250</v>
      </c>
      <c r="C56" s="2225">
        <v>1898</v>
      </c>
      <c r="D56" s="2225">
        <v>0</v>
      </c>
      <c r="E56" s="2225">
        <v>1835</v>
      </c>
    </row>
    <row r="57" spans="1:5" ht="25.5">
      <c r="A57" s="2223" t="s">
        <v>1251</v>
      </c>
      <c r="B57" s="2224" t="s">
        <v>1252</v>
      </c>
      <c r="C57" s="2225">
        <v>59800</v>
      </c>
      <c r="D57" s="2225">
        <v>0</v>
      </c>
      <c r="E57" s="2225">
        <v>0</v>
      </c>
    </row>
    <row r="58" spans="1:5" ht="25.5">
      <c r="A58" s="2223" t="s">
        <v>1253</v>
      </c>
      <c r="B58" s="2224" t="s">
        <v>1254</v>
      </c>
      <c r="C58" s="2225">
        <v>10003</v>
      </c>
      <c r="D58" s="2225">
        <v>0</v>
      </c>
      <c r="E58" s="2225">
        <v>7805</v>
      </c>
    </row>
    <row r="59" spans="1:5" ht="25.5">
      <c r="A59" s="2223" t="s">
        <v>1255</v>
      </c>
      <c r="B59" s="2224" t="s">
        <v>1256</v>
      </c>
      <c r="C59" s="2225">
        <v>10003</v>
      </c>
      <c r="D59" s="2225">
        <v>0</v>
      </c>
      <c r="E59" s="2225">
        <v>7805</v>
      </c>
    </row>
    <row r="60" spans="1:5" ht="25.5">
      <c r="A60" s="2223" t="s">
        <v>1257</v>
      </c>
      <c r="B60" s="2224" t="s">
        <v>1258</v>
      </c>
      <c r="C60" s="2225">
        <v>2552</v>
      </c>
      <c r="D60" s="2225">
        <v>0</v>
      </c>
      <c r="E60" s="2225">
        <v>1578</v>
      </c>
    </row>
    <row r="61" spans="1:5" ht="25.5">
      <c r="A61" s="2223" t="s">
        <v>1259</v>
      </c>
      <c r="B61" s="2224" t="s">
        <v>1260</v>
      </c>
      <c r="C61" s="2225">
        <v>2552</v>
      </c>
      <c r="D61" s="2225">
        <v>0</v>
      </c>
      <c r="E61" s="2225">
        <v>1578</v>
      </c>
    </row>
    <row r="62" spans="1:5">
      <c r="A62" s="2226" t="s">
        <v>1261</v>
      </c>
      <c r="B62" s="2227" t="s">
        <v>1262</v>
      </c>
      <c r="C62" s="2228">
        <v>91477</v>
      </c>
      <c r="D62" s="2228">
        <v>0</v>
      </c>
      <c r="E62" s="2228">
        <v>63537</v>
      </c>
    </row>
    <row r="63" spans="1:5">
      <c r="A63" s="2223" t="s">
        <v>1263</v>
      </c>
      <c r="B63" s="2224" t="s">
        <v>1264</v>
      </c>
      <c r="C63" s="2225">
        <v>37004</v>
      </c>
      <c r="D63" s="2225">
        <v>0</v>
      </c>
      <c r="E63" s="2225">
        <v>37761</v>
      </c>
    </row>
    <row r="64" spans="1:5">
      <c r="A64" s="2223" t="s">
        <v>1265</v>
      </c>
      <c r="B64" s="2224" t="s">
        <v>1266</v>
      </c>
      <c r="C64" s="2225">
        <v>34026</v>
      </c>
      <c r="D64" s="2225">
        <v>0</v>
      </c>
      <c r="E64" s="2225">
        <v>34026</v>
      </c>
    </row>
    <row r="65" spans="1:5">
      <c r="A65" s="2223" t="s">
        <v>1267</v>
      </c>
      <c r="B65" s="2224" t="s">
        <v>1268</v>
      </c>
      <c r="C65" s="2225">
        <v>461</v>
      </c>
      <c r="D65" s="2225">
        <v>0</v>
      </c>
      <c r="E65" s="2225">
        <v>40</v>
      </c>
    </row>
    <row r="66" spans="1:5">
      <c r="A66" s="2223" t="s">
        <v>1269</v>
      </c>
      <c r="B66" s="2224" t="s">
        <v>1270</v>
      </c>
      <c r="C66" s="2225">
        <v>2517</v>
      </c>
      <c r="D66" s="2225">
        <v>0</v>
      </c>
      <c r="E66" s="2225">
        <v>3693</v>
      </c>
    </row>
    <row r="67" spans="1:5">
      <c r="A67" s="2223" t="s">
        <v>1271</v>
      </c>
      <c r="B67" s="2224" t="s">
        <v>1272</v>
      </c>
      <c r="C67" s="2225">
        <v>0</v>
      </c>
      <c r="D67" s="2225">
        <v>0</v>
      </c>
      <c r="E67" s="2225">
        <v>2</v>
      </c>
    </row>
    <row r="68" spans="1:5">
      <c r="A68" s="2226" t="s">
        <v>1273</v>
      </c>
      <c r="B68" s="2227" t="s">
        <v>1274</v>
      </c>
      <c r="C68" s="2228">
        <v>37004</v>
      </c>
      <c r="D68" s="2228">
        <v>0</v>
      </c>
      <c r="E68" s="2228">
        <v>37761</v>
      </c>
    </row>
    <row r="69" spans="1:5">
      <c r="A69" s="2226" t="s">
        <v>1275</v>
      </c>
      <c r="B69" s="2227" t="s">
        <v>1276</v>
      </c>
      <c r="C69" s="2228">
        <v>268451</v>
      </c>
      <c r="D69" s="2228">
        <v>0</v>
      </c>
      <c r="E69" s="2228">
        <v>236063</v>
      </c>
    </row>
    <row r="70" spans="1:5">
      <c r="A70" s="2223" t="s">
        <v>1277</v>
      </c>
      <c r="B70" s="2224" t="s">
        <v>1278</v>
      </c>
      <c r="C70" s="2225">
        <v>5465</v>
      </c>
      <c r="D70" s="2225">
        <v>0</v>
      </c>
      <c r="E70" s="2225">
        <v>474</v>
      </c>
    </row>
    <row r="71" spans="1:5" ht="25.5">
      <c r="A71" s="2223" t="s">
        <v>1279</v>
      </c>
      <c r="B71" s="2224" t="s">
        <v>1280</v>
      </c>
      <c r="C71" s="2225">
        <v>41</v>
      </c>
      <c r="D71" s="2225">
        <v>0</v>
      </c>
      <c r="E71" s="2225">
        <v>532</v>
      </c>
    </row>
    <row r="72" spans="1:5">
      <c r="A72" s="2226" t="s">
        <v>1281</v>
      </c>
      <c r="B72" s="2227" t="s">
        <v>1282</v>
      </c>
      <c r="C72" s="2228">
        <v>5506</v>
      </c>
      <c r="D72" s="2228">
        <v>0</v>
      </c>
      <c r="E72" s="2228">
        <v>1006</v>
      </c>
    </row>
    <row r="73" spans="1:5">
      <c r="A73" s="2223" t="s">
        <v>1283</v>
      </c>
      <c r="B73" s="2224" t="s">
        <v>661</v>
      </c>
      <c r="C73" s="2225">
        <v>304</v>
      </c>
      <c r="D73" s="2225">
        <v>0</v>
      </c>
      <c r="E73" s="2225">
        <v>0</v>
      </c>
    </row>
    <row r="74" spans="1:5">
      <c r="A74" s="2223" t="s">
        <v>1284</v>
      </c>
      <c r="B74" s="2224" t="s">
        <v>1285</v>
      </c>
      <c r="C74" s="2225">
        <v>974</v>
      </c>
      <c r="D74" s="2225">
        <v>0</v>
      </c>
      <c r="E74" s="2225">
        <v>3145</v>
      </c>
    </row>
    <row r="75" spans="1:5">
      <c r="A75" s="2226" t="s">
        <v>1286</v>
      </c>
      <c r="B75" s="2227" t="s">
        <v>1287</v>
      </c>
      <c r="C75" s="2228">
        <v>1278</v>
      </c>
      <c r="D75" s="2228">
        <v>0</v>
      </c>
      <c r="E75" s="2228">
        <v>3145</v>
      </c>
    </row>
    <row r="76" spans="1:5" ht="13.5" thickBot="1">
      <c r="A76" s="2226" t="s">
        <v>1288</v>
      </c>
      <c r="B76" s="2227" t="s">
        <v>1289</v>
      </c>
      <c r="C76" s="2228">
        <v>22624147</v>
      </c>
      <c r="D76" s="2228">
        <v>0</v>
      </c>
      <c r="E76" s="2228">
        <v>21976669</v>
      </c>
    </row>
    <row r="77" spans="1:5" s="1527" customFormat="1" ht="10.5" customHeight="1" thickBot="1">
      <c r="A77" s="1528"/>
      <c r="B77" s="1529"/>
      <c r="C77" s="1530"/>
      <c r="D77" s="1530"/>
      <c r="E77" s="1531"/>
    </row>
    <row r="78" spans="1:5" s="1522" customFormat="1" ht="18" customHeight="1" thickBot="1">
      <c r="A78" s="2466" t="s">
        <v>649</v>
      </c>
      <c r="B78" s="2467"/>
      <c r="C78" s="2467"/>
      <c r="D78" s="2467"/>
      <c r="E78" s="2468"/>
    </row>
    <row r="79" spans="1:5">
      <c r="A79" s="2223" t="s">
        <v>1290</v>
      </c>
      <c r="B79" s="2224" t="s">
        <v>662</v>
      </c>
      <c r="C79" s="2225">
        <v>28434061</v>
      </c>
      <c r="D79" s="2225">
        <v>0</v>
      </c>
      <c r="E79" s="2225">
        <v>28434061</v>
      </c>
    </row>
    <row r="80" spans="1:5">
      <c r="A80" s="2223" t="s">
        <v>1291</v>
      </c>
      <c r="B80" s="2224" t="s">
        <v>663</v>
      </c>
      <c r="C80" s="2225">
        <v>-1417234</v>
      </c>
      <c r="D80" s="2225">
        <v>0</v>
      </c>
      <c r="E80" s="2225">
        <v>-1417234</v>
      </c>
    </row>
    <row r="81" spans="1:5">
      <c r="A81" s="2223" t="s">
        <v>1292</v>
      </c>
      <c r="B81" s="2224" t="s">
        <v>664</v>
      </c>
      <c r="C81" s="2225">
        <v>1163224</v>
      </c>
      <c r="D81" s="2225">
        <v>0</v>
      </c>
      <c r="E81" s="2225">
        <v>1163224</v>
      </c>
    </row>
    <row r="82" spans="1:5">
      <c r="A82" s="2223" t="s">
        <v>1293</v>
      </c>
      <c r="B82" s="2224" t="s">
        <v>665</v>
      </c>
      <c r="C82" s="2225">
        <v>-6152532</v>
      </c>
      <c r="D82" s="2225">
        <v>0</v>
      </c>
      <c r="E82" s="2225">
        <v>-6885168</v>
      </c>
    </row>
    <row r="83" spans="1:5">
      <c r="A83" s="2223" t="s">
        <v>1294</v>
      </c>
      <c r="B83" s="2224" t="s">
        <v>666</v>
      </c>
      <c r="C83" s="2225">
        <v>-732636</v>
      </c>
      <c r="D83" s="2225">
        <v>0</v>
      </c>
      <c r="E83" s="2225">
        <v>-1101702</v>
      </c>
    </row>
    <row r="84" spans="1:5">
      <c r="A84" s="2226" t="s">
        <v>1295</v>
      </c>
      <c r="B84" s="2227" t="s">
        <v>1296</v>
      </c>
      <c r="C84" s="2228">
        <v>21294883</v>
      </c>
      <c r="D84" s="2228">
        <v>0</v>
      </c>
      <c r="E84" s="2228">
        <v>20193181</v>
      </c>
    </row>
    <row r="85" spans="1:5">
      <c r="A85" s="2223" t="s">
        <v>1297</v>
      </c>
      <c r="B85" s="2224" t="s">
        <v>667</v>
      </c>
      <c r="C85" s="2225">
        <v>3648</v>
      </c>
      <c r="D85" s="2225">
        <v>0</v>
      </c>
      <c r="E85" s="2225">
        <v>2564</v>
      </c>
    </row>
    <row r="86" spans="1:5">
      <c r="A86" s="2223" t="s">
        <v>1298</v>
      </c>
      <c r="B86" s="2224" t="s">
        <v>668</v>
      </c>
      <c r="C86" s="2225">
        <v>121</v>
      </c>
      <c r="D86" s="2225">
        <v>0</v>
      </c>
      <c r="E86" s="2225">
        <v>0</v>
      </c>
    </row>
    <row r="87" spans="1:5">
      <c r="A87" s="2223" t="s">
        <v>1299</v>
      </c>
      <c r="B87" s="2224" t="s">
        <v>669</v>
      </c>
      <c r="C87" s="2225">
        <v>589</v>
      </c>
      <c r="D87" s="2225">
        <v>0</v>
      </c>
      <c r="E87" s="2225">
        <v>559</v>
      </c>
    </row>
    <row r="88" spans="1:5">
      <c r="A88" s="2226" t="s">
        <v>1300</v>
      </c>
      <c r="B88" s="2227" t="s">
        <v>1301</v>
      </c>
      <c r="C88" s="2228">
        <v>4358</v>
      </c>
      <c r="D88" s="2228">
        <v>0</v>
      </c>
      <c r="E88" s="2228">
        <v>3123</v>
      </c>
    </row>
    <row r="89" spans="1:5" ht="25.5">
      <c r="A89" s="2223" t="s">
        <v>1302</v>
      </c>
      <c r="B89" s="2224" t="s">
        <v>670</v>
      </c>
      <c r="C89" s="2225">
        <v>1763</v>
      </c>
      <c r="D89" s="2225">
        <v>0</v>
      </c>
      <c r="E89" s="2225">
        <v>2326</v>
      </c>
    </row>
    <row r="90" spans="1:5">
      <c r="A90" s="2223" t="s">
        <v>1303</v>
      </c>
      <c r="B90" s="2224" t="s">
        <v>671</v>
      </c>
      <c r="C90" s="2225">
        <v>35588</v>
      </c>
      <c r="D90" s="2225">
        <v>0</v>
      </c>
      <c r="E90" s="2225">
        <v>36985</v>
      </c>
    </row>
    <row r="91" spans="1:5" ht="25.5">
      <c r="A91" s="2223" t="s">
        <v>1304</v>
      </c>
      <c r="B91" s="2224" t="s">
        <v>672</v>
      </c>
      <c r="C91" s="2225">
        <v>10525</v>
      </c>
      <c r="D91" s="2225">
        <v>0</v>
      </c>
      <c r="E91" s="2225">
        <v>0</v>
      </c>
    </row>
    <row r="92" spans="1:5" ht="25.5">
      <c r="A92" s="2223" t="s">
        <v>1305</v>
      </c>
      <c r="B92" s="2224" t="s">
        <v>1306</v>
      </c>
      <c r="C92" s="2225">
        <v>407</v>
      </c>
      <c r="D92" s="2225">
        <v>0</v>
      </c>
      <c r="E92" s="2225">
        <v>0</v>
      </c>
    </row>
    <row r="93" spans="1:5" ht="25.5">
      <c r="A93" s="2223" t="s">
        <v>1307</v>
      </c>
      <c r="B93" s="2224" t="s">
        <v>1308</v>
      </c>
      <c r="C93" s="2225">
        <v>28558</v>
      </c>
      <c r="D93" s="2225">
        <v>0</v>
      </c>
      <c r="E93" s="2225">
        <v>28680</v>
      </c>
    </row>
    <row r="94" spans="1:5" ht="25.5">
      <c r="A94" s="2223" t="s">
        <v>1309</v>
      </c>
      <c r="B94" s="2224" t="s">
        <v>1310</v>
      </c>
      <c r="C94" s="2225">
        <v>28558</v>
      </c>
      <c r="D94" s="2225">
        <v>0</v>
      </c>
      <c r="E94" s="2225">
        <v>0</v>
      </c>
    </row>
    <row r="95" spans="1:5">
      <c r="A95" s="2226" t="s">
        <v>1311</v>
      </c>
      <c r="B95" s="2227" t="s">
        <v>1312</v>
      </c>
      <c r="C95" s="2228">
        <v>76841</v>
      </c>
      <c r="D95" s="2228">
        <v>0</v>
      </c>
      <c r="E95" s="2228">
        <v>67991</v>
      </c>
    </row>
    <row r="96" spans="1:5">
      <c r="A96" s="2223" t="s">
        <v>1313</v>
      </c>
      <c r="B96" s="2224" t="s">
        <v>1314</v>
      </c>
      <c r="C96" s="2225">
        <v>7492</v>
      </c>
      <c r="D96" s="2225">
        <v>0</v>
      </c>
      <c r="E96" s="2225">
        <v>44367</v>
      </c>
    </row>
    <row r="97" spans="1:5">
      <c r="A97" s="2223" t="s">
        <v>1315</v>
      </c>
      <c r="B97" s="2224" t="s">
        <v>1316</v>
      </c>
      <c r="C97" s="2225">
        <v>0</v>
      </c>
      <c r="D97" s="2225">
        <v>0</v>
      </c>
      <c r="E97" s="2225">
        <v>24528</v>
      </c>
    </row>
    <row r="98" spans="1:5" ht="25.5">
      <c r="A98" s="2223" t="s">
        <v>1317</v>
      </c>
      <c r="B98" s="2224" t="s">
        <v>1318</v>
      </c>
      <c r="C98" s="2225">
        <v>7492</v>
      </c>
      <c r="D98" s="2225">
        <v>0</v>
      </c>
      <c r="E98" s="2225">
        <v>19839</v>
      </c>
    </row>
    <row r="99" spans="1:5">
      <c r="A99" s="2223" t="s">
        <v>1319</v>
      </c>
      <c r="B99" s="2224" t="s">
        <v>673</v>
      </c>
      <c r="C99" s="2225">
        <v>7873</v>
      </c>
      <c r="D99" s="2225">
        <v>0</v>
      </c>
      <c r="E99" s="2225">
        <v>3848</v>
      </c>
    </row>
    <row r="100" spans="1:5">
      <c r="A100" s="2223" t="s">
        <v>1320</v>
      </c>
      <c r="B100" s="2224" t="s">
        <v>1321</v>
      </c>
      <c r="C100" s="2225">
        <v>19316</v>
      </c>
      <c r="D100" s="2225">
        <v>0</v>
      </c>
      <c r="E100" s="2225">
        <v>11077</v>
      </c>
    </row>
    <row r="101" spans="1:5">
      <c r="A101" s="2226" t="s">
        <v>1322</v>
      </c>
      <c r="B101" s="2227" t="s">
        <v>1323</v>
      </c>
      <c r="C101" s="2228">
        <v>34681</v>
      </c>
      <c r="D101" s="2228">
        <v>0</v>
      </c>
      <c r="E101" s="2228">
        <v>59292</v>
      </c>
    </row>
    <row r="102" spans="1:5">
      <c r="A102" s="2226" t="s">
        <v>1324</v>
      </c>
      <c r="B102" s="2227" t="s">
        <v>1325</v>
      </c>
      <c r="C102" s="2228">
        <v>115880</v>
      </c>
      <c r="D102" s="2228">
        <v>0</v>
      </c>
      <c r="E102" s="2228">
        <v>130406</v>
      </c>
    </row>
    <row r="103" spans="1:5">
      <c r="A103" s="2223" t="s">
        <v>1326</v>
      </c>
      <c r="B103" s="2224" t="s">
        <v>1327</v>
      </c>
      <c r="C103" s="2225">
        <v>0</v>
      </c>
      <c r="D103" s="2225">
        <v>0</v>
      </c>
      <c r="E103" s="2225">
        <v>36881</v>
      </c>
    </row>
    <row r="104" spans="1:5">
      <c r="A104" s="2223" t="s">
        <v>1328</v>
      </c>
      <c r="B104" s="2224" t="s">
        <v>1329</v>
      </c>
      <c r="C104" s="2225">
        <v>124115</v>
      </c>
      <c r="D104" s="2225">
        <v>0</v>
      </c>
      <c r="E104" s="2225">
        <v>115535</v>
      </c>
    </row>
    <row r="105" spans="1:5">
      <c r="A105" s="2223" t="s">
        <v>1330</v>
      </c>
      <c r="B105" s="2224" t="s">
        <v>1331</v>
      </c>
      <c r="C105" s="2225">
        <v>1089269</v>
      </c>
      <c r="D105" s="2225">
        <v>0</v>
      </c>
      <c r="E105" s="2225">
        <v>1500666</v>
      </c>
    </row>
    <row r="106" spans="1:5">
      <c r="A106" s="2226" t="s">
        <v>1332</v>
      </c>
      <c r="B106" s="2227" t="s">
        <v>1333</v>
      </c>
      <c r="C106" s="2228">
        <v>1213384</v>
      </c>
      <c r="D106" s="2228">
        <v>0</v>
      </c>
      <c r="E106" s="2228">
        <v>1653082</v>
      </c>
    </row>
    <row r="107" spans="1:5">
      <c r="A107" s="2226" t="s">
        <v>1334</v>
      </c>
      <c r="B107" s="2227" t="s">
        <v>1335</v>
      </c>
      <c r="C107" s="2228">
        <v>22624147</v>
      </c>
      <c r="D107" s="2228">
        <v>0</v>
      </c>
      <c r="E107" s="2228">
        <v>21976669</v>
      </c>
    </row>
  </sheetData>
  <mergeCells count="3">
    <mergeCell ref="A1:E1"/>
    <mergeCell ref="A5:E5"/>
    <mergeCell ref="A78:E7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&amp;R&amp;"Times New Roman CE,Dőlt"&amp;12 25. melléklet a 11/2016.(V.27.) önkormányzati rendelethez</oddHeader>
  </headerFooter>
  <rowBreaks count="1" manualBreakCount="1">
    <brk id="6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I31"/>
  <sheetViews>
    <sheetView zoomScaleNormal="100" workbookViewId="0">
      <selection activeCell="I17" sqref="I17"/>
    </sheetView>
  </sheetViews>
  <sheetFormatPr defaultColWidth="8.83203125" defaultRowHeight="12.75"/>
  <cols>
    <col min="1" max="1" width="5.6640625" style="1497" customWidth="1"/>
    <col min="2" max="2" width="49" style="1497" customWidth="1"/>
    <col min="3" max="7" width="15.83203125" style="1497" customWidth="1"/>
    <col min="8" max="8" width="18.5" style="1497" customWidth="1"/>
    <col min="9" max="9" width="15.83203125" style="1497" customWidth="1"/>
    <col min="10" max="256" width="8.83203125" style="1497"/>
    <col min="257" max="257" width="5.6640625" style="1497" customWidth="1"/>
    <col min="258" max="258" width="49" style="1497" customWidth="1"/>
    <col min="259" max="263" width="15.83203125" style="1497" customWidth="1"/>
    <col min="264" max="264" width="16.5" style="1497" customWidth="1"/>
    <col min="265" max="265" width="15.83203125" style="1497" customWidth="1"/>
    <col min="266" max="512" width="8.83203125" style="1497"/>
    <col min="513" max="513" width="5.6640625" style="1497" customWidth="1"/>
    <col min="514" max="514" width="49" style="1497" customWidth="1"/>
    <col min="515" max="519" width="15.83203125" style="1497" customWidth="1"/>
    <col min="520" max="520" width="16.5" style="1497" customWidth="1"/>
    <col min="521" max="521" width="15.83203125" style="1497" customWidth="1"/>
    <col min="522" max="768" width="8.83203125" style="1497"/>
    <col min="769" max="769" width="5.6640625" style="1497" customWidth="1"/>
    <col min="770" max="770" width="49" style="1497" customWidth="1"/>
    <col min="771" max="775" width="15.83203125" style="1497" customWidth="1"/>
    <col min="776" max="776" width="16.5" style="1497" customWidth="1"/>
    <col min="777" max="777" width="15.83203125" style="1497" customWidth="1"/>
    <col min="778" max="1024" width="8.83203125" style="1497"/>
    <col min="1025" max="1025" width="5.6640625" style="1497" customWidth="1"/>
    <col min="1026" max="1026" width="49" style="1497" customWidth="1"/>
    <col min="1027" max="1031" width="15.83203125" style="1497" customWidth="1"/>
    <col min="1032" max="1032" width="16.5" style="1497" customWidth="1"/>
    <col min="1033" max="1033" width="15.83203125" style="1497" customWidth="1"/>
    <col min="1034" max="1280" width="8.83203125" style="1497"/>
    <col min="1281" max="1281" width="5.6640625" style="1497" customWidth="1"/>
    <col min="1282" max="1282" width="49" style="1497" customWidth="1"/>
    <col min="1283" max="1287" width="15.83203125" style="1497" customWidth="1"/>
    <col min="1288" max="1288" width="16.5" style="1497" customWidth="1"/>
    <col min="1289" max="1289" width="15.83203125" style="1497" customWidth="1"/>
    <col min="1290" max="1536" width="8.83203125" style="1497"/>
    <col min="1537" max="1537" width="5.6640625" style="1497" customWidth="1"/>
    <col min="1538" max="1538" width="49" style="1497" customWidth="1"/>
    <col min="1539" max="1543" width="15.83203125" style="1497" customWidth="1"/>
    <col min="1544" max="1544" width="16.5" style="1497" customWidth="1"/>
    <col min="1545" max="1545" width="15.83203125" style="1497" customWidth="1"/>
    <col min="1546" max="1792" width="8.83203125" style="1497"/>
    <col min="1793" max="1793" width="5.6640625" style="1497" customWidth="1"/>
    <col min="1794" max="1794" width="49" style="1497" customWidth="1"/>
    <col min="1795" max="1799" width="15.83203125" style="1497" customWidth="1"/>
    <col min="1800" max="1800" width="16.5" style="1497" customWidth="1"/>
    <col min="1801" max="1801" width="15.83203125" style="1497" customWidth="1"/>
    <col min="1802" max="2048" width="8.83203125" style="1497"/>
    <col min="2049" max="2049" width="5.6640625" style="1497" customWidth="1"/>
    <col min="2050" max="2050" width="49" style="1497" customWidth="1"/>
    <col min="2051" max="2055" width="15.83203125" style="1497" customWidth="1"/>
    <col min="2056" max="2056" width="16.5" style="1497" customWidth="1"/>
    <col min="2057" max="2057" width="15.83203125" style="1497" customWidth="1"/>
    <col min="2058" max="2304" width="8.83203125" style="1497"/>
    <col min="2305" max="2305" width="5.6640625" style="1497" customWidth="1"/>
    <col min="2306" max="2306" width="49" style="1497" customWidth="1"/>
    <col min="2307" max="2311" width="15.83203125" style="1497" customWidth="1"/>
    <col min="2312" max="2312" width="16.5" style="1497" customWidth="1"/>
    <col min="2313" max="2313" width="15.83203125" style="1497" customWidth="1"/>
    <col min="2314" max="2560" width="8.83203125" style="1497"/>
    <col min="2561" max="2561" width="5.6640625" style="1497" customWidth="1"/>
    <col min="2562" max="2562" width="49" style="1497" customWidth="1"/>
    <col min="2563" max="2567" width="15.83203125" style="1497" customWidth="1"/>
    <col min="2568" max="2568" width="16.5" style="1497" customWidth="1"/>
    <col min="2569" max="2569" width="15.83203125" style="1497" customWidth="1"/>
    <col min="2570" max="2816" width="8.83203125" style="1497"/>
    <col min="2817" max="2817" width="5.6640625" style="1497" customWidth="1"/>
    <col min="2818" max="2818" width="49" style="1497" customWidth="1"/>
    <col min="2819" max="2823" width="15.83203125" style="1497" customWidth="1"/>
    <col min="2824" max="2824" width="16.5" style="1497" customWidth="1"/>
    <col min="2825" max="2825" width="15.83203125" style="1497" customWidth="1"/>
    <col min="2826" max="3072" width="8.83203125" style="1497"/>
    <col min="3073" max="3073" width="5.6640625" style="1497" customWidth="1"/>
    <col min="3074" max="3074" width="49" style="1497" customWidth="1"/>
    <col min="3075" max="3079" width="15.83203125" style="1497" customWidth="1"/>
    <col min="3080" max="3080" width="16.5" style="1497" customWidth="1"/>
    <col min="3081" max="3081" width="15.83203125" style="1497" customWidth="1"/>
    <col min="3082" max="3328" width="8.83203125" style="1497"/>
    <col min="3329" max="3329" width="5.6640625" style="1497" customWidth="1"/>
    <col min="3330" max="3330" width="49" style="1497" customWidth="1"/>
    <col min="3331" max="3335" width="15.83203125" style="1497" customWidth="1"/>
    <col min="3336" max="3336" width="16.5" style="1497" customWidth="1"/>
    <col min="3337" max="3337" width="15.83203125" style="1497" customWidth="1"/>
    <col min="3338" max="3584" width="8.83203125" style="1497"/>
    <col min="3585" max="3585" width="5.6640625" style="1497" customWidth="1"/>
    <col min="3586" max="3586" width="49" style="1497" customWidth="1"/>
    <col min="3587" max="3591" width="15.83203125" style="1497" customWidth="1"/>
    <col min="3592" max="3592" width="16.5" style="1497" customWidth="1"/>
    <col min="3593" max="3593" width="15.83203125" style="1497" customWidth="1"/>
    <col min="3594" max="3840" width="8.83203125" style="1497"/>
    <col min="3841" max="3841" width="5.6640625" style="1497" customWidth="1"/>
    <col min="3842" max="3842" width="49" style="1497" customWidth="1"/>
    <col min="3843" max="3847" width="15.83203125" style="1497" customWidth="1"/>
    <col min="3848" max="3848" width="16.5" style="1497" customWidth="1"/>
    <col min="3849" max="3849" width="15.83203125" style="1497" customWidth="1"/>
    <col min="3850" max="4096" width="8.83203125" style="1497"/>
    <col min="4097" max="4097" width="5.6640625" style="1497" customWidth="1"/>
    <col min="4098" max="4098" width="49" style="1497" customWidth="1"/>
    <col min="4099" max="4103" width="15.83203125" style="1497" customWidth="1"/>
    <col min="4104" max="4104" width="16.5" style="1497" customWidth="1"/>
    <col min="4105" max="4105" width="15.83203125" style="1497" customWidth="1"/>
    <col min="4106" max="4352" width="8.83203125" style="1497"/>
    <col min="4353" max="4353" width="5.6640625" style="1497" customWidth="1"/>
    <col min="4354" max="4354" width="49" style="1497" customWidth="1"/>
    <col min="4355" max="4359" width="15.83203125" style="1497" customWidth="1"/>
    <col min="4360" max="4360" width="16.5" style="1497" customWidth="1"/>
    <col min="4361" max="4361" width="15.83203125" style="1497" customWidth="1"/>
    <col min="4362" max="4608" width="8.83203125" style="1497"/>
    <col min="4609" max="4609" width="5.6640625" style="1497" customWidth="1"/>
    <col min="4610" max="4610" width="49" style="1497" customWidth="1"/>
    <col min="4611" max="4615" width="15.83203125" style="1497" customWidth="1"/>
    <col min="4616" max="4616" width="16.5" style="1497" customWidth="1"/>
    <col min="4617" max="4617" width="15.83203125" style="1497" customWidth="1"/>
    <col min="4618" max="4864" width="8.83203125" style="1497"/>
    <col min="4865" max="4865" width="5.6640625" style="1497" customWidth="1"/>
    <col min="4866" max="4866" width="49" style="1497" customWidth="1"/>
    <col min="4867" max="4871" width="15.83203125" style="1497" customWidth="1"/>
    <col min="4872" max="4872" width="16.5" style="1497" customWidth="1"/>
    <col min="4873" max="4873" width="15.83203125" style="1497" customWidth="1"/>
    <col min="4874" max="5120" width="8.83203125" style="1497"/>
    <col min="5121" max="5121" width="5.6640625" style="1497" customWidth="1"/>
    <col min="5122" max="5122" width="49" style="1497" customWidth="1"/>
    <col min="5123" max="5127" width="15.83203125" style="1497" customWidth="1"/>
    <col min="5128" max="5128" width="16.5" style="1497" customWidth="1"/>
    <col min="5129" max="5129" width="15.83203125" style="1497" customWidth="1"/>
    <col min="5130" max="5376" width="8.83203125" style="1497"/>
    <col min="5377" max="5377" width="5.6640625" style="1497" customWidth="1"/>
    <col min="5378" max="5378" width="49" style="1497" customWidth="1"/>
    <col min="5379" max="5383" width="15.83203125" style="1497" customWidth="1"/>
    <col min="5384" max="5384" width="16.5" style="1497" customWidth="1"/>
    <col min="5385" max="5385" width="15.83203125" style="1497" customWidth="1"/>
    <col min="5386" max="5632" width="8.83203125" style="1497"/>
    <col min="5633" max="5633" width="5.6640625" style="1497" customWidth="1"/>
    <col min="5634" max="5634" width="49" style="1497" customWidth="1"/>
    <col min="5635" max="5639" width="15.83203125" style="1497" customWidth="1"/>
    <col min="5640" max="5640" width="16.5" style="1497" customWidth="1"/>
    <col min="5641" max="5641" width="15.83203125" style="1497" customWidth="1"/>
    <col min="5642" max="5888" width="8.83203125" style="1497"/>
    <col min="5889" max="5889" width="5.6640625" style="1497" customWidth="1"/>
    <col min="5890" max="5890" width="49" style="1497" customWidth="1"/>
    <col min="5891" max="5895" width="15.83203125" style="1497" customWidth="1"/>
    <col min="5896" max="5896" width="16.5" style="1497" customWidth="1"/>
    <col min="5897" max="5897" width="15.83203125" style="1497" customWidth="1"/>
    <col min="5898" max="6144" width="8.83203125" style="1497"/>
    <col min="6145" max="6145" width="5.6640625" style="1497" customWidth="1"/>
    <col min="6146" max="6146" width="49" style="1497" customWidth="1"/>
    <col min="6147" max="6151" width="15.83203125" style="1497" customWidth="1"/>
    <col min="6152" max="6152" width="16.5" style="1497" customWidth="1"/>
    <col min="6153" max="6153" width="15.83203125" style="1497" customWidth="1"/>
    <col min="6154" max="6400" width="8.83203125" style="1497"/>
    <col min="6401" max="6401" width="5.6640625" style="1497" customWidth="1"/>
    <col min="6402" max="6402" width="49" style="1497" customWidth="1"/>
    <col min="6403" max="6407" width="15.83203125" style="1497" customWidth="1"/>
    <col min="6408" max="6408" width="16.5" style="1497" customWidth="1"/>
    <col min="6409" max="6409" width="15.83203125" style="1497" customWidth="1"/>
    <col min="6410" max="6656" width="8.83203125" style="1497"/>
    <col min="6657" max="6657" width="5.6640625" style="1497" customWidth="1"/>
    <col min="6658" max="6658" width="49" style="1497" customWidth="1"/>
    <col min="6659" max="6663" width="15.83203125" style="1497" customWidth="1"/>
    <col min="6664" max="6664" width="16.5" style="1497" customWidth="1"/>
    <col min="6665" max="6665" width="15.83203125" style="1497" customWidth="1"/>
    <col min="6666" max="6912" width="8.83203125" style="1497"/>
    <col min="6913" max="6913" width="5.6640625" style="1497" customWidth="1"/>
    <col min="6914" max="6914" width="49" style="1497" customWidth="1"/>
    <col min="6915" max="6919" width="15.83203125" style="1497" customWidth="1"/>
    <col min="6920" max="6920" width="16.5" style="1497" customWidth="1"/>
    <col min="6921" max="6921" width="15.83203125" style="1497" customWidth="1"/>
    <col min="6922" max="7168" width="8.83203125" style="1497"/>
    <col min="7169" max="7169" width="5.6640625" style="1497" customWidth="1"/>
    <col min="7170" max="7170" width="49" style="1497" customWidth="1"/>
    <col min="7171" max="7175" width="15.83203125" style="1497" customWidth="1"/>
    <col min="7176" max="7176" width="16.5" style="1497" customWidth="1"/>
    <col min="7177" max="7177" width="15.83203125" style="1497" customWidth="1"/>
    <col min="7178" max="7424" width="8.83203125" style="1497"/>
    <col min="7425" max="7425" width="5.6640625" style="1497" customWidth="1"/>
    <col min="7426" max="7426" width="49" style="1497" customWidth="1"/>
    <col min="7427" max="7431" width="15.83203125" style="1497" customWidth="1"/>
    <col min="7432" max="7432" width="16.5" style="1497" customWidth="1"/>
    <col min="7433" max="7433" width="15.83203125" style="1497" customWidth="1"/>
    <col min="7434" max="7680" width="8.83203125" style="1497"/>
    <col min="7681" max="7681" width="5.6640625" style="1497" customWidth="1"/>
    <col min="7682" max="7682" width="49" style="1497" customWidth="1"/>
    <col min="7683" max="7687" width="15.83203125" style="1497" customWidth="1"/>
    <col min="7688" max="7688" width="16.5" style="1497" customWidth="1"/>
    <col min="7689" max="7689" width="15.83203125" style="1497" customWidth="1"/>
    <col min="7690" max="7936" width="8.83203125" style="1497"/>
    <col min="7937" max="7937" width="5.6640625" style="1497" customWidth="1"/>
    <col min="7938" max="7938" width="49" style="1497" customWidth="1"/>
    <col min="7939" max="7943" width="15.83203125" style="1497" customWidth="1"/>
    <col min="7944" max="7944" width="16.5" style="1497" customWidth="1"/>
    <col min="7945" max="7945" width="15.83203125" style="1497" customWidth="1"/>
    <col min="7946" max="8192" width="8.83203125" style="1497"/>
    <col min="8193" max="8193" width="5.6640625" style="1497" customWidth="1"/>
    <col min="8194" max="8194" width="49" style="1497" customWidth="1"/>
    <col min="8195" max="8199" width="15.83203125" style="1497" customWidth="1"/>
    <col min="8200" max="8200" width="16.5" style="1497" customWidth="1"/>
    <col min="8201" max="8201" width="15.83203125" style="1497" customWidth="1"/>
    <col min="8202" max="8448" width="8.83203125" style="1497"/>
    <col min="8449" max="8449" width="5.6640625" style="1497" customWidth="1"/>
    <col min="8450" max="8450" width="49" style="1497" customWidth="1"/>
    <col min="8451" max="8455" width="15.83203125" style="1497" customWidth="1"/>
    <col min="8456" max="8456" width="16.5" style="1497" customWidth="1"/>
    <col min="8457" max="8457" width="15.83203125" style="1497" customWidth="1"/>
    <col min="8458" max="8704" width="8.83203125" style="1497"/>
    <col min="8705" max="8705" width="5.6640625" style="1497" customWidth="1"/>
    <col min="8706" max="8706" width="49" style="1497" customWidth="1"/>
    <col min="8707" max="8711" width="15.83203125" style="1497" customWidth="1"/>
    <col min="8712" max="8712" width="16.5" style="1497" customWidth="1"/>
    <col min="8713" max="8713" width="15.83203125" style="1497" customWidth="1"/>
    <col min="8714" max="8960" width="8.83203125" style="1497"/>
    <col min="8961" max="8961" width="5.6640625" style="1497" customWidth="1"/>
    <col min="8962" max="8962" width="49" style="1497" customWidth="1"/>
    <col min="8963" max="8967" width="15.83203125" style="1497" customWidth="1"/>
    <col min="8968" max="8968" width="16.5" style="1497" customWidth="1"/>
    <col min="8969" max="8969" width="15.83203125" style="1497" customWidth="1"/>
    <col min="8970" max="9216" width="8.83203125" style="1497"/>
    <col min="9217" max="9217" width="5.6640625" style="1497" customWidth="1"/>
    <col min="9218" max="9218" width="49" style="1497" customWidth="1"/>
    <col min="9219" max="9223" width="15.83203125" style="1497" customWidth="1"/>
    <col min="9224" max="9224" width="16.5" style="1497" customWidth="1"/>
    <col min="9225" max="9225" width="15.83203125" style="1497" customWidth="1"/>
    <col min="9226" max="9472" width="8.83203125" style="1497"/>
    <col min="9473" max="9473" width="5.6640625" style="1497" customWidth="1"/>
    <col min="9474" max="9474" width="49" style="1497" customWidth="1"/>
    <col min="9475" max="9479" width="15.83203125" style="1497" customWidth="1"/>
    <col min="9480" max="9480" width="16.5" style="1497" customWidth="1"/>
    <col min="9481" max="9481" width="15.83203125" style="1497" customWidth="1"/>
    <col min="9482" max="9728" width="8.83203125" style="1497"/>
    <col min="9729" max="9729" width="5.6640625" style="1497" customWidth="1"/>
    <col min="9730" max="9730" width="49" style="1497" customWidth="1"/>
    <col min="9731" max="9735" width="15.83203125" style="1497" customWidth="1"/>
    <col min="9736" max="9736" width="16.5" style="1497" customWidth="1"/>
    <col min="9737" max="9737" width="15.83203125" style="1497" customWidth="1"/>
    <col min="9738" max="9984" width="8.83203125" style="1497"/>
    <col min="9985" max="9985" width="5.6640625" style="1497" customWidth="1"/>
    <col min="9986" max="9986" width="49" style="1497" customWidth="1"/>
    <col min="9987" max="9991" width="15.83203125" style="1497" customWidth="1"/>
    <col min="9992" max="9992" width="16.5" style="1497" customWidth="1"/>
    <col min="9993" max="9993" width="15.83203125" style="1497" customWidth="1"/>
    <col min="9994" max="10240" width="8.83203125" style="1497"/>
    <col min="10241" max="10241" width="5.6640625" style="1497" customWidth="1"/>
    <col min="10242" max="10242" width="49" style="1497" customWidth="1"/>
    <col min="10243" max="10247" width="15.83203125" style="1497" customWidth="1"/>
    <col min="10248" max="10248" width="16.5" style="1497" customWidth="1"/>
    <col min="10249" max="10249" width="15.83203125" style="1497" customWidth="1"/>
    <col min="10250" max="10496" width="8.83203125" style="1497"/>
    <col min="10497" max="10497" width="5.6640625" style="1497" customWidth="1"/>
    <col min="10498" max="10498" width="49" style="1497" customWidth="1"/>
    <col min="10499" max="10503" width="15.83203125" style="1497" customWidth="1"/>
    <col min="10504" max="10504" width="16.5" style="1497" customWidth="1"/>
    <col min="10505" max="10505" width="15.83203125" style="1497" customWidth="1"/>
    <col min="10506" max="10752" width="8.83203125" style="1497"/>
    <col min="10753" max="10753" width="5.6640625" style="1497" customWidth="1"/>
    <col min="10754" max="10754" width="49" style="1497" customWidth="1"/>
    <col min="10755" max="10759" width="15.83203125" style="1497" customWidth="1"/>
    <col min="10760" max="10760" width="16.5" style="1497" customWidth="1"/>
    <col min="10761" max="10761" width="15.83203125" style="1497" customWidth="1"/>
    <col min="10762" max="11008" width="8.83203125" style="1497"/>
    <col min="11009" max="11009" width="5.6640625" style="1497" customWidth="1"/>
    <col min="11010" max="11010" width="49" style="1497" customWidth="1"/>
    <col min="11011" max="11015" width="15.83203125" style="1497" customWidth="1"/>
    <col min="11016" max="11016" width="16.5" style="1497" customWidth="1"/>
    <col min="11017" max="11017" width="15.83203125" style="1497" customWidth="1"/>
    <col min="11018" max="11264" width="8.83203125" style="1497"/>
    <col min="11265" max="11265" width="5.6640625" style="1497" customWidth="1"/>
    <col min="11266" max="11266" width="49" style="1497" customWidth="1"/>
    <col min="11267" max="11271" width="15.83203125" style="1497" customWidth="1"/>
    <col min="11272" max="11272" width="16.5" style="1497" customWidth="1"/>
    <col min="11273" max="11273" width="15.83203125" style="1497" customWidth="1"/>
    <col min="11274" max="11520" width="8.83203125" style="1497"/>
    <col min="11521" max="11521" width="5.6640625" style="1497" customWidth="1"/>
    <col min="11522" max="11522" width="49" style="1497" customWidth="1"/>
    <col min="11523" max="11527" width="15.83203125" style="1497" customWidth="1"/>
    <col min="11528" max="11528" width="16.5" style="1497" customWidth="1"/>
    <col min="11529" max="11529" width="15.83203125" style="1497" customWidth="1"/>
    <col min="11530" max="11776" width="8.83203125" style="1497"/>
    <col min="11777" max="11777" width="5.6640625" style="1497" customWidth="1"/>
    <col min="11778" max="11778" width="49" style="1497" customWidth="1"/>
    <col min="11779" max="11783" width="15.83203125" style="1497" customWidth="1"/>
    <col min="11784" max="11784" width="16.5" style="1497" customWidth="1"/>
    <col min="11785" max="11785" width="15.83203125" style="1497" customWidth="1"/>
    <col min="11786" max="12032" width="8.83203125" style="1497"/>
    <col min="12033" max="12033" width="5.6640625" style="1497" customWidth="1"/>
    <col min="12034" max="12034" width="49" style="1497" customWidth="1"/>
    <col min="12035" max="12039" width="15.83203125" style="1497" customWidth="1"/>
    <col min="12040" max="12040" width="16.5" style="1497" customWidth="1"/>
    <col min="12041" max="12041" width="15.83203125" style="1497" customWidth="1"/>
    <col min="12042" max="12288" width="8.83203125" style="1497"/>
    <col min="12289" max="12289" width="5.6640625" style="1497" customWidth="1"/>
    <col min="12290" max="12290" width="49" style="1497" customWidth="1"/>
    <col min="12291" max="12295" width="15.83203125" style="1497" customWidth="1"/>
    <col min="12296" max="12296" width="16.5" style="1497" customWidth="1"/>
    <col min="12297" max="12297" width="15.83203125" style="1497" customWidth="1"/>
    <col min="12298" max="12544" width="8.83203125" style="1497"/>
    <col min="12545" max="12545" width="5.6640625" style="1497" customWidth="1"/>
    <col min="12546" max="12546" width="49" style="1497" customWidth="1"/>
    <col min="12547" max="12551" width="15.83203125" style="1497" customWidth="1"/>
    <col min="12552" max="12552" width="16.5" style="1497" customWidth="1"/>
    <col min="12553" max="12553" width="15.83203125" style="1497" customWidth="1"/>
    <col min="12554" max="12800" width="8.83203125" style="1497"/>
    <col min="12801" max="12801" width="5.6640625" style="1497" customWidth="1"/>
    <col min="12802" max="12802" width="49" style="1497" customWidth="1"/>
    <col min="12803" max="12807" width="15.83203125" style="1497" customWidth="1"/>
    <col min="12808" max="12808" width="16.5" style="1497" customWidth="1"/>
    <col min="12809" max="12809" width="15.83203125" style="1497" customWidth="1"/>
    <col min="12810" max="13056" width="8.83203125" style="1497"/>
    <col min="13057" max="13057" width="5.6640625" style="1497" customWidth="1"/>
    <col min="13058" max="13058" width="49" style="1497" customWidth="1"/>
    <col min="13059" max="13063" width="15.83203125" style="1497" customWidth="1"/>
    <col min="13064" max="13064" width="16.5" style="1497" customWidth="1"/>
    <col min="13065" max="13065" width="15.83203125" style="1497" customWidth="1"/>
    <col min="13066" max="13312" width="8.83203125" style="1497"/>
    <col min="13313" max="13313" width="5.6640625" style="1497" customWidth="1"/>
    <col min="13314" max="13314" width="49" style="1497" customWidth="1"/>
    <col min="13315" max="13319" width="15.83203125" style="1497" customWidth="1"/>
    <col min="13320" max="13320" width="16.5" style="1497" customWidth="1"/>
    <col min="13321" max="13321" width="15.83203125" style="1497" customWidth="1"/>
    <col min="13322" max="13568" width="8.83203125" style="1497"/>
    <col min="13569" max="13569" width="5.6640625" style="1497" customWidth="1"/>
    <col min="13570" max="13570" width="49" style="1497" customWidth="1"/>
    <col min="13571" max="13575" width="15.83203125" style="1497" customWidth="1"/>
    <col min="13576" max="13576" width="16.5" style="1497" customWidth="1"/>
    <col min="13577" max="13577" width="15.83203125" style="1497" customWidth="1"/>
    <col min="13578" max="13824" width="8.83203125" style="1497"/>
    <col min="13825" max="13825" width="5.6640625" style="1497" customWidth="1"/>
    <col min="13826" max="13826" width="49" style="1497" customWidth="1"/>
    <col min="13827" max="13831" width="15.83203125" style="1497" customWidth="1"/>
    <col min="13832" max="13832" width="16.5" style="1497" customWidth="1"/>
    <col min="13833" max="13833" width="15.83203125" style="1497" customWidth="1"/>
    <col min="13834" max="14080" width="8.83203125" style="1497"/>
    <col min="14081" max="14081" width="5.6640625" style="1497" customWidth="1"/>
    <col min="14082" max="14082" width="49" style="1497" customWidth="1"/>
    <col min="14083" max="14087" width="15.83203125" style="1497" customWidth="1"/>
    <col min="14088" max="14088" width="16.5" style="1497" customWidth="1"/>
    <col min="14089" max="14089" width="15.83203125" style="1497" customWidth="1"/>
    <col min="14090" max="14336" width="8.83203125" style="1497"/>
    <col min="14337" max="14337" width="5.6640625" style="1497" customWidth="1"/>
    <col min="14338" max="14338" width="49" style="1497" customWidth="1"/>
    <col min="14339" max="14343" width="15.83203125" style="1497" customWidth="1"/>
    <col min="14344" max="14344" width="16.5" style="1497" customWidth="1"/>
    <col min="14345" max="14345" width="15.83203125" style="1497" customWidth="1"/>
    <col min="14346" max="14592" width="8.83203125" style="1497"/>
    <col min="14593" max="14593" width="5.6640625" style="1497" customWidth="1"/>
    <col min="14594" max="14594" width="49" style="1497" customWidth="1"/>
    <col min="14595" max="14599" width="15.83203125" style="1497" customWidth="1"/>
    <col min="14600" max="14600" width="16.5" style="1497" customWidth="1"/>
    <col min="14601" max="14601" width="15.83203125" style="1497" customWidth="1"/>
    <col min="14602" max="14848" width="8.83203125" style="1497"/>
    <col min="14849" max="14849" width="5.6640625" style="1497" customWidth="1"/>
    <col min="14850" max="14850" width="49" style="1497" customWidth="1"/>
    <col min="14851" max="14855" width="15.83203125" style="1497" customWidth="1"/>
    <col min="14856" max="14856" width="16.5" style="1497" customWidth="1"/>
    <col min="14857" max="14857" width="15.83203125" style="1497" customWidth="1"/>
    <col min="14858" max="15104" width="8.83203125" style="1497"/>
    <col min="15105" max="15105" width="5.6640625" style="1497" customWidth="1"/>
    <col min="15106" max="15106" width="49" style="1497" customWidth="1"/>
    <col min="15107" max="15111" width="15.83203125" style="1497" customWidth="1"/>
    <col min="15112" max="15112" width="16.5" style="1497" customWidth="1"/>
    <col min="15113" max="15113" width="15.83203125" style="1497" customWidth="1"/>
    <col min="15114" max="15360" width="8.83203125" style="1497"/>
    <col min="15361" max="15361" width="5.6640625" style="1497" customWidth="1"/>
    <col min="15362" max="15362" width="49" style="1497" customWidth="1"/>
    <col min="15363" max="15367" width="15.83203125" style="1497" customWidth="1"/>
    <col min="15368" max="15368" width="16.5" style="1497" customWidth="1"/>
    <col min="15369" max="15369" width="15.83203125" style="1497" customWidth="1"/>
    <col min="15370" max="15616" width="8.83203125" style="1497"/>
    <col min="15617" max="15617" width="5.6640625" style="1497" customWidth="1"/>
    <col min="15618" max="15618" width="49" style="1497" customWidth="1"/>
    <col min="15619" max="15623" width="15.83203125" style="1497" customWidth="1"/>
    <col min="15624" max="15624" width="16.5" style="1497" customWidth="1"/>
    <col min="15625" max="15625" width="15.83203125" style="1497" customWidth="1"/>
    <col min="15626" max="15872" width="8.83203125" style="1497"/>
    <col min="15873" max="15873" width="5.6640625" style="1497" customWidth="1"/>
    <col min="15874" max="15874" width="49" style="1497" customWidth="1"/>
    <col min="15875" max="15879" width="15.83203125" style="1497" customWidth="1"/>
    <col min="15880" max="15880" width="16.5" style="1497" customWidth="1"/>
    <col min="15881" max="15881" width="15.83203125" style="1497" customWidth="1"/>
    <col min="15882" max="16128" width="8.83203125" style="1497"/>
    <col min="16129" max="16129" width="5.6640625" style="1497" customWidth="1"/>
    <col min="16130" max="16130" width="49" style="1497" customWidth="1"/>
    <col min="16131" max="16135" width="15.83203125" style="1497" customWidth="1"/>
    <col min="16136" max="16136" width="16.5" style="1497" customWidth="1"/>
    <col min="16137" max="16137" width="15.83203125" style="1497" customWidth="1"/>
    <col min="16138" max="16384" width="8.83203125" style="1497"/>
  </cols>
  <sheetData>
    <row r="1" spans="1:9" ht="63" customHeight="1">
      <c r="A1" s="2469" t="s">
        <v>1336</v>
      </c>
      <c r="B1" s="2470"/>
      <c r="C1" s="2470"/>
      <c r="D1" s="2470"/>
      <c r="E1" s="2470"/>
      <c r="F1" s="2470"/>
      <c r="G1" s="2470"/>
      <c r="H1" s="2470"/>
      <c r="I1" s="2470"/>
    </row>
    <row r="2" spans="1:9" s="1503" customFormat="1" ht="17.25" customHeight="1">
      <c r="A2" s="2171"/>
      <c r="B2" s="2172"/>
      <c r="C2" s="2172"/>
      <c r="D2" s="2172"/>
      <c r="E2" s="2172"/>
      <c r="F2" s="2172"/>
      <c r="G2" s="2172"/>
      <c r="H2" s="2172"/>
      <c r="I2" s="1955" t="s">
        <v>957</v>
      </c>
    </row>
    <row r="3" spans="1:9" s="2230" customFormat="1" ht="78.599999999999994" customHeight="1">
      <c r="A3" s="2229"/>
      <c r="B3" s="2229" t="s">
        <v>4</v>
      </c>
      <c r="C3" s="2229" t="s">
        <v>751</v>
      </c>
      <c r="D3" s="2229" t="s">
        <v>752</v>
      </c>
      <c r="E3" s="2229" t="s">
        <v>753</v>
      </c>
      <c r="F3" s="2229" t="s">
        <v>754</v>
      </c>
      <c r="G3" s="2229" t="s">
        <v>755</v>
      </c>
      <c r="H3" s="2229" t="s">
        <v>756</v>
      </c>
      <c r="I3" s="2229" t="s">
        <v>1337</v>
      </c>
    </row>
    <row r="4" spans="1:9" ht="15.75">
      <c r="A4" s="2231">
        <v>1</v>
      </c>
      <c r="B4" s="2231">
        <v>2</v>
      </c>
      <c r="C4" s="2231">
        <v>3</v>
      </c>
      <c r="D4" s="2231">
        <v>4</v>
      </c>
      <c r="E4" s="2231">
        <v>5</v>
      </c>
      <c r="F4" s="2231">
        <v>6</v>
      </c>
      <c r="G4" s="2231">
        <v>7</v>
      </c>
      <c r="H4" s="2231">
        <v>8</v>
      </c>
      <c r="I4" s="2231">
        <v>9</v>
      </c>
    </row>
    <row r="5" spans="1:9" s="2230" customFormat="1" ht="19.899999999999999" customHeight="1">
      <c r="A5" s="2232" t="s">
        <v>1159</v>
      </c>
      <c r="B5" s="2233" t="s">
        <v>757</v>
      </c>
      <c r="C5" s="2234">
        <v>126034</v>
      </c>
      <c r="D5" s="2234">
        <v>24998770</v>
      </c>
      <c r="E5" s="2234">
        <v>1596051</v>
      </c>
      <c r="F5" s="2234">
        <v>0</v>
      </c>
      <c r="G5" s="2234">
        <v>243744</v>
      </c>
      <c r="H5" s="2234">
        <v>0</v>
      </c>
      <c r="I5" s="2234">
        <v>26964599</v>
      </c>
    </row>
    <row r="6" spans="1:9" s="2230" customFormat="1" ht="19.899999999999999" customHeight="1">
      <c r="A6" s="2235" t="s">
        <v>1160</v>
      </c>
      <c r="B6" s="2236" t="s">
        <v>758</v>
      </c>
      <c r="C6" s="2237">
        <v>903</v>
      </c>
      <c r="D6" s="2237">
        <v>0</v>
      </c>
      <c r="E6" s="2237">
        <v>0</v>
      </c>
      <c r="F6" s="2237">
        <v>0</v>
      </c>
      <c r="G6" s="2237">
        <v>819300</v>
      </c>
      <c r="H6" s="2237">
        <v>0</v>
      </c>
      <c r="I6" s="2237">
        <v>820203</v>
      </c>
    </row>
    <row r="7" spans="1:9" s="2230" customFormat="1" ht="19.899999999999999" customHeight="1">
      <c r="A7" s="2235" t="s">
        <v>1338</v>
      </c>
      <c r="B7" s="2236" t="s">
        <v>759</v>
      </c>
      <c r="C7" s="2237">
        <v>0</v>
      </c>
      <c r="D7" s="2237">
        <v>0</v>
      </c>
      <c r="E7" s="2237">
        <v>0</v>
      </c>
      <c r="F7" s="2237">
        <v>0</v>
      </c>
      <c r="G7" s="2237">
        <v>42698</v>
      </c>
      <c r="H7" s="2237">
        <v>0</v>
      </c>
      <c r="I7" s="2237">
        <v>42698</v>
      </c>
    </row>
    <row r="8" spans="1:9" s="2230" customFormat="1" ht="19.899999999999999" customHeight="1">
      <c r="A8" s="2235" t="s">
        <v>1161</v>
      </c>
      <c r="B8" s="2236" t="s">
        <v>760</v>
      </c>
      <c r="C8" s="2237">
        <v>0</v>
      </c>
      <c r="D8" s="2237">
        <v>815290</v>
      </c>
      <c r="E8" s="2237">
        <v>31628</v>
      </c>
      <c r="F8" s="2237">
        <v>0</v>
      </c>
      <c r="G8" s="2237">
        <v>0</v>
      </c>
      <c r="H8" s="2237">
        <v>0</v>
      </c>
      <c r="I8" s="2237">
        <v>846918</v>
      </c>
    </row>
    <row r="9" spans="1:9" s="2230" customFormat="1" ht="19.899999999999999" customHeight="1">
      <c r="A9" s="2235" t="s">
        <v>1163</v>
      </c>
      <c r="B9" s="2236" t="s">
        <v>761</v>
      </c>
      <c r="C9" s="2237">
        <v>0</v>
      </c>
      <c r="D9" s="2237">
        <v>335939</v>
      </c>
      <c r="E9" s="2237">
        <v>16989</v>
      </c>
      <c r="F9" s="2237">
        <v>0</v>
      </c>
      <c r="G9" s="2237">
        <v>0</v>
      </c>
      <c r="H9" s="2237">
        <v>0</v>
      </c>
      <c r="I9" s="2237">
        <v>352928</v>
      </c>
    </row>
    <row r="10" spans="1:9" s="2230" customFormat="1" ht="33.6" customHeight="1">
      <c r="A10" s="2235" t="s">
        <v>1164</v>
      </c>
      <c r="B10" s="2236" t="s">
        <v>762</v>
      </c>
      <c r="C10" s="2237">
        <v>0</v>
      </c>
      <c r="D10" s="2237">
        <v>0</v>
      </c>
      <c r="E10" s="2237">
        <v>0</v>
      </c>
      <c r="F10" s="2237">
        <v>0</v>
      </c>
      <c r="G10" s="2237">
        <v>0</v>
      </c>
      <c r="H10" s="2237">
        <v>0</v>
      </c>
      <c r="I10" s="2237">
        <v>0</v>
      </c>
    </row>
    <row r="11" spans="1:9" s="2230" customFormat="1" ht="19.899999999999999" customHeight="1">
      <c r="A11" s="2235" t="s">
        <v>1339</v>
      </c>
      <c r="B11" s="2236" t="s">
        <v>763</v>
      </c>
      <c r="C11" s="2237">
        <v>0</v>
      </c>
      <c r="D11" s="2237">
        <v>610</v>
      </c>
      <c r="E11" s="2237">
        <v>296925</v>
      </c>
      <c r="F11" s="2237">
        <v>0</v>
      </c>
      <c r="G11" s="2237">
        <v>0</v>
      </c>
      <c r="H11" s="2237">
        <v>0</v>
      </c>
      <c r="I11" s="2237">
        <v>297535</v>
      </c>
    </row>
    <row r="12" spans="1:9" s="2230" customFormat="1" ht="19.899999999999999" customHeight="1">
      <c r="A12" s="2232" t="s">
        <v>1165</v>
      </c>
      <c r="B12" s="2233" t="s">
        <v>1340</v>
      </c>
      <c r="C12" s="2234">
        <v>903</v>
      </c>
      <c r="D12" s="2234">
        <v>1151839</v>
      </c>
      <c r="E12" s="2234">
        <v>345542</v>
      </c>
      <c r="F12" s="2234">
        <v>0</v>
      </c>
      <c r="G12" s="2234">
        <v>861998</v>
      </c>
      <c r="H12" s="2234">
        <v>0</v>
      </c>
      <c r="I12" s="2234">
        <v>2360282</v>
      </c>
    </row>
    <row r="13" spans="1:9" s="2230" customFormat="1" ht="19.899999999999999" customHeight="1">
      <c r="A13" s="2235" t="s">
        <v>1341</v>
      </c>
      <c r="B13" s="2236" t="s">
        <v>764</v>
      </c>
      <c r="C13" s="2237">
        <v>0</v>
      </c>
      <c r="D13" s="2237">
        <v>0</v>
      </c>
      <c r="E13" s="2237">
        <v>35560</v>
      </c>
      <c r="F13" s="2237">
        <v>0</v>
      </c>
      <c r="G13" s="2237">
        <v>0</v>
      </c>
      <c r="H13" s="2237">
        <v>0</v>
      </c>
      <c r="I13" s="2237">
        <v>35560</v>
      </c>
    </row>
    <row r="14" spans="1:9" s="2230" customFormat="1" ht="19.899999999999999" customHeight="1">
      <c r="A14" s="2235" t="s">
        <v>545</v>
      </c>
      <c r="B14" s="2236" t="s">
        <v>765</v>
      </c>
      <c r="C14" s="2237">
        <v>1190</v>
      </c>
      <c r="D14" s="2237">
        <v>16792</v>
      </c>
      <c r="E14" s="2237">
        <v>39935</v>
      </c>
      <c r="F14" s="2237">
        <v>0</v>
      </c>
      <c r="G14" s="2237">
        <v>0</v>
      </c>
      <c r="H14" s="2237">
        <v>0</v>
      </c>
      <c r="I14" s="2237">
        <v>57917</v>
      </c>
    </row>
    <row r="15" spans="1:9" s="2230" customFormat="1" ht="19.899999999999999" customHeight="1">
      <c r="A15" s="2235" t="s">
        <v>547</v>
      </c>
      <c r="B15" s="2236" t="s">
        <v>766</v>
      </c>
      <c r="C15" s="2237">
        <v>0</v>
      </c>
      <c r="D15" s="2237">
        <v>330770</v>
      </c>
      <c r="E15" s="2237">
        <v>19066</v>
      </c>
      <c r="F15" s="2237">
        <v>0</v>
      </c>
      <c r="G15" s="2237">
        <v>55424</v>
      </c>
      <c r="H15" s="2237">
        <v>0</v>
      </c>
      <c r="I15" s="2237">
        <v>405260</v>
      </c>
    </row>
    <row r="16" spans="1:9" s="2230" customFormat="1" ht="39.6" customHeight="1">
      <c r="A16" s="2235" t="s">
        <v>549</v>
      </c>
      <c r="B16" s="2236" t="s">
        <v>767</v>
      </c>
      <c r="C16" s="2237">
        <v>0</v>
      </c>
      <c r="D16" s="2237">
        <v>0</v>
      </c>
      <c r="E16" s="2237">
        <v>0</v>
      </c>
      <c r="F16" s="2237">
        <v>0</v>
      </c>
      <c r="G16" s="2237">
        <v>0</v>
      </c>
      <c r="H16" s="2237">
        <v>0</v>
      </c>
      <c r="I16" s="2237">
        <v>0</v>
      </c>
    </row>
    <row r="17" spans="1:9" s="2230" customFormat="1" ht="19.899999999999999" customHeight="1">
      <c r="A17" s="2235" t="s">
        <v>551</v>
      </c>
      <c r="B17" s="2236" t="s">
        <v>768</v>
      </c>
      <c r="C17" s="2237">
        <v>0</v>
      </c>
      <c r="D17" s="2237">
        <v>310834</v>
      </c>
      <c r="E17" s="2237">
        <v>0</v>
      </c>
      <c r="F17" s="2237">
        <v>0</v>
      </c>
      <c r="G17" s="2237">
        <v>953104</v>
      </c>
      <c r="H17" s="2237">
        <v>0</v>
      </c>
      <c r="I17" s="2237">
        <v>1263938</v>
      </c>
    </row>
    <row r="18" spans="1:9" s="2230" customFormat="1" ht="19.899999999999999" customHeight="1">
      <c r="A18" s="2232" t="s">
        <v>553</v>
      </c>
      <c r="B18" s="2233" t="s">
        <v>1342</v>
      </c>
      <c r="C18" s="2234">
        <v>1190</v>
      </c>
      <c r="D18" s="2234">
        <v>658396</v>
      </c>
      <c r="E18" s="2234">
        <v>94561</v>
      </c>
      <c r="F18" s="2234">
        <v>0</v>
      </c>
      <c r="G18" s="2234">
        <v>1008528</v>
      </c>
      <c r="H18" s="2234">
        <v>0</v>
      </c>
      <c r="I18" s="2234">
        <v>1762675</v>
      </c>
    </row>
    <row r="19" spans="1:9" s="2230" customFormat="1" ht="19.899999999999999" customHeight="1">
      <c r="A19" s="2232" t="s">
        <v>555</v>
      </c>
      <c r="B19" s="2233" t="s">
        <v>1343</v>
      </c>
      <c r="C19" s="2234">
        <v>125747</v>
      </c>
      <c r="D19" s="2234">
        <v>25492213</v>
      </c>
      <c r="E19" s="2234">
        <v>1847032</v>
      </c>
      <c r="F19" s="2234">
        <v>0</v>
      </c>
      <c r="G19" s="2234">
        <v>97214</v>
      </c>
      <c r="H19" s="2234">
        <v>0</v>
      </c>
      <c r="I19" s="2234">
        <v>27562206</v>
      </c>
    </row>
    <row r="20" spans="1:9" s="2230" customFormat="1" ht="19.899999999999999" customHeight="1">
      <c r="A20" s="2232" t="s">
        <v>557</v>
      </c>
      <c r="B20" s="2233" t="s">
        <v>769</v>
      </c>
      <c r="C20" s="2234">
        <v>101425</v>
      </c>
      <c r="D20" s="2234">
        <v>4877960</v>
      </c>
      <c r="E20" s="2234">
        <v>1017881</v>
      </c>
      <c r="F20" s="2234">
        <v>0</v>
      </c>
      <c r="G20" s="2234">
        <v>0</v>
      </c>
      <c r="H20" s="2234">
        <v>0</v>
      </c>
      <c r="I20" s="2234">
        <v>5997266</v>
      </c>
    </row>
    <row r="21" spans="1:9" s="2230" customFormat="1" ht="19.899999999999999" customHeight="1">
      <c r="A21" s="2235" t="s">
        <v>559</v>
      </c>
      <c r="B21" s="2236" t="s">
        <v>770</v>
      </c>
      <c r="C21" s="2237">
        <v>7242</v>
      </c>
      <c r="D21" s="2237">
        <v>734671</v>
      </c>
      <c r="E21" s="2237">
        <v>444044</v>
      </c>
      <c r="F21" s="2237">
        <v>0</v>
      </c>
      <c r="G21" s="2237">
        <v>0</v>
      </c>
      <c r="H21" s="2237">
        <v>0</v>
      </c>
      <c r="I21" s="2237">
        <v>1185957</v>
      </c>
    </row>
    <row r="22" spans="1:9" s="2230" customFormat="1" ht="19.899999999999999" customHeight="1">
      <c r="A22" s="2235" t="s">
        <v>561</v>
      </c>
      <c r="B22" s="2236" t="s">
        <v>771</v>
      </c>
      <c r="C22" s="2237">
        <v>1191</v>
      </c>
      <c r="D22" s="2237">
        <v>206997</v>
      </c>
      <c r="E22" s="2237">
        <v>93471</v>
      </c>
      <c r="F22" s="2237">
        <v>0</v>
      </c>
      <c r="G22" s="2237">
        <v>0</v>
      </c>
      <c r="H22" s="2237">
        <v>0</v>
      </c>
      <c r="I22" s="2237">
        <v>301659</v>
      </c>
    </row>
    <row r="23" spans="1:9" s="2230" customFormat="1" ht="19.899999999999999" customHeight="1">
      <c r="A23" s="2232" t="s">
        <v>563</v>
      </c>
      <c r="B23" s="2233" t="s">
        <v>772</v>
      </c>
      <c r="C23" s="2234">
        <v>107476</v>
      </c>
      <c r="D23" s="2234">
        <v>5405634</v>
      </c>
      <c r="E23" s="2234">
        <v>1368454</v>
      </c>
      <c r="F23" s="2234">
        <v>0</v>
      </c>
      <c r="G23" s="2234">
        <v>0</v>
      </c>
      <c r="H23" s="2234">
        <v>0</v>
      </c>
      <c r="I23" s="2234">
        <v>6881564</v>
      </c>
    </row>
    <row r="24" spans="1:9" s="2230" customFormat="1" ht="19.899999999999999" customHeight="1">
      <c r="A24" s="2232" t="s">
        <v>1344</v>
      </c>
      <c r="B24" s="2233" t="s">
        <v>773</v>
      </c>
      <c r="C24" s="2234">
        <v>0</v>
      </c>
      <c r="D24" s="2234">
        <v>0</v>
      </c>
      <c r="E24" s="2234">
        <v>0</v>
      </c>
      <c r="F24" s="2234">
        <v>0</v>
      </c>
      <c r="G24" s="2234">
        <v>0</v>
      </c>
      <c r="H24" s="2234">
        <v>0</v>
      </c>
      <c r="I24" s="2234">
        <v>0</v>
      </c>
    </row>
    <row r="25" spans="1:9" s="2230" customFormat="1" ht="19.899999999999999" customHeight="1">
      <c r="A25" s="2235" t="s">
        <v>1170</v>
      </c>
      <c r="B25" s="2236" t="s">
        <v>774</v>
      </c>
      <c r="C25" s="2237">
        <v>0</v>
      </c>
      <c r="D25" s="2237">
        <v>0</v>
      </c>
      <c r="E25" s="2237">
        <v>47</v>
      </c>
      <c r="F25" s="2237">
        <v>0</v>
      </c>
      <c r="G25" s="2237">
        <v>0</v>
      </c>
      <c r="H25" s="2237">
        <v>0</v>
      </c>
      <c r="I25" s="2237">
        <v>47</v>
      </c>
    </row>
    <row r="26" spans="1:9" s="2230" customFormat="1" ht="19.899999999999999" customHeight="1">
      <c r="A26" s="2235" t="s">
        <v>1345</v>
      </c>
      <c r="B26" s="2236" t="s">
        <v>775</v>
      </c>
      <c r="C26" s="2237">
        <v>0</v>
      </c>
      <c r="D26" s="2237">
        <v>0</v>
      </c>
      <c r="E26" s="2237">
        <v>47</v>
      </c>
      <c r="F26" s="2237">
        <v>0</v>
      </c>
      <c r="G26" s="2237">
        <v>0</v>
      </c>
      <c r="H26" s="2237">
        <v>0</v>
      </c>
      <c r="I26" s="2237">
        <v>47</v>
      </c>
    </row>
    <row r="27" spans="1:9" s="2230" customFormat="1" ht="19.899999999999999" customHeight="1">
      <c r="A27" s="2232" t="s">
        <v>1346</v>
      </c>
      <c r="B27" s="2233" t="s">
        <v>776</v>
      </c>
      <c r="C27" s="2234">
        <v>0</v>
      </c>
      <c r="D27" s="2234">
        <v>0</v>
      </c>
      <c r="E27" s="2234">
        <v>0</v>
      </c>
      <c r="F27" s="2234">
        <v>0</v>
      </c>
      <c r="G27" s="2234">
        <v>0</v>
      </c>
      <c r="H27" s="2234">
        <v>0</v>
      </c>
      <c r="I27" s="2234">
        <v>0</v>
      </c>
    </row>
    <row r="28" spans="1:9" s="2230" customFormat="1" ht="19.899999999999999" customHeight="1">
      <c r="A28" s="2232" t="s">
        <v>1347</v>
      </c>
      <c r="B28" s="2233" t="s">
        <v>777</v>
      </c>
      <c r="C28" s="2234">
        <v>107476</v>
      </c>
      <c r="D28" s="2234">
        <v>5405634</v>
      </c>
      <c r="E28" s="2234">
        <v>1368454</v>
      </c>
      <c r="F28" s="2234">
        <v>0</v>
      </c>
      <c r="G28" s="2234">
        <v>0</v>
      </c>
      <c r="H28" s="2234">
        <v>0</v>
      </c>
      <c r="I28" s="2234">
        <v>6881564</v>
      </c>
    </row>
    <row r="29" spans="1:9" s="2230" customFormat="1" ht="19.899999999999999" customHeight="1">
      <c r="A29" s="2232" t="s">
        <v>1348</v>
      </c>
      <c r="B29" s="2233" t="s">
        <v>778</v>
      </c>
      <c r="C29" s="2234">
        <v>18271</v>
      </c>
      <c r="D29" s="2234">
        <v>20086579</v>
      </c>
      <c r="E29" s="2234">
        <v>478578</v>
      </c>
      <c r="F29" s="2234">
        <v>0</v>
      </c>
      <c r="G29" s="2234">
        <v>97214</v>
      </c>
      <c r="H29" s="2234">
        <v>0</v>
      </c>
      <c r="I29" s="2234">
        <v>20680642</v>
      </c>
    </row>
    <row r="30" spans="1:9" s="2230" customFormat="1" ht="19.899999999999999" customHeight="1">
      <c r="A30" s="2235" t="s">
        <v>1349</v>
      </c>
      <c r="B30" s="2236" t="s">
        <v>779</v>
      </c>
      <c r="C30" s="2237">
        <v>74695</v>
      </c>
      <c r="D30" s="2237">
        <v>1338</v>
      </c>
      <c r="E30" s="2237">
        <v>926739</v>
      </c>
      <c r="F30" s="2237">
        <v>0</v>
      </c>
      <c r="G30" s="2237">
        <v>0</v>
      </c>
      <c r="H30" s="2237">
        <v>0</v>
      </c>
      <c r="I30" s="2237">
        <v>1002772</v>
      </c>
    </row>
    <row r="31" spans="1:9" s="2230" customFormat="1" ht="19.899999999999999" customHeight="1"/>
  </sheetData>
  <mergeCells count="1"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&amp;R &amp;"Times New Roman CE,Dőlt"&amp;12 26. melléklet a 11/2016. (V.27.)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G115"/>
  <sheetViews>
    <sheetView topLeftCell="B1" zoomScaleNormal="100" workbookViewId="0">
      <selection activeCell="F13" sqref="F13"/>
    </sheetView>
  </sheetViews>
  <sheetFormatPr defaultColWidth="10.6640625" defaultRowHeight="12.75"/>
  <cols>
    <col min="1" max="1" width="6.1640625" style="1732" hidden="1" customWidth="1"/>
    <col min="2" max="2" width="6.83203125" style="1732" customWidth="1"/>
    <col min="3" max="3" width="50.5" style="1732" customWidth="1"/>
    <col min="4" max="4" width="18" style="1732" customWidth="1"/>
    <col min="5" max="5" width="17.33203125" style="1732" customWidth="1"/>
    <col min="6" max="6" width="20.5" style="1732" customWidth="1"/>
    <col min="7" max="7" width="13.83203125" style="1732" customWidth="1"/>
    <col min="8" max="16384" width="10.6640625" style="1732"/>
  </cols>
  <sheetData>
    <row r="1" spans="1:7" ht="41.25" customHeight="1">
      <c r="B1" s="2471" t="s">
        <v>998</v>
      </c>
      <c r="C1" s="2471"/>
      <c r="D1" s="2471"/>
      <c r="E1" s="2471"/>
      <c r="F1" s="2471"/>
      <c r="G1" s="2471"/>
    </row>
    <row r="2" spans="1:7" ht="18" customHeight="1" thickBot="1">
      <c r="B2" s="1741"/>
      <c r="C2" s="1741"/>
      <c r="D2" s="1741"/>
      <c r="E2" s="1741"/>
      <c r="F2" s="1741"/>
      <c r="G2" s="1742" t="s">
        <v>959</v>
      </c>
    </row>
    <row r="3" spans="1:7" ht="63.75" thickBot="1">
      <c r="A3" s="1733"/>
      <c r="B3" s="1713" t="s">
        <v>65</v>
      </c>
      <c r="C3" s="1714" t="s">
        <v>827</v>
      </c>
      <c r="D3" s="1714" t="s">
        <v>999</v>
      </c>
      <c r="E3" s="1715" t="s">
        <v>1000</v>
      </c>
      <c r="F3" s="1715" t="s">
        <v>1001</v>
      </c>
      <c r="G3" s="1716" t="s">
        <v>1002</v>
      </c>
    </row>
    <row r="4" spans="1:7" ht="21.75" customHeight="1">
      <c r="A4" s="1734"/>
      <c r="B4" s="1717">
        <v>1</v>
      </c>
      <c r="C4" s="803" t="s">
        <v>569</v>
      </c>
      <c r="D4" s="1718">
        <v>54</v>
      </c>
      <c r="E4" s="1718">
        <v>55</v>
      </c>
      <c r="F4" s="1718">
        <v>53</v>
      </c>
      <c r="G4" s="1719">
        <f>F4/E4*100</f>
        <v>96.36363636363636</v>
      </c>
    </row>
    <row r="5" spans="1:7" ht="21.75" customHeight="1">
      <c r="A5" s="1734"/>
      <c r="B5" s="1717"/>
      <c r="C5" s="803" t="s">
        <v>979</v>
      </c>
      <c r="D5" s="1718">
        <v>80</v>
      </c>
      <c r="E5" s="1718">
        <v>80</v>
      </c>
      <c r="F5" s="1718">
        <v>51</v>
      </c>
      <c r="G5" s="1719">
        <f>F5/E5*100</f>
        <v>63.749999999999993</v>
      </c>
    </row>
    <row r="6" spans="1:7" ht="21.75" customHeight="1">
      <c r="A6" s="1735"/>
      <c r="B6" s="1720">
        <v>2</v>
      </c>
      <c r="C6" s="803" t="s">
        <v>489</v>
      </c>
      <c r="D6" s="1721">
        <v>57</v>
      </c>
      <c r="E6" s="1721">
        <v>57</v>
      </c>
      <c r="F6" s="1721">
        <v>51</v>
      </c>
      <c r="G6" s="1719">
        <f t="shared" ref="G6:G15" si="0">F6/E6*100</f>
        <v>89.473684210526315</v>
      </c>
    </row>
    <row r="7" spans="1:7" ht="21.75" customHeight="1">
      <c r="A7" s="1735"/>
      <c r="B7" s="1720"/>
      <c r="C7" s="803" t="s">
        <v>1120</v>
      </c>
      <c r="D7" s="1721"/>
      <c r="E7" s="1721">
        <v>5</v>
      </c>
      <c r="F7" s="1721">
        <v>3</v>
      </c>
      <c r="G7" s="1719">
        <f t="shared" si="0"/>
        <v>60</v>
      </c>
    </row>
    <row r="8" spans="1:7" ht="21.75" customHeight="1">
      <c r="A8" s="1735"/>
      <c r="B8" s="1720">
        <v>3</v>
      </c>
      <c r="C8" s="803" t="s">
        <v>490</v>
      </c>
      <c r="D8" s="1722">
        <v>68</v>
      </c>
      <c r="E8" s="1723">
        <v>68</v>
      </c>
      <c r="F8" s="1724">
        <v>64</v>
      </c>
      <c r="G8" s="1719">
        <f t="shared" si="0"/>
        <v>94.117647058823522</v>
      </c>
    </row>
    <row r="9" spans="1:7" ht="21.75" customHeight="1">
      <c r="A9" s="1735"/>
      <c r="B9" s="1720">
        <v>4</v>
      </c>
      <c r="C9" s="803" t="s">
        <v>980</v>
      </c>
      <c r="D9" s="1721">
        <v>10</v>
      </c>
      <c r="E9" s="1721">
        <v>10</v>
      </c>
      <c r="F9" s="1721">
        <v>10</v>
      </c>
      <c r="G9" s="1719">
        <f t="shared" si="0"/>
        <v>100</v>
      </c>
    </row>
    <row r="10" spans="1:7" ht="21.75" customHeight="1">
      <c r="A10" s="1735"/>
      <c r="B10" s="1720"/>
      <c r="C10" s="803" t="s">
        <v>981</v>
      </c>
      <c r="D10" s="1721">
        <v>400</v>
      </c>
      <c r="E10" s="1721">
        <v>400</v>
      </c>
      <c r="F10" s="1721">
        <v>289</v>
      </c>
      <c r="G10" s="1719">
        <f t="shared" si="0"/>
        <v>72.25</v>
      </c>
    </row>
    <row r="11" spans="1:7" ht="21.75" customHeight="1">
      <c r="A11" s="1735"/>
      <c r="B11" s="1720">
        <v>5</v>
      </c>
      <c r="C11" s="803" t="s">
        <v>58</v>
      </c>
      <c r="D11" s="1721">
        <v>93</v>
      </c>
      <c r="E11" s="1721">
        <v>93</v>
      </c>
      <c r="F11" s="1721">
        <v>87</v>
      </c>
      <c r="G11" s="1719">
        <f t="shared" si="0"/>
        <v>93.548387096774192</v>
      </c>
    </row>
    <row r="12" spans="1:7" ht="21.75" customHeight="1">
      <c r="A12" s="1735"/>
      <c r="B12" s="1720">
        <v>6</v>
      </c>
      <c r="C12" s="803" t="s">
        <v>59</v>
      </c>
      <c r="D12" s="1721">
        <v>19</v>
      </c>
      <c r="E12" s="1721">
        <v>19</v>
      </c>
      <c r="F12" s="1721">
        <v>17</v>
      </c>
      <c r="G12" s="1719">
        <f t="shared" si="0"/>
        <v>89.473684210526315</v>
      </c>
    </row>
    <row r="13" spans="1:7" ht="21.75" customHeight="1">
      <c r="A13" s="1735"/>
      <c r="B13" s="1725">
        <v>7</v>
      </c>
      <c r="C13" s="1726" t="s">
        <v>491</v>
      </c>
      <c r="D13" s="1727">
        <v>25</v>
      </c>
      <c r="E13" s="1727">
        <v>25</v>
      </c>
      <c r="F13" s="1727">
        <v>25</v>
      </c>
      <c r="G13" s="1719">
        <f t="shared" si="0"/>
        <v>100</v>
      </c>
    </row>
    <row r="14" spans="1:7" ht="21.75" customHeight="1" thickBot="1">
      <c r="A14" s="1735"/>
      <c r="B14" s="1725"/>
      <c r="C14" s="1726" t="s">
        <v>1121</v>
      </c>
      <c r="D14" s="1727"/>
      <c r="E14" s="1727">
        <v>6</v>
      </c>
      <c r="F14" s="1727">
        <v>5</v>
      </c>
      <c r="G14" s="1719">
        <f t="shared" si="0"/>
        <v>83.333333333333343</v>
      </c>
    </row>
    <row r="15" spans="1:7" ht="21.75" customHeight="1" thickBot="1">
      <c r="A15" s="1736"/>
      <c r="B15" s="1728"/>
      <c r="C15" s="1729" t="s">
        <v>828</v>
      </c>
      <c r="D15" s="1730">
        <f>SUM(D4:D14)</f>
        <v>806</v>
      </c>
      <c r="E15" s="1730">
        <f>SUM(E4:E14)</f>
        <v>818</v>
      </c>
      <c r="F15" s="1730">
        <f>SUM(F4:F14)</f>
        <v>655</v>
      </c>
      <c r="G15" s="1731">
        <f t="shared" si="0"/>
        <v>80.073349633251837</v>
      </c>
    </row>
    <row r="16" spans="1:7">
      <c r="A16" s="1737"/>
      <c r="B16" s="1737"/>
      <c r="C16" s="1737"/>
      <c r="D16" s="1737"/>
      <c r="E16" s="1738"/>
      <c r="F16" s="1738"/>
      <c r="G16" s="1738"/>
    </row>
    <row r="17" spans="1:7">
      <c r="A17" s="1739"/>
      <c r="B17" s="1739"/>
      <c r="C17" s="1739"/>
      <c r="D17" s="1739"/>
      <c r="E17" s="1738"/>
      <c r="F17" s="1738"/>
      <c r="G17" s="1738"/>
    </row>
    <row r="18" spans="1:7">
      <c r="A18" s="1739"/>
      <c r="B18" s="1739"/>
      <c r="C18" s="1739"/>
      <c r="D18" s="1739"/>
      <c r="E18" s="1738"/>
      <c r="F18" s="1738"/>
      <c r="G18" s="1738"/>
    </row>
    <row r="19" spans="1:7">
      <c r="A19" s="1739"/>
      <c r="B19" s="1739"/>
      <c r="C19" s="1739"/>
      <c r="D19" s="1739"/>
      <c r="E19" s="1738"/>
      <c r="F19" s="1738"/>
      <c r="G19" s="1738"/>
    </row>
    <row r="20" spans="1:7">
      <c r="A20" s="1739"/>
      <c r="B20" s="1739"/>
      <c r="C20" s="1739"/>
      <c r="D20" s="1739"/>
      <c r="E20" s="1738"/>
      <c r="F20" s="1738"/>
      <c r="G20" s="1738"/>
    </row>
    <row r="21" spans="1:7">
      <c r="A21" s="1739"/>
      <c r="B21" s="1739"/>
      <c r="C21" s="1739"/>
      <c r="D21" s="1739"/>
      <c r="E21" s="1738"/>
      <c r="F21" s="1738"/>
      <c r="G21" s="1738"/>
    </row>
    <row r="22" spans="1:7">
      <c r="A22" s="1739"/>
      <c r="B22" s="1739"/>
      <c r="C22" s="1739"/>
      <c r="D22" s="1739"/>
      <c r="E22" s="1738"/>
      <c r="F22" s="1738"/>
      <c r="G22" s="1738"/>
    </row>
    <row r="23" spans="1:7">
      <c r="A23" s="1739"/>
      <c r="B23" s="1739"/>
      <c r="C23" s="1739"/>
      <c r="D23" s="1739"/>
      <c r="E23" s="1738"/>
      <c r="F23" s="1738"/>
      <c r="G23" s="1738"/>
    </row>
    <row r="24" spans="1:7">
      <c r="A24" s="1739"/>
      <c r="B24" s="1739"/>
      <c r="C24" s="1739"/>
      <c r="D24" s="1739"/>
      <c r="E24" s="1738"/>
      <c r="F24" s="1738"/>
      <c r="G24" s="1738"/>
    </row>
    <row r="25" spans="1:7">
      <c r="A25" s="1739"/>
      <c r="B25" s="1739"/>
      <c r="C25" s="1739"/>
      <c r="D25" s="1739"/>
      <c r="E25" s="1738"/>
      <c r="F25" s="1738"/>
      <c r="G25" s="1738"/>
    </row>
    <row r="26" spans="1:7">
      <c r="A26" s="1739"/>
      <c r="B26" s="1739"/>
      <c r="C26" s="1739"/>
      <c r="D26" s="1739"/>
      <c r="E26" s="1738"/>
      <c r="F26" s="1738"/>
      <c r="G26" s="1738"/>
    </row>
    <row r="27" spans="1:7">
      <c r="A27" s="1739"/>
      <c r="B27" s="1739"/>
      <c r="C27" s="1739"/>
      <c r="D27" s="1739"/>
      <c r="E27" s="1738"/>
      <c r="F27" s="1738"/>
      <c r="G27" s="1738"/>
    </row>
    <row r="28" spans="1:7">
      <c r="A28" s="1739"/>
      <c r="B28" s="1739"/>
      <c r="C28" s="1739"/>
      <c r="D28" s="1739"/>
      <c r="E28" s="1740"/>
      <c r="F28" s="1740"/>
      <c r="G28" s="1740"/>
    </row>
    <row r="29" spans="1:7">
      <c r="A29" s="1739"/>
      <c r="B29" s="1739"/>
      <c r="C29" s="1739"/>
      <c r="D29" s="1739"/>
      <c r="E29" s="1740"/>
      <c r="F29" s="1740"/>
      <c r="G29" s="1740"/>
    </row>
    <row r="30" spans="1:7">
      <c r="A30" s="1739"/>
      <c r="B30" s="1739"/>
      <c r="C30" s="1739"/>
      <c r="D30" s="1739"/>
      <c r="E30" s="1740"/>
      <c r="F30" s="1740"/>
      <c r="G30" s="1740"/>
    </row>
    <row r="31" spans="1:7">
      <c r="A31" s="1739"/>
      <c r="B31" s="1739"/>
      <c r="C31" s="1739"/>
      <c r="D31" s="1739"/>
      <c r="E31" s="1740"/>
      <c r="F31" s="1740"/>
      <c r="G31" s="1740"/>
    </row>
    <row r="32" spans="1:7">
      <c r="A32" s="1739"/>
      <c r="B32" s="1739"/>
      <c r="C32" s="1739"/>
      <c r="D32" s="1739"/>
      <c r="E32" s="1740"/>
      <c r="F32" s="1740"/>
      <c r="G32" s="1740"/>
    </row>
    <row r="33" spans="1:7">
      <c r="A33" s="1739"/>
      <c r="B33" s="1739"/>
      <c r="C33" s="1739"/>
      <c r="D33" s="1739"/>
      <c r="E33" s="1739"/>
      <c r="F33" s="1739"/>
      <c r="G33" s="1739"/>
    </row>
    <row r="34" spans="1:7">
      <c r="A34" s="1739"/>
      <c r="B34" s="1739"/>
      <c r="C34" s="1739"/>
      <c r="D34" s="1739"/>
      <c r="E34" s="1739"/>
      <c r="F34" s="1739"/>
      <c r="G34" s="1739"/>
    </row>
    <row r="35" spans="1:7">
      <c r="A35" s="1739"/>
      <c r="B35" s="1739"/>
      <c r="C35" s="1739"/>
      <c r="D35" s="1739"/>
      <c r="E35" s="1739"/>
      <c r="F35" s="1739"/>
      <c r="G35" s="1739"/>
    </row>
    <row r="36" spans="1:7">
      <c r="A36" s="1739"/>
      <c r="B36" s="1739"/>
      <c r="C36" s="1739"/>
      <c r="D36" s="1739"/>
      <c r="E36" s="1739"/>
      <c r="F36" s="1739"/>
      <c r="G36" s="1739"/>
    </row>
    <row r="37" spans="1:7">
      <c r="A37" s="1739"/>
      <c r="B37" s="1739"/>
      <c r="C37" s="1739"/>
      <c r="D37" s="1739"/>
      <c r="E37" s="1739"/>
      <c r="F37" s="1739"/>
      <c r="G37" s="1739"/>
    </row>
    <row r="38" spans="1:7">
      <c r="A38" s="1739"/>
      <c r="B38" s="1739"/>
      <c r="C38" s="1739"/>
      <c r="D38" s="1739"/>
      <c r="E38" s="1739"/>
      <c r="F38" s="1739"/>
      <c r="G38" s="1739"/>
    </row>
    <row r="39" spans="1:7">
      <c r="A39" s="1739"/>
      <c r="B39" s="1739"/>
      <c r="C39" s="1739"/>
      <c r="D39" s="1739"/>
      <c r="E39" s="1739"/>
      <c r="F39" s="1739"/>
      <c r="G39" s="1739"/>
    </row>
    <row r="40" spans="1:7">
      <c r="A40" s="1739"/>
      <c r="B40" s="1739"/>
      <c r="C40" s="1739"/>
      <c r="D40" s="1739"/>
      <c r="E40" s="1739"/>
      <c r="F40" s="1739"/>
      <c r="G40" s="1739"/>
    </row>
    <row r="41" spans="1:7">
      <c r="A41" s="1739"/>
      <c r="B41" s="1739"/>
      <c r="C41" s="1739"/>
      <c r="D41" s="1739"/>
      <c r="E41" s="1739"/>
      <c r="F41" s="1739"/>
      <c r="G41" s="1739"/>
    </row>
    <row r="42" spans="1:7">
      <c r="A42" s="1739"/>
      <c r="B42" s="1739"/>
      <c r="C42" s="1739"/>
      <c r="D42" s="1739"/>
      <c r="E42" s="1739"/>
      <c r="F42" s="1739"/>
      <c r="G42" s="1739"/>
    </row>
    <row r="43" spans="1:7">
      <c r="A43" s="1739"/>
      <c r="B43" s="1739"/>
      <c r="C43" s="1739"/>
      <c r="D43" s="1739"/>
      <c r="E43" s="1739"/>
      <c r="F43" s="1739"/>
      <c r="G43" s="1739"/>
    </row>
    <row r="44" spans="1:7">
      <c r="A44" s="1739"/>
      <c r="B44" s="1739"/>
      <c r="C44" s="1739"/>
      <c r="D44" s="1739"/>
      <c r="E44" s="1739"/>
      <c r="F44" s="1739"/>
      <c r="G44" s="1739"/>
    </row>
    <row r="45" spans="1:7">
      <c r="A45" s="1739"/>
      <c r="B45" s="1739"/>
      <c r="C45" s="1739"/>
      <c r="D45" s="1739"/>
      <c r="E45" s="1739"/>
      <c r="F45" s="1739"/>
      <c r="G45" s="1739"/>
    </row>
    <row r="46" spans="1:7">
      <c r="A46" s="1739"/>
      <c r="B46" s="1739"/>
      <c r="C46" s="1739"/>
      <c r="D46" s="1739"/>
      <c r="E46" s="1739"/>
      <c r="F46" s="1739"/>
      <c r="G46" s="1739"/>
    </row>
    <row r="47" spans="1:7">
      <c r="A47" s="1739"/>
      <c r="B47" s="1739"/>
      <c r="C47" s="1739"/>
      <c r="D47" s="1739"/>
      <c r="E47" s="1739"/>
      <c r="F47" s="1739"/>
      <c r="G47" s="1739"/>
    </row>
    <row r="48" spans="1:7">
      <c r="A48" s="1739"/>
      <c r="B48" s="1739"/>
      <c r="C48" s="1739"/>
      <c r="D48" s="1739"/>
      <c r="E48" s="1739"/>
      <c r="F48" s="1739"/>
      <c r="G48" s="1739"/>
    </row>
    <row r="49" spans="1:7">
      <c r="A49" s="1739"/>
      <c r="B49" s="1739"/>
      <c r="C49" s="1739"/>
      <c r="D49" s="1739"/>
      <c r="E49" s="1739"/>
      <c r="F49" s="1739"/>
      <c r="G49" s="1739"/>
    </row>
    <row r="50" spans="1:7">
      <c r="A50" s="1739"/>
      <c r="B50" s="1739"/>
      <c r="C50" s="1739"/>
      <c r="D50" s="1739"/>
      <c r="E50" s="1739"/>
      <c r="F50" s="1739"/>
      <c r="G50" s="1739"/>
    </row>
    <row r="51" spans="1:7">
      <c r="A51" s="1739"/>
      <c r="B51" s="1739"/>
      <c r="C51" s="1739"/>
      <c r="D51" s="1739"/>
      <c r="E51" s="1739"/>
      <c r="F51" s="1739"/>
      <c r="G51" s="1739"/>
    </row>
    <row r="52" spans="1:7">
      <c r="A52" s="1739"/>
      <c r="B52" s="1739"/>
      <c r="C52" s="1739"/>
      <c r="D52" s="1739"/>
      <c r="E52" s="1739"/>
      <c r="F52" s="1739"/>
      <c r="G52" s="1739"/>
    </row>
    <row r="53" spans="1:7">
      <c r="A53" s="1739"/>
      <c r="B53" s="1739"/>
      <c r="C53" s="1739"/>
      <c r="D53" s="1739"/>
      <c r="E53" s="1739"/>
      <c r="F53" s="1739"/>
      <c r="G53" s="1739"/>
    </row>
    <row r="54" spans="1:7">
      <c r="A54" s="1739"/>
      <c r="B54" s="1739"/>
      <c r="C54" s="1739"/>
      <c r="D54" s="1739"/>
      <c r="E54" s="1739"/>
      <c r="F54" s="1739"/>
      <c r="G54" s="1739"/>
    </row>
    <row r="55" spans="1:7">
      <c r="A55" s="1739"/>
      <c r="B55" s="1739"/>
      <c r="C55" s="1739"/>
      <c r="D55" s="1739"/>
      <c r="E55" s="1739"/>
      <c r="F55" s="1739"/>
      <c r="G55" s="1739"/>
    </row>
    <row r="56" spans="1:7">
      <c r="A56" s="1739"/>
      <c r="B56" s="1739"/>
      <c r="C56" s="1739"/>
      <c r="D56" s="1739"/>
      <c r="E56" s="1739"/>
      <c r="F56" s="1739"/>
      <c r="G56" s="1739"/>
    </row>
    <row r="57" spans="1:7">
      <c r="A57" s="1739"/>
      <c r="B57" s="1739"/>
      <c r="C57" s="1739"/>
      <c r="D57" s="1739"/>
      <c r="E57" s="1739"/>
      <c r="F57" s="1739"/>
      <c r="G57" s="1739"/>
    </row>
    <row r="58" spans="1:7">
      <c r="A58" s="1739"/>
      <c r="B58" s="1739"/>
      <c r="C58" s="1739"/>
      <c r="D58" s="1739"/>
      <c r="E58" s="1739"/>
      <c r="F58" s="1739"/>
      <c r="G58" s="1739"/>
    </row>
    <row r="59" spans="1:7">
      <c r="A59" s="1739"/>
      <c r="B59" s="1739"/>
      <c r="C59" s="1739"/>
      <c r="D59" s="1739"/>
      <c r="E59" s="1739"/>
      <c r="F59" s="1739"/>
      <c r="G59" s="1739"/>
    </row>
    <row r="60" spans="1:7">
      <c r="A60" s="1739"/>
      <c r="B60" s="1739"/>
      <c r="C60" s="1739"/>
      <c r="D60" s="1739"/>
      <c r="E60" s="1739"/>
      <c r="F60" s="1739"/>
      <c r="G60" s="1739"/>
    </row>
    <row r="61" spans="1:7">
      <c r="A61" s="1739"/>
      <c r="B61" s="1739"/>
      <c r="C61" s="1739"/>
      <c r="D61" s="1739"/>
      <c r="E61" s="1739"/>
      <c r="F61" s="1739"/>
      <c r="G61" s="1739"/>
    </row>
    <row r="62" spans="1:7">
      <c r="A62" s="1739"/>
      <c r="B62" s="1739"/>
      <c r="C62" s="1739"/>
      <c r="D62" s="1739"/>
      <c r="E62" s="1739"/>
      <c r="F62" s="1739"/>
      <c r="G62" s="1739"/>
    </row>
    <row r="63" spans="1:7">
      <c r="A63" s="1739"/>
      <c r="B63" s="1739"/>
      <c r="C63" s="1739"/>
      <c r="D63" s="1739"/>
      <c r="E63" s="1739"/>
      <c r="F63" s="1739"/>
      <c r="G63" s="1739"/>
    </row>
    <row r="64" spans="1:7">
      <c r="A64" s="1739"/>
      <c r="B64" s="1739"/>
      <c r="C64" s="1739"/>
      <c r="D64" s="1739"/>
      <c r="E64" s="1739"/>
      <c r="F64" s="1739"/>
      <c r="G64" s="1739"/>
    </row>
    <row r="65" spans="1:7">
      <c r="A65" s="1739"/>
      <c r="B65" s="1739"/>
      <c r="C65" s="1739"/>
      <c r="D65" s="1739"/>
      <c r="E65" s="1739"/>
      <c r="F65" s="1739"/>
      <c r="G65" s="1739"/>
    </row>
    <row r="66" spans="1:7">
      <c r="A66" s="1739"/>
      <c r="B66" s="1739"/>
      <c r="C66" s="1739"/>
      <c r="D66" s="1739"/>
      <c r="E66" s="1739"/>
      <c r="F66" s="1739"/>
      <c r="G66" s="1739"/>
    </row>
    <row r="67" spans="1:7">
      <c r="A67" s="1739"/>
      <c r="B67" s="1739"/>
      <c r="C67" s="1739"/>
      <c r="D67" s="1739"/>
      <c r="E67" s="1739"/>
      <c r="F67" s="1739"/>
      <c r="G67" s="1739"/>
    </row>
    <row r="68" spans="1:7">
      <c r="A68" s="1739"/>
      <c r="B68" s="1739"/>
      <c r="C68" s="1739"/>
      <c r="D68" s="1739"/>
      <c r="E68" s="1739"/>
      <c r="F68" s="1739"/>
      <c r="G68" s="1739"/>
    </row>
    <row r="69" spans="1:7">
      <c r="A69" s="1739"/>
      <c r="B69" s="1739"/>
      <c r="C69" s="1739"/>
      <c r="D69" s="1739"/>
      <c r="E69" s="1739"/>
      <c r="F69" s="1739"/>
      <c r="G69" s="1739"/>
    </row>
    <row r="70" spans="1:7">
      <c r="A70" s="1739"/>
      <c r="B70" s="1739"/>
      <c r="C70" s="1739"/>
      <c r="D70" s="1739"/>
      <c r="E70" s="1739"/>
      <c r="F70" s="1739"/>
      <c r="G70" s="1739"/>
    </row>
    <row r="71" spans="1:7">
      <c r="A71" s="1739"/>
      <c r="B71" s="1739"/>
      <c r="C71" s="1739"/>
      <c r="D71" s="1739"/>
      <c r="E71" s="1739"/>
      <c r="F71" s="1739"/>
      <c r="G71" s="1739"/>
    </row>
    <row r="72" spans="1:7">
      <c r="A72" s="1739"/>
      <c r="B72" s="1739"/>
      <c r="C72" s="1739"/>
      <c r="D72" s="1739"/>
      <c r="E72" s="1739"/>
      <c r="F72" s="1739"/>
      <c r="G72" s="1739"/>
    </row>
    <row r="73" spans="1:7">
      <c r="A73" s="1739"/>
      <c r="B73" s="1739"/>
      <c r="C73" s="1739"/>
      <c r="D73" s="1739"/>
      <c r="E73" s="1739"/>
      <c r="F73" s="1739"/>
      <c r="G73" s="1739"/>
    </row>
    <row r="74" spans="1:7">
      <c r="A74" s="1739"/>
      <c r="B74" s="1739"/>
      <c r="C74" s="1739"/>
      <c r="D74" s="1739"/>
      <c r="E74" s="1739"/>
      <c r="F74" s="1739"/>
      <c r="G74" s="1739"/>
    </row>
    <row r="75" spans="1:7">
      <c r="A75" s="1739"/>
      <c r="B75" s="1739"/>
      <c r="C75" s="1739"/>
      <c r="D75" s="1739"/>
      <c r="E75" s="1739"/>
      <c r="F75" s="1739"/>
      <c r="G75" s="1739"/>
    </row>
    <row r="76" spans="1:7">
      <c r="A76" s="1739"/>
      <c r="B76" s="1739"/>
      <c r="C76" s="1739"/>
      <c r="D76" s="1739"/>
      <c r="E76" s="1739"/>
      <c r="F76" s="1739"/>
      <c r="G76" s="1739"/>
    </row>
    <row r="77" spans="1:7">
      <c r="A77" s="1739"/>
      <c r="B77" s="1739"/>
      <c r="C77" s="1739"/>
      <c r="D77" s="1739"/>
      <c r="E77" s="1739"/>
      <c r="F77" s="1739"/>
      <c r="G77" s="1739"/>
    </row>
    <row r="78" spans="1:7">
      <c r="A78" s="1739"/>
      <c r="B78" s="1739"/>
      <c r="C78" s="1739"/>
      <c r="D78" s="1739"/>
      <c r="E78" s="1739"/>
      <c r="F78" s="1739"/>
      <c r="G78" s="1739"/>
    </row>
    <row r="79" spans="1:7">
      <c r="A79" s="1739"/>
      <c r="B79" s="1739"/>
      <c r="C79" s="1739"/>
      <c r="D79" s="1739"/>
      <c r="E79" s="1739"/>
      <c r="F79" s="1739"/>
      <c r="G79" s="1739"/>
    </row>
    <row r="80" spans="1:7">
      <c r="A80" s="1739"/>
      <c r="B80" s="1739"/>
      <c r="C80" s="1739"/>
      <c r="D80" s="1739"/>
      <c r="E80" s="1739"/>
      <c r="F80" s="1739"/>
      <c r="G80" s="1739"/>
    </row>
    <row r="81" spans="1:7">
      <c r="A81" s="1739"/>
      <c r="B81" s="1739"/>
      <c r="C81" s="1739"/>
      <c r="D81" s="1739"/>
      <c r="E81" s="1739"/>
      <c r="F81" s="1739"/>
      <c r="G81" s="1739"/>
    </row>
    <row r="82" spans="1:7">
      <c r="A82" s="1739"/>
      <c r="B82" s="1739"/>
      <c r="C82" s="1739"/>
      <c r="D82" s="1739"/>
      <c r="E82" s="1739"/>
      <c r="F82" s="1739"/>
      <c r="G82" s="1739"/>
    </row>
    <row r="83" spans="1:7">
      <c r="A83" s="1739"/>
      <c r="B83" s="1739"/>
      <c r="C83" s="1739"/>
      <c r="D83" s="1739"/>
      <c r="E83" s="1739"/>
      <c r="F83" s="1739"/>
      <c r="G83" s="1739"/>
    </row>
    <row r="84" spans="1:7">
      <c r="A84" s="1739"/>
      <c r="B84" s="1739"/>
      <c r="C84" s="1739"/>
      <c r="D84" s="1739"/>
      <c r="E84" s="1739"/>
      <c r="F84" s="1739"/>
      <c r="G84" s="1739"/>
    </row>
    <row r="85" spans="1:7">
      <c r="A85" s="1739"/>
      <c r="B85" s="1739"/>
      <c r="C85" s="1739"/>
      <c r="D85" s="1739"/>
      <c r="E85" s="1739"/>
      <c r="F85" s="1739"/>
      <c r="G85" s="1739"/>
    </row>
    <row r="86" spans="1:7">
      <c r="A86" s="1739"/>
      <c r="B86" s="1739"/>
      <c r="C86" s="1739"/>
      <c r="D86" s="1739"/>
      <c r="E86" s="1739"/>
      <c r="F86" s="1739"/>
      <c r="G86" s="1739"/>
    </row>
    <row r="87" spans="1:7">
      <c r="A87" s="1739"/>
      <c r="B87" s="1739"/>
      <c r="C87" s="1739"/>
      <c r="D87" s="1739"/>
      <c r="E87" s="1739"/>
      <c r="F87" s="1739"/>
      <c r="G87" s="1739"/>
    </row>
    <row r="88" spans="1:7">
      <c r="A88" s="1739"/>
      <c r="B88" s="1739"/>
      <c r="C88" s="1739"/>
      <c r="D88" s="1739"/>
      <c r="E88" s="1739"/>
      <c r="F88" s="1739"/>
      <c r="G88" s="1739"/>
    </row>
    <row r="89" spans="1:7">
      <c r="A89" s="1739"/>
      <c r="B89" s="1739"/>
      <c r="C89" s="1739"/>
      <c r="D89" s="1739"/>
      <c r="E89" s="1739"/>
      <c r="F89" s="1739"/>
      <c r="G89" s="1739"/>
    </row>
    <row r="90" spans="1:7">
      <c r="A90" s="1739"/>
      <c r="B90" s="1739"/>
      <c r="C90" s="1739"/>
      <c r="D90" s="1739"/>
      <c r="E90" s="1739"/>
      <c r="F90" s="1739"/>
      <c r="G90" s="1739"/>
    </row>
    <row r="91" spans="1:7">
      <c r="A91" s="1739"/>
      <c r="B91" s="1739"/>
      <c r="C91" s="1739"/>
      <c r="D91" s="1739"/>
      <c r="E91" s="1739"/>
      <c r="F91" s="1739"/>
      <c r="G91" s="1739"/>
    </row>
    <row r="92" spans="1:7">
      <c r="A92" s="1739"/>
      <c r="B92" s="1739"/>
      <c r="C92" s="1739"/>
      <c r="D92" s="1739"/>
      <c r="E92" s="1739"/>
      <c r="F92" s="1739"/>
      <c r="G92" s="1739"/>
    </row>
    <row r="93" spans="1:7">
      <c r="A93" s="1739"/>
      <c r="B93" s="1739"/>
      <c r="C93" s="1739"/>
      <c r="D93" s="1739"/>
      <c r="E93" s="1739"/>
      <c r="F93" s="1739"/>
      <c r="G93" s="1739"/>
    </row>
    <row r="94" spans="1:7">
      <c r="A94" s="1739"/>
      <c r="B94" s="1739"/>
      <c r="C94" s="1739"/>
      <c r="D94" s="1739"/>
      <c r="E94" s="1739"/>
      <c r="F94" s="1739"/>
      <c r="G94" s="1739"/>
    </row>
    <row r="95" spans="1:7">
      <c r="A95" s="1739"/>
      <c r="B95" s="1739"/>
      <c r="C95" s="1739"/>
      <c r="D95" s="1739"/>
      <c r="E95" s="1739"/>
      <c r="F95" s="1739"/>
      <c r="G95" s="1739"/>
    </row>
    <row r="96" spans="1:7">
      <c r="A96" s="1739"/>
      <c r="B96" s="1739"/>
      <c r="C96" s="1739"/>
      <c r="D96" s="1739"/>
      <c r="E96" s="1739"/>
      <c r="F96" s="1739"/>
      <c r="G96" s="1739"/>
    </row>
    <row r="97" spans="1:7">
      <c r="A97" s="1739"/>
      <c r="B97" s="1739"/>
      <c r="C97" s="1739"/>
      <c r="D97" s="1739"/>
      <c r="E97" s="1739"/>
      <c r="F97" s="1739"/>
      <c r="G97" s="1739"/>
    </row>
    <row r="98" spans="1:7">
      <c r="A98" s="1739"/>
      <c r="B98" s="1739"/>
      <c r="C98" s="1739"/>
      <c r="D98" s="1739"/>
      <c r="E98" s="1739"/>
      <c r="F98" s="1739"/>
      <c r="G98" s="1739"/>
    </row>
    <row r="99" spans="1:7">
      <c r="A99" s="1739"/>
      <c r="B99" s="1739"/>
      <c r="C99" s="1739"/>
      <c r="D99" s="1739"/>
      <c r="E99" s="1739"/>
      <c r="F99" s="1739"/>
      <c r="G99" s="1739"/>
    </row>
    <row r="100" spans="1:7">
      <c r="A100" s="1739"/>
      <c r="B100" s="1739"/>
      <c r="C100" s="1739"/>
      <c r="D100" s="1739"/>
      <c r="E100" s="1739"/>
      <c r="F100" s="1739"/>
      <c r="G100" s="1739"/>
    </row>
    <row r="101" spans="1:7">
      <c r="A101" s="1739"/>
      <c r="B101" s="1739"/>
      <c r="C101" s="1739"/>
      <c r="D101" s="1739"/>
      <c r="E101" s="1739"/>
      <c r="F101" s="1739"/>
      <c r="G101" s="1739"/>
    </row>
    <row r="102" spans="1:7">
      <c r="A102" s="1739"/>
      <c r="B102" s="1739"/>
      <c r="C102" s="1739"/>
      <c r="D102" s="1739"/>
      <c r="E102" s="1739"/>
      <c r="F102" s="1739"/>
      <c r="G102" s="1739"/>
    </row>
    <row r="103" spans="1:7">
      <c r="A103" s="1739"/>
      <c r="B103" s="1739"/>
      <c r="C103" s="1739"/>
      <c r="D103" s="1739"/>
      <c r="E103" s="1739"/>
      <c r="F103" s="1739"/>
      <c r="G103" s="1739"/>
    </row>
    <row r="104" spans="1:7">
      <c r="A104" s="1739"/>
      <c r="B104" s="1739"/>
      <c r="C104" s="1739"/>
      <c r="D104" s="1739"/>
      <c r="E104" s="1739"/>
      <c r="F104" s="1739"/>
      <c r="G104" s="1739"/>
    </row>
    <row r="105" spans="1:7">
      <c r="A105" s="1739"/>
      <c r="B105" s="1739"/>
      <c r="C105" s="1739"/>
      <c r="D105" s="1739"/>
      <c r="E105" s="1739"/>
      <c r="F105" s="1739"/>
      <c r="G105" s="1739"/>
    </row>
    <row r="106" spans="1:7">
      <c r="A106" s="1739"/>
      <c r="B106" s="1739"/>
      <c r="C106" s="1739"/>
      <c r="D106" s="1739"/>
      <c r="E106" s="1739"/>
      <c r="F106" s="1739"/>
      <c r="G106" s="1739"/>
    </row>
    <row r="107" spans="1:7">
      <c r="A107" s="1739"/>
      <c r="B107" s="1739"/>
      <c r="C107" s="1739"/>
      <c r="D107" s="1739"/>
      <c r="E107" s="1739"/>
      <c r="F107" s="1739"/>
      <c r="G107" s="1739"/>
    </row>
    <row r="108" spans="1:7">
      <c r="A108" s="1739"/>
      <c r="B108" s="1739"/>
      <c r="C108" s="1739"/>
      <c r="D108" s="1739"/>
      <c r="E108" s="1739"/>
      <c r="F108" s="1739"/>
      <c r="G108" s="1739"/>
    </row>
    <row r="109" spans="1:7">
      <c r="A109" s="1739"/>
      <c r="B109" s="1739"/>
      <c r="C109" s="1739"/>
      <c r="D109" s="1739"/>
      <c r="E109" s="1739"/>
      <c r="F109" s="1739"/>
      <c r="G109" s="1739"/>
    </row>
    <row r="110" spans="1:7">
      <c r="A110" s="1739"/>
      <c r="B110" s="1739"/>
      <c r="C110" s="1739"/>
      <c r="D110" s="1739"/>
      <c r="E110" s="1739"/>
      <c r="F110" s="1739"/>
      <c r="G110" s="1739"/>
    </row>
    <row r="111" spans="1:7">
      <c r="A111" s="1739"/>
      <c r="B111" s="1739"/>
      <c r="C111" s="1739"/>
      <c r="D111" s="1739"/>
      <c r="E111" s="1739"/>
      <c r="F111" s="1739"/>
      <c r="G111" s="1739"/>
    </row>
    <row r="112" spans="1:7">
      <c r="A112" s="1739"/>
      <c r="B112" s="1739"/>
      <c r="C112" s="1739"/>
      <c r="D112" s="1739"/>
      <c r="E112" s="1739"/>
      <c r="F112" s="1739"/>
      <c r="G112" s="1739"/>
    </row>
    <row r="113" spans="1:7">
      <c r="A113" s="1739"/>
      <c r="B113" s="1739"/>
      <c r="C113" s="1739"/>
      <c r="D113" s="1739"/>
      <c r="E113" s="1739"/>
      <c r="F113" s="1739"/>
      <c r="G113" s="1739"/>
    </row>
    <row r="114" spans="1:7">
      <c r="A114" s="1739"/>
      <c r="B114" s="1739"/>
      <c r="C114" s="1739"/>
      <c r="D114" s="1739"/>
      <c r="E114" s="1739"/>
      <c r="F114" s="1739"/>
      <c r="G114" s="1739"/>
    </row>
    <row r="115" spans="1:7">
      <c r="A115" s="1739"/>
      <c r="B115" s="1739"/>
      <c r="C115" s="1739"/>
      <c r="D115" s="1739"/>
      <c r="E115" s="1739"/>
      <c r="F115" s="1739"/>
      <c r="G115" s="1739"/>
    </row>
  </sheetData>
  <mergeCells count="1">
    <mergeCell ref="B1:G1"/>
  </mergeCells>
  <printOptions horizontalCentered="1"/>
  <pageMargins left="0.35433070866141736" right="0.35433070866141736" top="1.3779527559055118" bottom="0.98425196850393704" header="0.78740157480314965" footer="0.51181102362204722"/>
  <pageSetup paperSize="9" scale="84" orientation="portrait" r:id="rId1"/>
  <headerFooter>
    <oddHeader>&amp;R&amp;"Times New Roman CE,Dőlt"&amp;14 &amp;12 27. melléklet a 11/2016.(V.27.)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G17"/>
  <sheetViews>
    <sheetView zoomScaleNormal="100" workbookViewId="0">
      <selection activeCell="C17" sqref="C17"/>
    </sheetView>
  </sheetViews>
  <sheetFormatPr defaultColWidth="10.6640625" defaultRowHeight="12.75"/>
  <cols>
    <col min="1" max="1" width="10.33203125" style="1688" customWidth="1"/>
    <col min="2" max="2" width="95.6640625" style="1688" customWidth="1"/>
    <col min="3" max="3" width="17.33203125" style="1688" customWidth="1"/>
    <col min="4" max="16384" width="10.6640625" style="1688"/>
  </cols>
  <sheetData>
    <row r="1" spans="1:7" s="1681" customFormat="1" ht="53.25" customHeight="1">
      <c r="A1" s="2472" t="s">
        <v>1019</v>
      </c>
      <c r="B1" s="2473"/>
      <c r="C1" s="2473"/>
    </row>
    <row r="2" spans="1:7" s="1681" customFormat="1" ht="20.25" customHeight="1" thickBot="1">
      <c r="A2" s="1948"/>
      <c r="B2" s="1949"/>
      <c r="C2" s="1975" t="s">
        <v>957</v>
      </c>
    </row>
    <row r="3" spans="1:7" s="1681" customFormat="1" ht="32.25" thickBot="1">
      <c r="A3" s="1682" t="s">
        <v>812</v>
      </c>
      <c r="B3" s="1683" t="s">
        <v>4</v>
      </c>
      <c r="C3" s="1684" t="s">
        <v>535</v>
      </c>
    </row>
    <row r="4" spans="1:7" ht="13.5" thickBot="1">
      <c r="A4" s="1685">
        <v>1</v>
      </c>
      <c r="B4" s="1686">
        <v>2</v>
      </c>
      <c r="C4" s="1687">
        <v>3</v>
      </c>
    </row>
    <row r="5" spans="1:7" s="1692" customFormat="1" ht="15.75">
      <c r="A5" s="1689" t="s">
        <v>819</v>
      </c>
      <c r="B5" s="1690" t="s">
        <v>820</v>
      </c>
      <c r="C5" s="1691"/>
    </row>
    <row r="6" spans="1:7" s="1692" customFormat="1" ht="31.5">
      <c r="A6" s="1693">
        <v>1</v>
      </c>
      <c r="B6" s="1694" t="s">
        <v>813</v>
      </c>
      <c r="C6" s="1695">
        <v>657758</v>
      </c>
    </row>
    <row r="7" spans="1:7" s="1692" customFormat="1" ht="15.75">
      <c r="A7" s="1693">
        <v>2</v>
      </c>
      <c r="B7" s="1694" t="s">
        <v>814</v>
      </c>
      <c r="C7" s="1695">
        <v>10</v>
      </c>
    </row>
    <row r="8" spans="1:7" s="1692" customFormat="1" ht="15.75">
      <c r="A8" s="1693">
        <v>3</v>
      </c>
      <c r="B8" s="1694" t="s">
        <v>815</v>
      </c>
      <c r="C8" s="1695">
        <v>2736</v>
      </c>
    </row>
    <row r="9" spans="1:7" s="1692" customFormat="1" ht="15.75">
      <c r="A9" s="1693">
        <v>4</v>
      </c>
      <c r="B9" s="1694" t="s">
        <v>816</v>
      </c>
      <c r="C9" s="1695">
        <v>0</v>
      </c>
    </row>
    <row r="10" spans="1:7" s="1692" customFormat="1" ht="15.75">
      <c r="A10" s="1693">
        <v>5</v>
      </c>
      <c r="B10" s="1696" t="s">
        <v>821</v>
      </c>
      <c r="C10" s="1697">
        <f>SUM(C6:C9)</f>
        <v>660504</v>
      </c>
    </row>
    <row r="11" spans="1:7" s="1692" customFormat="1" ht="15.75">
      <c r="A11" s="1693">
        <v>6</v>
      </c>
      <c r="B11" s="1696" t="s">
        <v>817</v>
      </c>
      <c r="C11" s="1695">
        <v>5052540</v>
      </c>
      <c r="G11" s="1698"/>
    </row>
    <row r="12" spans="1:7" s="1692" customFormat="1" ht="16.5" thickBot="1">
      <c r="A12" s="1699">
        <v>7</v>
      </c>
      <c r="B12" s="1700" t="s">
        <v>818</v>
      </c>
      <c r="C12" s="1695">
        <v>4830267</v>
      </c>
    </row>
    <row r="13" spans="1:7" s="1692" customFormat="1" ht="32.25" thickBot="1">
      <c r="A13" s="1701" t="s">
        <v>819</v>
      </c>
      <c r="B13" s="1702" t="s">
        <v>822</v>
      </c>
      <c r="C13" s="1703">
        <f>C10+C11-C12</f>
        <v>882777</v>
      </c>
    </row>
    <row r="14" spans="1:7" s="1692" customFormat="1" ht="36" customHeight="1">
      <c r="A14" s="1704">
        <v>8</v>
      </c>
      <c r="B14" s="1705" t="s">
        <v>823</v>
      </c>
      <c r="C14" s="1695">
        <v>879231</v>
      </c>
    </row>
    <row r="15" spans="1:7" s="1692" customFormat="1" ht="15.75">
      <c r="A15" s="1706">
        <v>9</v>
      </c>
      <c r="B15" s="1707" t="s">
        <v>824</v>
      </c>
      <c r="C15" s="1695">
        <v>0</v>
      </c>
    </row>
    <row r="16" spans="1:7" s="1692" customFormat="1" ht="15.75">
      <c r="A16" s="1706" t="s">
        <v>545</v>
      </c>
      <c r="B16" s="1707" t="s">
        <v>825</v>
      </c>
      <c r="C16" s="1695">
        <v>3546</v>
      </c>
    </row>
    <row r="17" spans="1:3" s="1692" customFormat="1" ht="16.5" thickBot="1">
      <c r="A17" s="1708" t="s">
        <v>547</v>
      </c>
      <c r="B17" s="1709" t="s">
        <v>826</v>
      </c>
      <c r="C17" s="1710">
        <v>0</v>
      </c>
    </row>
  </sheetData>
  <mergeCells count="1">
    <mergeCell ref="A1:C1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79" orientation="portrait" horizontalDpi="300" verticalDpi="300" r:id="rId1"/>
  <headerFooter>
    <oddHeader>&amp;R&amp;"Times New Roman CE,Dőlt"&amp;12 28. melléklet a 11/2016.(V.27.)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I21"/>
  <sheetViews>
    <sheetView zoomScaleNormal="100" workbookViewId="0">
      <selection activeCell="I18" sqref="I18"/>
    </sheetView>
  </sheetViews>
  <sheetFormatPr defaultColWidth="23" defaultRowHeight="12.75"/>
  <cols>
    <col min="1" max="1" width="7" style="1743" customWidth="1"/>
    <col min="2" max="2" width="31.5" style="1750" customWidth="1"/>
    <col min="3" max="3" width="15.6640625" style="1750" customWidth="1"/>
    <col min="4" max="4" width="19.33203125" style="1750" customWidth="1"/>
    <col min="5" max="5" width="15.1640625" style="1750" customWidth="1"/>
    <col min="6" max="6" width="19.33203125" style="1750" customWidth="1"/>
    <col min="7" max="7" width="15.6640625" style="1750" customWidth="1"/>
    <col min="8" max="8" width="17.33203125" style="1743" customWidth="1"/>
    <col min="9" max="9" width="18.83203125" style="1743" customWidth="1"/>
    <col min="10" max="10" width="16.1640625" style="1743" customWidth="1"/>
    <col min="11" max="256" width="23" style="1743"/>
    <col min="257" max="257" width="7" style="1743" customWidth="1"/>
    <col min="258" max="258" width="31.5" style="1743" customWidth="1"/>
    <col min="259" max="259" width="15.6640625" style="1743" customWidth="1"/>
    <col min="260" max="260" width="19.33203125" style="1743" customWidth="1"/>
    <col min="261" max="261" width="15.1640625" style="1743" customWidth="1"/>
    <col min="262" max="262" width="19.33203125" style="1743" customWidth="1"/>
    <col min="263" max="263" width="15.6640625" style="1743" customWidth="1"/>
    <col min="264" max="264" width="17.33203125" style="1743" customWidth="1"/>
    <col min="265" max="265" width="18.83203125" style="1743" customWidth="1"/>
    <col min="266" max="266" width="16.1640625" style="1743" customWidth="1"/>
    <col min="267" max="512" width="23" style="1743"/>
    <col min="513" max="513" width="7" style="1743" customWidth="1"/>
    <col min="514" max="514" width="31.5" style="1743" customWidth="1"/>
    <col min="515" max="515" width="15.6640625" style="1743" customWidth="1"/>
    <col min="516" max="516" width="19.33203125" style="1743" customWidth="1"/>
    <col min="517" max="517" width="15.1640625" style="1743" customWidth="1"/>
    <col min="518" max="518" width="19.33203125" style="1743" customWidth="1"/>
    <col min="519" max="519" width="15.6640625" style="1743" customWidth="1"/>
    <col min="520" max="520" width="17.33203125" style="1743" customWidth="1"/>
    <col min="521" max="521" width="18.83203125" style="1743" customWidth="1"/>
    <col min="522" max="522" width="16.1640625" style="1743" customWidth="1"/>
    <col min="523" max="768" width="23" style="1743"/>
    <col min="769" max="769" width="7" style="1743" customWidth="1"/>
    <col min="770" max="770" width="31.5" style="1743" customWidth="1"/>
    <col min="771" max="771" width="15.6640625" style="1743" customWidth="1"/>
    <col min="772" max="772" width="19.33203125" style="1743" customWidth="1"/>
    <col min="773" max="773" width="15.1640625" style="1743" customWidth="1"/>
    <col min="774" max="774" width="19.33203125" style="1743" customWidth="1"/>
    <col min="775" max="775" width="15.6640625" style="1743" customWidth="1"/>
    <col min="776" max="776" width="17.33203125" style="1743" customWidth="1"/>
    <col min="777" max="777" width="18.83203125" style="1743" customWidth="1"/>
    <col min="778" max="778" width="16.1640625" style="1743" customWidth="1"/>
    <col min="779" max="1024" width="23" style="1743"/>
    <col min="1025" max="1025" width="7" style="1743" customWidth="1"/>
    <col min="1026" max="1026" width="31.5" style="1743" customWidth="1"/>
    <col min="1027" max="1027" width="15.6640625" style="1743" customWidth="1"/>
    <col min="1028" max="1028" width="19.33203125" style="1743" customWidth="1"/>
    <col min="1029" max="1029" width="15.1640625" style="1743" customWidth="1"/>
    <col min="1030" max="1030" width="19.33203125" style="1743" customWidth="1"/>
    <col min="1031" max="1031" width="15.6640625" style="1743" customWidth="1"/>
    <col min="1032" max="1032" width="17.33203125" style="1743" customWidth="1"/>
    <col min="1033" max="1033" width="18.83203125" style="1743" customWidth="1"/>
    <col min="1034" max="1034" width="16.1640625" style="1743" customWidth="1"/>
    <col min="1035" max="1280" width="23" style="1743"/>
    <col min="1281" max="1281" width="7" style="1743" customWidth="1"/>
    <col min="1282" max="1282" width="31.5" style="1743" customWidth="1"/>
    <col min="1283" max="1283" width="15.6640625" style="1743" customWidth="1"/>
    <col min="1284" max="1284" width="19.33203125" style="1743" customWidth="1"/>
    <col min="1285" max="1285" width="15.1640625" style="1743" customWidth="1"/>
    <col min="1286" max="1286" width="19.33203125" style="1743" customWidth="1"/>
    <col min="1287" max="1287" width="15.6640625" style="1743" customWidth="1"/>
    <col min="1288" max="1288" width="17.33203125" style="1743" customWidth="1"/>
    <col min="1289" max="1289" width="18.83203125" style="1743" customWidth="1"/>
    <col min="1290" max="1290" width="16.1640625" style="1743" customWidth="1"/>
    <col min="1291" max="1536" width="23" style="1743"/>
    <col min="1537" max="1537" width="7" style="1743" customWidth="1"/>
    <col min="1538" max="1538" width="31.5" style="1743" customWidth="1"/>
    <col min="1539" max="1539" width="15.6640625" style="1743" customWidth="1"/>
    <col min="1540" max="1540" width="19.33203125" style="1743" customWidth="1"/>
    <col min="1541" max="1541" width="15.1640625" style="1743" customWidth="1"/>
    <col min="1542" max="1542" width="19.33203125" style="1743" customWidth="1"/>
    <col min="1543" max="1543" width="15.6640625" style="1743" customWidth="1"/>
    <col min="1544" max="1544" width="17.33203125" style="1743" customWidth="1"/>
    <col min="1545" max="1545" width="18.83203125" style="1743" customWidth="1"/>
    <col min="1546" max="1546" width="16.1640625" style="1743" customWidth="1"/>
    <col min="1547" max="1792" width="23" style="1743"/>
    <col min="1793" max="1793" width="7" style="1743" customWidth="1"/>
    <col min="1794" max="1794" width="31.5" style="1743" customWidth="1"/>
    <col min="1795" max="1795" width="15.6640625" style="1743" customWidth="1"/>
    <col min="1796" max="1796" width="19.33203125" style="1743" customWidth="1"/>
    <col min="1797" max="1797" width="15.1640625" style="1743" customWidth="1"/>
    <col min="1798" max="1798" width="19.33203125" style="1743" customWidth="1"/>
    <col min="1799" max="1799" width="15.6640625" style="1743" customWidth="1"/>
    <col min="1800" max="1800" width="17.33203125" style="1743" customWidth="1"/>
    <col min="1801" max="1801" width="18.83203125" style="1743" customWidth="1"/>
    <col min="1802" max="1802" width="16.1640625" style="1743" customWidth="1"/>
    <col min="1803" max="2048" width="23" style="1743"/>
    <col min="2049" max="2049" width="7" style="1743" customWidth="1"/>
    <col min="2050" max="2050" width="31.5" style="1743" customWidth="1"/>
    <col min="2051" max="2051" width="15.6640625" style="1743" customWidth="1"/>
    <col min="2052" max="2052" width="19.33203125" style="1743" customWidth="1"/>
    <col min="2053" max="2053" width="15.1640625" style="1743" customWidth="1"/>
    <col min="2054" max="2054" width="19.33203125" style="1743" customWidth="1"/>
    <col min="2055" max="2055" width="15.6640625" style="1743" customWidth="1"/>
    <col min="2056" max="2056" width="17.33203125" style="1743" customWidth="1"/>
    <col min="2057" max="2057" width="18.83203125" style="1743" customWidth="1"/>
    <col min="2058" max="2058" width="16.1640625" style="1743" customWidth="1"/>
    <col min="2059" max="2304" width="23" style="1743"/>
    <col min="2305" max="2305" width="7" style="1743" customWidth="1"/>
    <col min="2306" max="2306" width="31.5" style="1743" customWidth="1"/>
    <col min="2307" max="2307" width="15.6640625" style="1743" customWidth="1"/>
    <col min="2308" max="2308" width="19.33203125" style="1743" customWidth="1"/>
    <col min="2309" max="2309" width="15.1640625" style="1743" customWidth="1"/>
    <col min="2310" max="2310" width="19.33203125" style="1743" customWidth="1"/>
    <col min="2311" max="2311" width="15.6640625" style="1743" customWidth="1"/>
    <col min="2312" max="2312" width="17.33203125" style="1743" customWidth="1"/>
    <col min="2313" max="2313" width="18.83203125" style="1743" customWidth="1"/>
    <col min="2314" max="2314" width="16.1640625" style="1743" customWidth="1"/>
    <col min="2315" max="2560" width="23" style="1743"/>
    <col min="2561" max="2561" width="7" style="1743" customWidth="1"/>
    <col min="2562" max="2562" width="31.5" style="1743" customWidth="1"/>
    <col min="2563" max="2563" width="15.6640625" style="1743" customWidth="1"/>
    <col min="2564" max="2564" width="19.33203125" style="1743" customWidth="1"/>
    <col min="2565" max="2565" width="15.1640625" style="1743" customWidth="1"/>
    <col min="2566" max="2566" width="19.33203125" style="1743" customWidth="1"/>
    <col min="2567" max="2567" width="15.6640625" style="1743" customWidth="1"/>
    <col min="2568" max="2568" width="17.33203125" style="1743" customWidth="1"/>
    <col min="2569" max="2569" width="18.83203125" style="1743" customWidth="1"/>
    <col min="2570" max="2570" width="16.1640625" style="1743" customWidth="1"/>
    <col min="2571" max="2816" width="23" style="1743"/>
    <col min="2817" max="2817" width="7" style="1743" customWidth="1"/>
    <col min="2818" max="2818" width="31.5" style="1743" customWidth="1"/>
    <col min="2819" max="2819" width="15.6640625" style="1743" customWidth="1"/>
    <col min="2820" max="2820" width="19.33203125" style="1743" customWidth="1"/>
    <col min="2821" max="2821" width="15.1640625" style="1743" customWidth="1"/>
    <col min="2822" max="2822" width="19.33203125" style="1743" customWidth="1"/>
    <col min="2823" max="2823" width="15.6640625" style="1743" customWidth="1"/>
    <col min="2824" max="2824" width="17.33203125" style="1743" customWidth="1"/>
    <col min="2825" max="2825" width="18.83203125" style="1743" customWidth="1"/>
    <col min="2826" max="2826" width="16.1640625" style="1743" customWidth="1"/>
    <col min="2827" max="3072" width="23" style="1743"/>
    <col min="3073" max="3073" width="7" style="1743" customWidth="1"/>
    <col min="3074" max="3074" width="31.5" style="1743" customWidth="1"/>
    <col min="3075" max="3075" width="15.6640625" style="1743" customWidth="1"/>
    <col min="3076" max="3076" width="19.33203125" style="1743" customWidth="1"/>
    <col min="3077" max="3077" width="15.1640625" style="1743" customWidth="1"/>
    <col min="3078" max="3078" width="19.33203125" style="1743" customWidth="1"/>
    <col min="3079" max="3079" width="15.6640625" style="1743" customWidth="1"/>
    <col min="3080" max="3080" width="17.33203125" style="1743" customWidth="1"/>
    <col min="3081" max="3081" width="18.83203125" style="1743" customWidth="1"/>
    <col min="3082" max="3082" width="16.1640625" style="1743" customWidth="1"/>
    <col min="3083" max="3328" width="23" style="1743"/>
    <col min="3329" max="3329" width="7" style="1743" customWidth="1"/>
    <col min="3330" max="3330" width="31.5" style="1743" customWidth="1"/>
    <col min="3331" max="3331" width="15.6640625" style="1743" customWidth="1"/>
    <col min="3332" max="3332" width="19.33203125" style="1743" customWidth="1"/>
    <col min="3333" max="3333" width="15.1640625" style="1743" customWidth="1"/>
    <col min="3334" max="3334" width="19.33203125" style="1743" customWidth="1"/>
    <col min="3335" max="3335" width="15.6640625" style="1743" customWidth="1"/>
    <col min="3336" max="3336" width="17.33203125" style="1743" customWidth="1"/>
    <col min="3337" max="3337" width="18.83203125" style="1743" customWidth="1"/>
    <col min="3338" max="3338" width="16.1640625" style="1743" customWidth="1"/>
    <col min="3339" max="3584" width="23" style="1743"/>
    <col min="3585" max="3585" width="7" style="1743" customWidth="1"/>
    <col min="3586" max="3586" width="31.5" style="1743" customWidth="1"/>
    <col min="3587" max="3587" width="15.6640625" style="1743" customWidth="1"/>
    <col min="3588" max="3588" width="19.33203125" style="1743" customWidth="1"/>
    <col min="3589" max="3589" width="15.1640625" style="1743" customWidth="1"/>
    <col min="3590" max="3590" width="19.33203125" style="1743" customWidth="1"/>
    <col min="3591" max="3591" width="15.6640625" style="1743" customWidth="1"/>
    <col min="3592" max="3592" width="17.33203125" style="1743" customWidth="1"/>
    <col min="3593" max="3593" width="18.83203125" style="1743" customWidth="1"/>
    <col min="3594" max="3594" width="16.1640625" style="1743" customWidth="1"/>
    <col min="3595" max="3840" width="23" style="1743"/>
    <col min="3841" max="3841" width="7" style="1743" customWidth="1"/>
    <col min="3842" max="3842" width="31.5" style="1743" customWidth="1"/>
    <col min="3843" max="3843" width="15.6640625" style="1743" customWidth="1"/>
    <col min="3844" max="3844" width="19.33203125" style="1743" customWidth="1"/>
    <col min="3845" max="3845" width="15.1640625" style="1743" customWidth="1"/>
    <col min="3846" max="3846" width="19.33203125" style="1743" customWidth="1"/>
    <col min="3847" max="3847" width="15.6640625" style="1743" customWidth="1"/>
    <col min="3848" max="3848" width="17.33203125" style="1743" customWidth="1"/>
    <col min="3849" max="3849" width="18.83203125" style="1743" customWidth="1"/>
    <col min="3850" max="3850" width="16.1640625" style="1743" customWidth="1"/>
    <col min="3851" max="4096" width="23" style="1743"/>
    <col min="4097" max="4097" width="7" style="1743" customWidth="1"/>
    <col min="4098" max="4098" width="31.5" style="1743" customWidth="1"/>
    <col min="4099" max="4099" width="15.6640625" style="1743" customWidth="1"/>
    <col min="4100" max="4100" width="19.33203125" style="1743" customWidth="1"/>
    <col min="4101" max="4101" width="15.1640625" style="1743" customWidth="1"/>
    <col min="4102" max="4102" width="19.33203125" style="1743" customWidth="1"/>
    <col min="4103" max="4103" width="15.6640625" style="1743" customWidth="1"/>
    <col min="4104" max="4104" width="17.33203125" style="1743" customWidth="1"/>
    <col min="4105" max="4105" width="18.83203125" style="1743" customWidth="1"/>
    <col min="4106" max="4106" width="16.1640625" style="1743" customWidth="1"/>
    <col min="4107" max="4352" width="23" style="1743"/>
    <col min="4353" max="4353" width="7" style="1743" customWidth="1"/>
    <col min="4354" max="4354" width="31.5" style="1743" customWidth="1"/>
    <col min="4355" max="4355" width="15.6640625" style="1743" customWidth="1"/>
    <col min="4356" max="4356" width="19.33203125" style="1743" customWidth="1"/>
    <col min="4357" max="4357" width="15.1640625" style="1743" customWidth="1"/>
    <col min="4358" max="4358" width="19.33203125" style="1743" customWidth="1"/>
    <col min="4359" max="4359" width="15.6640625" style="1743" customWidth="1"/>
    <col min="4360" max="4360" width="17.33203125" style="1743" customWidth="1"/>
    <col min="4361" max="4361" width="18.83203125" style="1743" customWidth="1"/>
    <col min="4362" max="4362" width="16.1640625" style="1743" customWidth="1"/>
    <col min="4363" max="4608" width="23" style="1743"/>
    <col min="4609" max="4609" width="7" style="1743" customWidth="1"/>
    <col min="4610" max="4610" width="31.5" style="1743" customWidth="1"/>
    <col min="4611" max="4611" width="15.6640625" style="1743" customWidth="1"/>
    <col min="4612" max="4612" width="19.33203125" style="1743" customWidth="1"/>
    <col min="4613" max="4613" width="15.1640625" style="1743" customWidth="1"/>
    <col min="4614" max="4614" width="19.33203125" style="1743" customWidth="1"/>
    <col min="4615" max="4615" width="15.6640625" style="1743" customWidth="1"/>
    <col min="4616" max="4616" width="17.33203125" style="1743" customWidth="1"/>
    <col min="4617" max="4617" width="18.83203125" style="1743" customWidth="1"/>
    <col min="4618" max="4618" width="16.1640625" style="1743" customWidth="1"/>
    <col min="4619" max="4864" width="23" style="1743"/>
    <col min="4865" max="4865" width="7" style="1743" customWidth="1"/>
    <col min="4866" max="4866" width="31.5" style="1743" customWidth="1"/>
    <col min="4867" max="4867" width="15.6640625" style="1743" customWidth="1"/>
    <col min="4868" max="4868" width="19.33203125" style="1743" customWidth="1"/>
    <col min="4869" max="4869" width="15.1640625" style="1743" customWidth="1"/>
    <col min="4870" max="4870" width="19.33203125" style="1743" customWidth="1"/>
    <col min="4871" max="4871" width="15.6640625" style="1743" customWidth="1"/>
    <col min="4872" max="4872" width="17.33203125" style="1743" customWidth="1"/>
    <col min="4873" max="4873" width="18.83203125" style="1743" customWidth="1"/>
    <col min="4874" max="4874" width="16.1640625" style="1743" customWidth="1"/>
    <col min="4875" max="5120" width="23" style="1743"/>
    <col min="5121" max="5121" width="7" style="1743" customWidth="1"/>
    <col min="5122" max="5122" width="31.5" style="1743" customWidth="1"/>
    <col min="5123" max="5123" width="15.6640625" style="1743" customWidth="1"/>
    <col min="5124" max="5124" width="19.33203125" style="1743" customWidth="1"/>
    <col min="5125" max="5125" width="15.1640625" style="1743" customWidth="1"/>
    <col min="5126" max="5126" width="19.33203125" style="1743" customWidth="1"/>
    <col min="5127" max="5127" width="15.6640625" style="1743" customWidth="1"/>
    <col min="5128" max="5128" width="17.33203125" style="1743" customWidth="1"/>
    <col min="5129" max="5129" width="18.83203125" style="1743" customWidth="1"/>
    <col min="5130" max="5130" width="16.1640625" style="1743" customWidth="1"/>
    <col min="5131" max="5376" width="23" style="1743"/>
    <col min="5377" max="5377" width="7" style="1743" customWidth="1"/>
    <col min="5378" max="5378" width="31.5" style="1743" customWidth="1"/>
    <col min="5379" max="5379" width="15.6640625" style="1743" customWidth="1"/>
    <col min="5380" max="5380" width="19.33203125" style="1743" customWidth="1"/>
    <col min="5381" max="5381" width="15.1640625" style="1743" customWidth="1"/>
    <col min="5382" max="5382" width="19.33203125" style="1743" customWidth="1"/>
    <col min="5383" max="5383" width="15.6640625" style="1743" customWidth="1"/>
    <col min="5384" max="5384" width="17.33203125" style="1743" customWidth="1"/>
    <col min="5385" max="5385" width="18.83203125" style="1743" customWidth="1"/>
    <col min="5386" max="5386" width="16.1640625" style="1743" customWidth="1"/>
    <col min="5387" max="5632" width="23" style="1743"/>
    <col min="5633" max="5633" width="7" style="1743" customWidth="1"/>
    <col min="5634" max="5634" width="31.5" style="1743" customWidth="1"/>
    <col min="5635" max="5635" width="15.6640625" style="1743" customWidth="1"/>
    <col min="5636" max="5636" width="19.33203125" style="1743" customWidth="1"/>
    <col min="5637" max="5637" width="15.1640625" style="1743" customWidth="1"/>
    <col min="5638" max="5638" width="19.33203125" style="1743" customWidth="1"/>
    <col min="5639" max="5639" width="15.6640625" style="1743" customWidth="1"/>
    <col min="5640" max="5640" width="17.33203125" style="1743" customWidth="1"/>
    <col min="5641" max="5641" width="18.83203125" style="1743" customWidth="1"/>
    <col min="5642" max="5642" width="16.1640625" style="1743" customWidth="1"/>
    <col min="5643" max="5888" width="23" style="1743"/>
    <col min="5889" max="5889" width="7" style="1743" customWidth="1"/>
    <col min="5890" max="5890" width="31.5" style="1743" customWidth="1"/>
    <col min="5891" max="5891" width="15.6640625" style="1743" customWidth="1"/>
    <col min="5892" max="5892" width="19.33203125" style="1743" customWidth="1"/>
    <col min="5893" max="5893" width="15.1640625" style="1743" customWidth="1"/>
    <col min="5894" max="5894" width="19.33203125" style="1743" customWidth="1"/>
    <col min="5895" max="5895" width="15.6640625" style="1743" customWidth="1"/>
    <col min="5896" max="5896" width="17.33203125" style="1743" customWidth="1"/>
    <col min="5897" max="5897" width="18.83203125" style="1743" customWidth="1"/>
    <col min="5898" max="5898" width="16.1640625" style="1743" customWidth="1"/>
    <col min="5899" max="6144" width="23" style="1743"/>
    <col min="6145" max="6145" width="7" style="1743" customWidth="1"/>
    <col min="6146" max="6146" width="31.5" style="1743" customWidth="1"/>
    <col min="6147" max="6147" width="15.6640625" style="1743" customWidth="1"/>
    <col min="6148" max="6148" width="19.33203125" style="1743" customWidth="1"/>
    <col min="6149" max="6149" width="15.1640625" style="1743" customWidth="1"/>
    <col min="6150" max="6150" width="19.33203125" style="1743" customWidth="1"/>
    <col min="6151" max="6151" width="15.6640625" style="1743" customWidth="1"/>
    <col min="6152" max="6152" width="17.33203125" style="1743" customWidth="1"/>
    <col min="6153" max="6153" width="18.83203125" style="1743" customWidth="1"/>
    <col min="6154" max="6154" width="16.1640625" style="1743" customWidth="1"/>
    <col min="6155" max="6400" width="23" style="1743"/>
    <col min="6401" max="6401" width="7" style="1743" customWidth="1"/>
    <col min="6402" max="6402" width="31.5" style="1743" customWidth="1"/>
    <col min="6403" max="6403" width="15.6640625" style="1743" customWidth="1"/>
    <col min="6404" max="6404" width="19.33203125" style="1743" customWidth="1"/>
    <col min="6405" max="6405" width="15.1640625" style="1743" customWidth="1"/>
    <col min="6406" max="6406" width="19.33203125" style="1743" customWidth="1"/>
    <col min="6407" max="6407" width="15.6640625" style="1743" customWidth="1"/>
    <col min="6408" max="6408" width="17.33203125" style="1743" customWidth="1"/>
    <col min="6409" max="6409" width="18.83203125" style="1743" customWidth="1"/>
    <col min="6410" max="6410" width="16.1640625" style="1743" customWidth="1"/>
    <col min="6411" max="6656" width="23" style="1743"/>
    <col min="6657" max="6657" width="7" style="1743" customWidth="1"/>
    <col min="6658" max="6658" width="31.5" style="1743" customWidth="1"/>
    <col min="6659" max="6659" width="15.6640625" style="1743" customWidth="1"/>
    <col min="6660" max="6660" width="19.33203125" style="1743" customWidth="1"/>
    <col min="6661" max="6661" width="15.1640625" style="1743" customWidth="1"/>
    <col min="6662" max="6662" width="19.33203125" style="1743" customWidth="1"/>
    <col min="6663" max="6663" width="15.6640625" style="1743" customWidth="1"/>
    <col min="6664" max="6664" width="17.33203125" style="1743" customWidth="1"/>
    <col min="6665" max="6665" width="18.83203125" style="1743" customWidth="1"/>
    <col min="6666" max="6666" width="16.1640625" style="1743" customWidth="1"/>
    <col min="6667" max="6912" width="23" style="1743"/>
    <col min="6913" max="6913" width="7" style="1743" customWidth="1"/>
    <col min="6914" max="6914" width="31.5" style="1743" customWidth="1"/>
    <col min="6915" max="6915" width="15.6640625" style="1743" customWidth="1"/>
    <col min="6916" max="6916" width="19.33203125" style="1743" customWidth="1"/>
    <col min="6917" max="6917" width="15.1640625" style="1743" customWidth="1"/>
    <col min="6918" max="6918" width="19.33203125" style="1743" customWidth="1"/>
    <col min="6919" max="6919" width="15.6640625" style="1743" customWidth="1"/>
    <col min="6920" max="6920" width="17.33203125" style="1743" customWidth="1"/>
    <col min="6921" max="6921" width="18.83203125" style="1743" customWidth="1"/>
    <col min="6922" max="6922" width="16.1640625" style="1743" customWidth="1"/>
    <col min="6923" max="7168" width="23" style="1743"/>
    <col min="7169" max="7169" width="7" style="1743" customWidth="1"/>
    <col min="7170" max="7170" width="31.5" style="1743" customWidth="1"/>
    <col min="7171" max="7171" width="15.6640625" style="1743" customWidth="1"/>
    <col min="7172" max="7172" width="19.33203125" style="1743" customWidth="1"/>
    <col min="7173" max="7173" width="15.1640625" style="1743" customWidth="1"/>
    <col min="7174" max="7174" width="19.33203125" style="1743" customWidth="1"/>
    <col min="7175" max="7175" width="15.6640625" style="1743" customWidth="1"/>
    <col min="7176" max="7176" width="17.33203125" style="1743" customWidth="1"/>
    <col min="7177" max="7177" width="18.83203125" style="1743" customWidth="1"/>
    <col min="7178" max="7178" width="16.1640625" style="1743" customWidth="1"/>
    <col min="7179" max="7424" width="23" style="1743"/>
    <col min="7425" max="7425" width="7" style="1743" customWidth="1"/>
    <col min="7426" max="7426" width="31.5" style="1743" customWidth="1"/>
    <col min="7427" max="7427" width="15.6640625" style="1743" customWidth="1"/>
    <col min="7428" max="7428" width="19.33203125" style="1743" customWidth="1"/>
    <col min="7429" max="7429" width="15.1640625" style="1743" customWidth="1"/>
    <col min="7430" max="7430" width="19.33203125" style="1743" customWidth="1"/>
    <col min="7431" max="7431" width="15.6640625" style="1743" customWidth="1"/>
    <col min="7432" max="7432" width="17.33203125" style="1743" customWidth="1"/>
    <col min="7433" max="7433" width="18.83203125" style="1743" customWidth="1"/>
    <col min="7434" max="7434" width="16.1640625" style="1743" customWidth="1"/>
    <col min="7435" max="7680" width="23" style="1743"/>
    <col min="7681" max="7681" width="7" style="1743" customWidth="1"/>
    <col min="7682" max="7682" width="31.5" style="1743" customWidth="1"/>
    <col min="7683" max="7683" width="15.6640625" style="1743" customWidth="1"/>
    <col min="7684" max="7684" width="19.33203125" style="1743" customWidth="1"/>
    <col min="7685" max="7685" width="15.1640625" style="1743" customWidth="1"/>
    <col min="7686" max="7686" width="19.33203125" style="1743" customWidth="1"/>
    <col min="7687" max="7687" width="15.6640625" style="1743" customWidth="1"/>
    <col min="7688" max="7688" width="17.33203125" style="1743" customWidth="1"/>
    <col min="7689" max="7689" width="18.83203125" style="1743" customWidth="1"/>
    <col min="7690" max="7690" width="16.1640625" style="1743" customWidth="1"/>
    <col min="7691" max="7936" width="23" style="1743"/>
    <col min="7937" max="7937" width="7" style="1743" customWidth="1"/>
    <col min="7938" max="7938" width="31.5" style="1743" customWidth="1"/>
    <col min="7939" max="7939" width="15.6640625" style="1743" customWidth="1"/>
    <col min="7940" max="7940" width="19.33203125" style="1743" customWidth="1"/>
    <col min="7941" max="7941" width="15.1640625" style="1743" customWidth="1"/>
    <col min="7942" max="7942" width="19.33203125" style="1743" customWidth="1"/>
    <col min="7943" max="7943" width="15.6640625" style="1743" customWidth="1"/>
    <col min="7944" max="7944" width="17.33203125" style="1743" customWidth="1"/>
    <col min="7945" max="7945" width="18.83203125" style="1743" customWidth="1"/>
    <col min="7946" max="7946" width="16.1640625" style="1743" customWidth="1"/>
    <col min="7947" max="8192" width="23" style="1743"/>
    <col min="8193" max="8193" width="7" style="1743" customWidth="1"/>
    <col min="8194" max="8194" width="31.5" style="1743" customWidth="1"/>
    <col min="8195" max="8195" width="15.6640625" style="1743" customWidth="1"/>
    <col min="8196" max="8196" width="19.33203125" style="1743" customWidth="1"/>
    <col min="8197" max="8197" width="15.1640625" style="1743" customWidth="1"/>
    <col min="8198" max="8198" width="19.33203125" style="1743" customWidth="1"/>
    <col min="8199" max="8199" width="15.6640625" style="1743" customWidth="1"/>
    <col min="8200" max="8200" width="17.33203125" style="1743" customWidth="1"/>
    <col min="8201" max="8201" width="18.83203125" style="1743" customWidth="1"/>
    <col min="8202" max="8202" width="16.1640625" style="1743" customWidth="1"/>
    <col min="8203" max="8448" width="23" style="1743"/>
    <col min="8449" max="8449" width="7" style="1743" customWidth="1"/>
    <col min="8450" max="8450" width="31.5" style="1743" customWidth="1"/>
    <col min="8451" max="8451" width="15.6640625" style="1743" customWidth="1"/>
    <col min="8452" max="8452" width="19.33203125" style="1743" customWidth="1"/>
    <col min="8453" max="8453" width="15.1640625" style="1743" customWidth="1"/>
    <col min="8454" max="8454" width="19.33203125" style="1743" customWidth="1"/>
    <col min="8455" max="8455" width="15.6640625" style="1743" customWidth="1"/>
    <col min="8456" max="8456" width="17.33203125" style="1743" customWidth="1"/>
    <col min="8457" max="8457" width="18.83203125" style="1743" customWidth="1"/>
    <col min="8458" max="8458" width="16.1640625" style="1743" customWidth="1"/>
    <col min="8459" max="8704" width="23" style="1743"/>
    <col min="8705" max="8705" width="7" style="1743" customWidth="1"/>
    <col min="8706" max="8706" width="31.5" style="1743" customWidth="1"/>
    <col min="8707" max="8707" width="15.6640625" style="1743" customWidth="1"/>
    <col min="8708" max="8708" width="19.33203125" style="1743" customWidth="1"/>
    <col min="8709" max="8709" width="15.1640625" style="1743" customWidth="1"/>
    <col min="8710" max="8710" width="19.33203125" style="1743" customWidth="1"/>
    <col min="8711" max="8711" width="15.6640625" style="1743" customWidth="1"/>
    <col min="8712" max="8712" width="17.33203125" style="1743" customWidth="1"/>
    <col min="8713" max="8713" width="18.83203125" style="1743" customWidth="1"/>
    <col min="8714" max="8714" width="16.1640625" style="1743" customWidth="1"/>
    <col min="8715" max="8960" width="23" style="1743"/>
    <col min="8961" max="8961" width="7" style="1743" customWidth="1"/>
    <col min="8962" max="8962" width="31.5" style="1743" customWidth="1"/>
    <col min="8963" max="8963" width="15.6640625" style="1743" customWidth="1"/>
    <col min="8964" max="8964" width="19.33203125" style="1743" customWidth="1"/>
    <col min="8965" max="8965" width="15.1640625" style="1743" customWidth="1"/>
    <col min="8966" max="8966" width="19.33203125" style="1743" customWidth="1"/>
    <col min="8967" max="8967" width="15.6640625" style="1743" customWidth="1"/>
    <col min="8968" max="8968" width="17.33203125" style="1743" customWidth="1"/>
    <col min="8969" max="8969" width="18.83203125" style="1743" customWidth="1"/>
    <col min="8970" max="8970" width="16.1640625" style="1743" customWidth="1"/>
    <col min="8971" max="9216" width="23" style="1743"/>
    <col min="9217" max="9217" width="7" style="1743" customWidth="1"/>
    <col min="9218" max="9218" width="31.5" style="1743" customWidth="1"/>
    <col min="9219" max="9219" width="15.6640625" style="1743" customWidth="1"/>
    <col min="9220" max="9220" width="19.33203125" style="1743" customWidth="1"/>
    <col min="9221" max="9221" width="15.1640625" style="1743" customWidth="1"/>
    <col min="9222" max="9222" width="19.33203125" style="1743" customWidth="1"/>
    <col min="9223" max="9223" width="15.6640625" style="1743" customWidth="1"/>
    <col min="9224" max="9224" width="17.33203125" style="1743" customWidth="1"/>
    <col min="9225" max="9225" width="18.83203125" style="1743" customWidth="1"/>
    <col min="9226" max="9226" width="16.1640625" style="1743" customWidth="1"/>
    <col min="9227" max="9472" width="23" style="1743"/>
    <col min="9473" max="9473" width="7" style="1743" customWidth="1"/>
    <col min="9474" max="9474" width="31.5" style="1743" customWidth="1"/>
    <col min="9475" max="9475" width="15.6640625" style="1743" customWidth="1"/>
    <col min="9476" max="9476" width="19.33203125" style="1743" customWidth="1"/>
    <col min="9477" max="9477" width="15.1640625" style="1743" customWidth="1"/>
    <col min="9478" max="9478" width="19.33203125" style="1743" customWidth="1"/>
    <col min="9479" max="9479" width="15.6640625" style="1743" customWidth="1"/>
    <col min="9480" max="9480" width="17.33203125" style="1743" customWidth="1"/>
    <col min="9481" max="9481" width="18.83203125" style="1743" customWidth="1"/>
    <col min="9482" max="9482" width="16.1640625" style="1743" customWidth="1"/>
    <col min="9483" max="9728" width="23" style="1743"/>
    <col min="9729" max="9729" width="7" style="1743" customWidth="1"/>
    <col min="9730" max="9730" width="31.5" style="1743" customWidth="1"/>
    <col min="9731" max="9731" width="15.6640625" style="1743" customWidth="1"/>
    <col min="9732" max="9732" width="19.33203125" style="1743" customWidth="1"/>
    <col min="9733" max="9733" width="15.1640625" style="1743" customWidth="1"/>
    <col min="9734" max="9734" width="19.33203125" style="1743" customWidth="1"/>
    <col min="9735" max="9735" width="15.6640625" style="1743" customWidth="1"/>
    <col min="9736" max="9736" width="17.33203125" style="1743" customWidth="1"/>
    <col min="9737" max="9737" width="18.83203125" style="1743" customWidth="1"/>
    <col min="9738" max="9738" width="16.1640625" style="1743" customWidth="1"/>
    <col min="9739" max="9984" width="23" style="1743"/>
    <col min="9985" max="9985" width="7" style="1743" customWidth="1"/>
    <col min="9986" max="9986" width="31.5" style="1743" customWidth="1"/>
    <col min="9987" max="9987" width="15.6640625" style="1743" customWidth="1"/>
    <col min="9988" max="9988" width="19.33203125" style="1743" customWidth="1"/>
    <col min="9989" max="9989" width="15.1640625" style="1743" customWidth="1"/>
    <col min="9990" max="9990" width="19.33203125" style="1743" customWidth="1"/>
    <col min="9991" max="9991" width="15.6640625" style="1743" customWidth="1"/>
    <col min="9992" max="9992" width="17.33203125" style="1743" customWidth="1"/>
    <col min="9993" max="9993" width="18.83203125" style="1743" customWidth="1"/>
    <col min="9994" max="9994" width="16.1640625" style="1743" customWidth="1"/>
    <col min="9995" max="10240" width="23" style="1743"/>
    <col min="10241" max="10241" width="7" style="1743" customWidth="1"/>
    <col min="10242" max="10242" width="31.5" style="1743" customWidth="1"/>
    <col min="10243" max="10243" width="15.6640625" style="1743" customWidth="1"/>
    <col min="10244" max="10244" width="19.33203125" style="1743" customWidth="1"/>
    <col min="10245" max="10245" width="15.1640625" style="1743" customWidth="1"/>
    <col min="10246" max="10246" width="19.33203125" style="1743" customWidth="1"/>
    <col min="10247" max="10247" width="15.6640625" style="1743" customWidth="1"/>
    <col min="10248" max="10248" width="17.33203125" style="1743" customWidth="1"/>
    <col min="10249" max="10249" width="18.83203125" style="1743" customWidth="1"/>
    <col min="10250" max="10250" width="16.1640625" style="1743" customWidth="1"/>
    <col min="10251" max="10496" width="23" style="1743"/>
    <col min="10497" max="10497" width="7" style="1743" customWidth="1"/>
    <col min="10498" max="10498" width="31.5" style="1743" customWidth="1"/>
    <col min="10499" max="10499" width="15.6640625" style="1743" customWidth="1"/>
    <col min="10500" max="10500" width="19.33203125" style="1743" customWidth="1"/>
    <col min="10501" max="10501" width="15.1640625" style="1743" customWidth="1"/>
    <col min="10502" max="10502" width="19.33203125" style="1743" customWidth="1"/>
    <col min="10503" max="10503" width="15.6640625" style="1743" customWidth="1"/>
    <col min="10504" max="10504" width="17.33203125" style="1743" customWidth="1"/>
    <col min="10505" max="10505" width="18.83203125" style="1743" customWidth="1"/>
    <col min="10506" max="10506" width="16.1640625" style="1743" customWidth="1"/>
    <col min="10507" max="10752" width="23" style="1743"/>
    <col min="10753" max="10753" width="7" style="1743" customWidth="1"/>
    <col min="10754" max="10754" width="31.5" style="1743" customWidth="1"/>
    <col min="10755" max="10755" width="15.6640625" style="1743" customWidth="1"/>
    <col min="10756" max="10756" width="19.33203125" style="1743" customWidth="1"/>
    <col min="10757" max="10757" width="15.1640625" style="1743" customWidth="1"/>
    <col min="10758" max="10758" width="19.33203125" style="1743" customWidth="1"/>
    <col min="10759" max="10759" width="15.6640625" style="1743" customWidth="1"/>
    <col min="10760" max="10760" width="17.33203125" style="1743" customWidth="1"/>
    <col min="10761" max="10761" width="18.83203125" style="1743" customWidth="1"/>
    <col min="10762" max="10762" width="16.1640625" style="1743" customWidth="1"/>
    <col min="10763" max="11008" width="23" style="1743"/>
    <col min="11009" max="11009" width="7" style="1743" customWidth="1"/>
    <col min="11010" max="11010" width="31.5" style="1743" customWidth="1"/>
    <col min="11011" max="11011" width="15.6640625" style="1743" customWidth="1"/>
    <col min="11012" max="11012" width="19.33203125" style="1743" customWidth="1"/>
    <col min="11013" max="11013" width="15.1640625" style="1743" customWidth="1"/>
    <col min="11014" max="11014" width="19.33203125" style="1743" customWidth="1"/>
    <col min="11015" max="11015" width="15.6640625" style="1743" customWidth="1"/>
    <col min="11016" max="11016" width="17.33203125" style="1743" customWidth="1"/>
    <col min="11017" max="11017" width="18.83203125" style="1743" customWidth="1"/>
    <col min="11018" max="11018" width="16.1640625" style="1743" customWidth="1"/>
    <col min="11019" max="11264" width="23" style="1743"/>
    <col min="11265" max="11265" width="7" style="1743" customWidth="1"/>
    <col min="11266" max="11266" width="31.5" style="1743" customWidth="1"/>
    <col min="11267" max="11267" width="15.6640625" style="1743" customWidth="1"/>
    <col min="11268" max="11268" width="19.33203125" style="1743" customWidth="1"/>
    <col min="11269" max="11269" width="15.1640625" style="1743" customWidth="1"/>
    <col min="11270" max="11270" width="19.33203125" style="1743" customWidth="1"/>
    <col min="11271" max="11271" width="15.6640625" style="1743" customWidth="1"/>
    <col min="11272" max="11272" width="17.33203125" style="1743" customWidth="1"/>
    <col min="11273" max="11273" width="18.83203125" style="1743" customWidth="1"/>
    <col min="11274" max="11274" width="16.1640625" style="1743" customWidth="1"/>
    <col min="11275" max="11520" width="23" style="1743"/>
    <col min="11521" max="11521" width="7" style="1743" customWidth="1"/>
    <col min="11522" max="11522" width="31.5" style="1743" customWidth="1"/>
    <col min="11523" max="11523" width="15.6640625" style="1743" customWidth="1"/>
    <col min="11524" max="11524" width="19.33203125" style="1743" customWidth="1"/>
    <col min="11525" max="11525" width="15.1640625" style="1743" customWidth="1"/>
    <col min="11526" max="11526" width="19.33203125" style="1743" customWidth="1"/>
    <col min="11527" max="11527" width="15.6640625" style="1743" customWidth="1"/>
    <col min="11528" max="11528" width="17.33203125" style="1743" customWidth="1"/>
    <col min="11529" max="11529" width="18.83203125" style="1743" customWidth="1"/>
    <col min="11530" max="11530" width="16.1640625" style="1743" customWidth="1"/>
    <col min="11531" max="11776" width="23" style="1743"/>
    <col min="11777" max="11777" width="7" style="1743" customWidth="1"/>
    <col min="11778" max="11778" width="31.5" style="1743" customWidth="1"/>
    <col min="11779" max="11779" width="15.6640625" style="1743" customWidth="1"/>
    <col min="11780" max="11780" width="19.33203125" style="1743" customWidth="1"/>
    <col min="11781" max="11781" width="15.1640625" style="1743" customWidth="1"/>
    <col min="11782" max="11782" width="19.33203125" style="1743" customWidth="1"/>
    <col min="11783" max="11783" width="15.6640625" style="1743" customWidth="1"/>
    <col min="11784" max="11784" width="17.33203125" style="1743" customWidth="1"/>
    <col min="11785" max="11785" width="18.83203125" style="1743" customWidth="1"/>
    <col min="11786" max="11786" width="16.1640625" style="1743" customWidth="1"/>
    <col min="11787" max="12032" width="23" style="1743"/>
    <col min="12033" max="12033" width="7" style="1743" customWidth="1"/>
    <col min="12034" max="12034" width="31.5" style="1743" customWidth="1"/>
    <col min="12035" max="12035" width="15.6640625" style="1743" customWidth="1"/>
    <col min="12036" max="12036" width="19.33203125" style="1743" customWidth="1"/>
    <col min="12037" max="12037" width="15.1640625" style="1743" customWidth="1"/>
    <col min="12038" max="12038" width="19.33203125" style="1743" customWidth="1"/>
    <col min="12039" max="12039" width="15.6640625" style="1743" customWidth="1"/>
    <col min="12040" max="12040" width="17.33203125" style="1743" customWidth="1"/>
    <col min="12041" max="12041" width="18.83203125" style="1743" customWidth="1"/>
    <col min="12042" max="12042" width="16.1640625" style="1743" customWidth="1"/>
    <col min="12043" max="12288" width="23" style="1743"/>
    <col min="12289" max="12289" width="7" style="1743" customWidth="1"/>
    <col min="12290" max="12290" width="31.5" style="1743" customWidth="1"/>
    <col min="12291" max="12291" width="15.6640625" style="1743" customWidth="1"/>
    <col min="12292" max="12292" width="19.33203125" style="1743" customWidth="1"/>
    <col min="12293" max="12293" width="15.1640625" style="1743" customWidth="1"/>
    <col min="12294" max="12294" width="19.33203125" style="1743" customWidth="1"/>
    <col min="12295" max="12295" width="15.6640625" style="1743" customWidth="1"/>
    <col min="12296" max="12296" width="17.33203125" style="1743" customWidth="1"/>
    <col min="12297" max="12297" width="18.83203125" style="1743" customWidth="1"/>
    <col min="12298" max="12298" width="16.1640625" style="1743" customWidth="1"/>
    <col min="12299" max="12544" width="23" style="1743"/>
    <col min="12545" max="12545" width="7" style="1743" customWidth="1"/>
    <col min="12546" max="12546" width="31.5" style="1743" customWidth="1"/>
    <col min="12547" max="12547" width="15.6640625" style="1743" customWidth="1"/>
    <col min="12548" max="12548" width="19.33203125" style="1743" customWidth="1"/>
    <col min="12549" max="12549" width="15.1640625" style="1743" customWidth="1"/>
    <col min="12550" max="12550" width="19.33203125" style="1743" customWidth="1"/>
    <col min="12551" max="12551" width="15.6640625" style="1743" customWidth="1"/>
    <col min="12552" max="12552" width="17.33203125" style="1743" customWidth="1"/>
    <col min="12553" max="12553" width="18.83203125" style="1743" customWidth="1"/>
    <col min="12554" max="12554" width="16.1640625" style="1743" customWidth="1"/>
    <col min="12555" max="12800" width="23" style="1743"/>
    <col min="12801" max="12801" width="7" style="1743" customWidth="1"/>
    <col min="12802" max="12802" width="31.5" style="1743" customWidth="1"/>
    <col min="12803" max="12803" width="15.6640625" style="1743" customWidth="1"/>
    <col min="12804" max="12804" width="19.33203125" style="1743" customWidth="1"/>
    <col min="12805" max="12805" width="15.1640625" style="1743" customWidth="1"/>
    <col min="12806" max="12806" width="19.33203125" style="1743" customWidth="1"/>
    <col min="12807" max="12807" width="15.6640625" style="1743" customWidth="1"/>
    <col min="12808" max="12808" width="17.33203125" style="1743" customWidth="1"/>
    <col min="12809" max="12809" width="18.83203125" style="1743" customWidth="1"/>
    <col min="12810" max="12810" width="16.1640625" style="1743" customWidth="1"/>
    <col min="12811" max="13056" width="23" style="1743"/>
    <col min="13057" max="13057" width="7" style="1743" customWidth="1"/>
    <col min="13058" max="13058" width="31.5" style="1743" customWidth="1"/>
    <col min="13059" max="13059" width="15.6640625" style="1743" customWidth="1"/>
    <col min="13060" max="13060" width="19.33203125" style="1743" customWidth="1"/>
    <col min="13061" max="13061" width="15.1640625" style="1743" customWidth="1"/>
    <col min="13062" max="13062" width="19.33203125" style="1743" customWidth="1"/>
    <col min="13063" max="13063" width="15.6640625" style="1743" customWidth="1"/>
    <col min="13064" max="13064" width="17.33203125" style="1743" customWidth="1"/>
    <col min="13065" max="13065" width="18.83203125" style="1743" customWidth="1"/>
    <col min="13066" max="13066" width="16.1640625" style="1743" customWidth="1"/>
    <col min="13067" max="13312" width="23" style="1743"/>
    <col min="13313" max="13313" width="7" style="1743" customWidth="1"/>
    <col min="13314" max="13314" width="31.5" style="1743" customWidth="1"/>
    <col min="13315" max="13315" width="15.6640625" style="1743" customWidth="1"/>
    <col min="13316" max="13316" width="19.33203125" style="1743" customWidth="1"/>
    <col min="13317" max="13317" width="15.1640625" style="1743" customWidth="1"/>
    <col min="13318" max="13318" width="19.33203125" style="1743" customWidth="1"/>
    <col min="13319" max="13319" width="15.6640625" style="1743" customWidth="1"/>
    <col min="13320" max="13320" width="17.33203125" style="1743" customWidth="1"/>
    <col min="13321" max="13321" width="18.83203125" style="1743" customWidth="1"/>
    <col min="13322" max="13322" width="16.1640625" style="1743" customWidth="1"/>
    <col min="13323" max="13568" width="23" style="1743"/>
    <col min="13569" max="13569" width="7" style="1743" customWidth="1"/>
    <col min="13570" max="13570" width="31.5" style="1743" customWidth="1"/>
    <col min="13571" max="13571" width="15.6640625" style="1743" customWidth="1"/>
    <col min="13572" max="13572" width="19.33203125" style="1743" customWidth="1"/>
    <col min="13573" max="13573" width="15.1640625" style="1743" customWidth="1"/>
    <col min="13574" max="13574" width="19.33203125" style="1743" customWidth="1"/>
    <col min="13575" max="13575" width="15.6640625" style="1743" customWidth="1"/>
    <col min="13576" max="13576" width="17.33203125" style="1743" customWidth="1"/>
    <col min="13577" max="13577" width="18.83203125" style="1743" customWidth="1"/>
    <col min="13578" max="13578" width="16.1640625" style="1743" customWidth="1"/>
    <col min="13579" max="13824" width="23" style="1743"/>
    <col min="13825" max="13825" width="7" style="1743" customWidth="1"/>
    <col min="13826" max="13826" width="31.5" style="1743" customWidth="1"/>
    <col min="13827" max="13827" width="15.6640625" style="1743" customWidth="1"/>
    <col min="13828" max="13828" width="19.33203125" style="1743" customWidth="1"/>
    <col min="13829" max="13829" width="15.1640625" style="1743" customWidth="1"/>
    <col min="13830" max="13830" width="19.33203125" style="1743" customWidth="1"/>
    <col min="13831" max="13831" width="15.6640625" style="1743" customWidth="1"/>
    <col min="13832" max="13832" width="17.33203125" style="1743" customWidth="1"/>
    <col min="13833" max="13833" width="18.83203125" style="1743" customWidth="1"/>
    <col min="13834" max="13834" width="16.1640625" style="1743" customWidth="1"/>
    <col min="13835" max="14080" width="23" style="1743"/>
    <col min="14081" max="14081" width="7" style="1743" customWidth="1"/>
    <col min="14082" max="14082" width="31.5" style="1743" customWidth="1"/>
    <col min="14083" max="14083" width="15.6640625" style="1743" customWidth="1"/>
    <col min="14084" max="14084" width="19.33203125" style="1743" customWidth="1"/>
    <col min="14085" max="14085" width="15.1640625" style="1743" customWidth="1"/>
    <col min="14086" max="14086" width="19.33203125" style="1743" customWidth="1"/>
    <col min="14087" max="14087" width="15.6640625" style="1743" customWidth="1"/>
    <col min="14088" max="14088" width="17.33203125" style="1743" customWidth="1"/>
    <col min="14089" max="14089" width="18.83203125" style="1743" customWidth="1"/>
    <col min="14090" max="14090" width="16.1640625" style="1743" customWidth="1"/>
    <col min="14091" max="14336" width="23" style="1743"/>
    <col min="14337" max="14337" width="7" style="1743" customWidth="1"/>
    <col min="14338" max="14338" width="31.5" style="1743" customWidth="1"/>
    <col min="14339" max="14339" width="15.6640625" style="1743" customWidth="1"/>
    <col min="14340" max="14340" width="19.33203125" style="1743" customWidth="1"/>
    <col min="14341" max="14341" width="15.1640625" style="1743" customWidth="1"/>
    <col min="14342" max="14342" width="19.33203125" style="1743" customWidth="1"/>
    <col min="14343" max="14343" width="15.6640625" style="1743" customWidth="1"/>
    <col min="14344" max="14344" width="17.33203125" style="1743" customWidth="1"/>
    <col min="14345" max="14345" width="18.83203125" style="1743" customWidth="1"/>
    <col min="14346" max="14346" width="16.1640625" style="1743" customWidth="1"/>
    <col min="14347" max="14592" width="23" style="1743"/>
    <col min="14593" max="14593" width="7" style="1743" customWidth="1"/>
    <col min="14594" max="14594" width="31.5" style="1743" customWidth="1"/>
    <col min="14595" max="14595" width="15.6640625" style="1743" customWidth="1"/>
    <col min="14596" max="14596" width="19.33203125" style="1743" customWidth="1"/>
    <col min="14597" max="14597" width="15.1640625" style="1743" customWidth="1"/>
    <col min="14598" max="14598" width="19.33203125" style="1743" customWidth="1"/>
    <col min="14599" max="14599" width="15.6640625" style="1743" customWidth="1"/>
    <col min="14600" max="14600" width="17.33203125" style="1743" customWidth="1"/>
    <col min="14601" max="14601" width="18.83203125" style="1743" customWidth="1"/>
    <col min="14602" max="14602" width="16.1640625" style="1743" customWidth="1"/>
    <col min="14603" max="14848" width="23" style="1743"/>
    <col min="14849" max="14849" width="7" style="1743" customWidth="1"/>
    <col min="14850" max="14850" width="31.5" style="1743" customWidth="1"/>
    <col min="14851" max="14851" width="15.6640625" style="1743" customWidth="1"/>
    <col min="14852" max="14852" width="19.33203125" style="1743" customWidth="1"/>
    <col min="14853" max="14853" width="15.1640625" style="1743" customWidth="1"/>
    <col min="14854" max="14854" width="19.33203125" style="1743" customWidth="1"/>
    <col min="14855" max="14855" width="15.6640625" style="1743" customWidth="1"/>
    <col min="14856" max="14856" width="17.33203125" style="1743" customWidth="1"/>
    <col min="14857" max="14857" width="18.83203125" style="1743" customWidth="1"/>
    <col min="14858" max="14858" width="16.1640625" style="1743" customWidth="1"/>
    <col min="14859" max="15104" width="23" style="1743"/>
    <col min="15105" max="15105" width="7" style="1743" customWidth="1"/>
    <col min="15106" max="15106" width="31.5" style="1743" customWidth="1"/>
    <col min="15107" max="15107" width="15.6640625" style="1743" customWidth="1"/>
    <col min="15108" max="15108" width="19.33203125" style="1743" customWidth="1"/>
    <col min="15109" max="15109" width="15.1640625" style="1743" customWidth="1"/>
    <col min="15110" max="15110" width="19.33203125" style="1743" customWidth="1"/>
    <col min="15111" max="15111" width="15.6640625" style="1743" customWidth="1"/>
    <col min="15112" max="15112" width="17.33203125" style="1743" customWidth="1"/>
    <col min="15113" max="15113" width="18.83203125" style="1743" customWidth="1"/>
    <col min="15114" max="15114" width="16.1640625" style="1743" customWidth="1"/>
    <col min="15115" max="15360" width="23" style="1743"/>
    <col min="15361" max="15361" width="7" style="1743" customWidth="1"/>
    <col min="15362" max="15362" width="31.5" style="1743" customWidth="1"/>
    <col min="15363" max="15363" width="15.6640625" style="1743" customWidth="1"/>
    <col min="15364" max="15364" width="19.33203125" style="1743" customWidth="1"/>
    <col min="15365" max="15365" width="15.1640625" style="1743" customWidth="1"/>
    <col min="15366" max="15366" width="19.33203125" style="1743" customWidth="1"/>
    <col min="15367" max="15367" width="15.6640625" style="1743" customWidth="1"/>
    <col min="15368" max="15368" width="17.33203125" style="1743" customWidth="1"/>
    <col min="15369" max="15369" width="18.83203125" style="1743" customWidth="1"/>
    <col min="15370" max="15370" width="16.1640625" style="1743" customWidth="1"/>
    <col min="15371" max="15616" width="23" style="1743"/>
    <col min="15617" max="15617" width="7" style="1743" customWidth="1"/>
    <col min="15618" max="15618" width="31.5" style="1743" customWidth="1"/>
    <col min="15619" max="15619" width="15.6640625" style="1743" customWidth="1"/>
    <col min="15620" max="15620" width="19.33203125" style="1743" customWidth="1"/>
    <col min="15621" max="15621" width="15.1640625" style="1743" customWidth="1"/>
    <col min="15622" max="15622" width="19.33203125" style="1743" customWidth="1"/>
    <col min="15623" max="15623" width="15.6640625" style="1743" customWidth="1"/>
    <col min="15624" max="15624" width="17.33203125" style="1743" customWidth="1"/>
    <col min="15625" max="15625" width="18.83203125" style="1743" customWidth="1"/>
    <col min="15626" max="15626" width="16.1640625" style="1743" customWidth="1"/>
    <col min="15627" max="15872" width="23" style="1743"/>
    <col min="15873" max="15873" width="7" style="1743" customWidth="1"/>
    <col min="15874" max="15874" width="31.5" style="1743" customWidth="1"/>
    <col min="15875" max="15875" width="15.6640625" style="1743" customWidth="1"/>
    <col min="15876" max="15876" width="19.33203125" style="1743" customWidth="1"/>
    <col min="15877" max="15877" width="15.1640625" style="1743" customWidth="1"/>
    <col min="15878" max="15878" width="19.33203125" style="1743" customWidth="1"/>
    <col min="15879" max="15879" width="15.6640625" style="1743" customWidth="1"/>
    <col min="15880" max="15880" width="17.33203125" style="1743" customWidth="1"/>
    <col min="15881" max="15881" width="18.83203125" style="1743" customWidth="1"/>
    <col min="15882" max="15882" width="16.1640625" style="1743" customWidth="1"/>
    <col min="15883" max="16128" width="23" style="1743"/>
    <col min="16129" max="16129" width="7" style="1743" customWidth="1"/>
    <col min="16130" max="16130" width="31.5" style="1743" customWidth="1"/>
    <col min="16131" max="16131" width="15.6640625" style="1743" customWidth="1"/>
    <col min="16132" max="16132" width="19.33203125" style="1743" customWidth="1"/>
    <col min="16133" max="16133" width="15.1640625" style="1743" customWidth="1"/>
    <col min="16134" max="16134" width="19.33203125" style="1743" customWidth="1"/>
    <col min="16135" max="16135" width="15.6640625" style="1743" customWidth="1"/>
    <col min="16136" max="16136" width="17.33203125" style="1743" customWidth="1"/>
    <col min="16137" max="16137" width="18.83203125" style="1743" customWidth="1"/>
    <col min="16138" max="16138" width="16.1640625" style="1743" customWidth="1"/>
    <col min="16139" max="16384" width="23" style="1743"/>
  </cols>
  <sheetData>
    <row r="1" spans="1:9" ht="58.5" customHeight="1">
      <c r="A1" s="2474" t="s">
        <v>1352</v>
      </c>
      <c r="B1" s="2474"/>
      <c r="C1" s="2474"/>
      <c r="D1" s="2474"/>
      <c r="E1" s="2474"/>
      <c r="F1" s="2474"/>
      <c r="G1" s="2474"/>
      <c r="H1" s="2474"/>
      <c r="I1" s="2474"/>
    </row>
    <row r="2" spans="1:9" ht="18" customHeight="1" thickBot="1">
      <c r="A2" s="2173"/>
      <c r="B2" s="2173"/>
      <c r="C2" s="2173"/>
      <c r="D2" s="2173"/>
      <c r="E2" s="2173"/>
      <c r="F2" s="2173"/>
      <c r="G2" s="2173"/>
      <c r="H2" s="2173"/>
      <c r="I2" s="1752" t="s">
        <v>957</v>
      </c>
    </row>
    <row r="3" spans="1:9" ht="17.25" customHeight="1">
      <c r="A3" s="2475" t="s">
        <v>65</v>
      </c>
      <c r="B3" s="2477" t="s">
        <v>827</v>
      </c>
      <c r="C3" s="2479" t="s">
        <v>829</v>
      </c>
      <c r="D3" s="2479"/>
      <c r="E3" s="2479"/>
      <c r="F3" s="2479" t="s">
        <v>830</v>
      </c>
      <c r="G3" s="2479" t="s">
        <v>839</v>
      </c>
      <c r="H3" s="2479" t="s">
        <v>831</v>
      </c>
      <c r="I3" s="2481" t="s">
        <v>840</v>
      </c>
    </row>
    <row r="4" spans="1:9" ht="94.9" customHeight="1" thickBot="1">
      <c r="A4" s="2476"/>
      <c r="B4" s="2478"/>
      <c r="C4" s="2174" t="s">
        <v>832</v>
      </c>
      <c r="D4" s="2174" t="s">
        <v>833</v>
      </c>
      <c r="E4" s="2174" t="s">
        <v>834</v>
      </c>
      <c r="F4" s="2480"/>
      <c r="G4" s="2480"/>
      <c r="H4" s="2480"/>
      <c r="I4" s="2482"/>
    </row>
    <row r="5" spans="1:9" ht="19.5" customHeight="1">
      <c r="A5" s="1744" t="s">
        <v>66</v>
      </c>
      <c r="B5" s="1745" t="s">
        <v>569</v>
      </c>
      <c r="C5" s="1754">
        <v>115788</v>
      </c>
      <c r="D5" s="1754">
        <v>58689</v>
      </c>
      <c r="E5" s="1754">
        <v>57099</v>
      </c>
      <c r="F5" s="1754">
        <v>2092</v>
      </c>
      <c r="G5" s="1757">
        <v>6673</v>
      </c>
      <c r="H5" s="1755">
        <f t="shared" ref="H5:H13" si="0">E5/C5*100</f>
        <v>49.31340035236812</v>
      </c>
      <c r="I5" s="1756">
        <f t="shared" ref="I5:I13" si="1">G5/F5*100</f>
        <v>318.97705544933081</v>
      </c>
    </row>
    <row r="6" spans="1:9" ht="19.5" customHeight="1">
      <c r="A6" s="1746" t="s">
        <v>67</v>
      </c>
      <c r="B6" s="1745" t="s">
        <v>489</v>
      </c>
      <c r="C6" s="1757">
        <v>830730</v>
      </c>
      <c r="D6" s="1757">
        <v>315056</v>
      </c>
      <c r="E6" s="1757">
        <v>515674</v>
      </c>
      <c r="F6" s="1757">
        <v>-5773</v>
      </c>
      <c r="G6" s="1757">
        <v>3045</v>
      </c>
      <c r="H6" s="1755">
        <f t="shared" si="0"/>
        <v>62.074801680449724</v>
      </c>
      <c r="I6" s="1756">
        <f>G6/F6*100</f>
        <v>-52.745539580807211</v>
      </c>
    </row>
    <row r="7" spans="1:9" ht="19.5" customHeight="1">
      <c r="A7" s="1744" t="s">
        <v>68</v>
      </c>
      <c r="B7" s="1745" t="s">
        <v>490</v>
      </c>
      <c r="C7" s="1757">
        <v>102120</v>
      </c>
      <c r="D7" s="1757">
        <v>99432</v>
      </c>
      <c r="E7" s="1757">
        <v>2688</v>
      </c>
      <c r="F7" s="1757">
        <v>-78780</v>
      </c>
      <c r="G7" s="1757">
        <v>592</v>
      </c>
      <c r="H7" s="1755">
        <f t="shared" si="0"/>
        <v>2.6321974148061105</v>
      </c>
      <c r="I7" s="1756">
        <f t="shared" si="1"/>
        <v>-0.75145976136075143</v>
      </c>
    </row>
    <row r="8" spans="1:9" ht="19.5" customHeight="1">
      <c r="A8" s="1744" t="s">
        <v>69</v>
      </c>
      <c r="B8" s="1745" t="s">
        <v>58</v>
      </c>
      <c r="C8" s="1757">
        <v>286652</v>
      </c>
      <c r="D8" s="1757">
        <v>89952</v>
      </c>
      <c r="E8" s="1757">
        <v>196700</v>
      </c>
      <c r="F8" s="1757">
        <v>6695</v>
      </c>
      <c r="G8" s="1757">
        <v>719</v>
      </c>
      <c r="H8" s="1755">
        <f t="shared" si="0"/>
        <v>68.619789849713243</v>
      </c>
      <c r="I8" s="1756">
        <f t="shared" si="1"/>
        <v>10.739357729648992</v>
      </c>
    </row>
    <row r="9" spans="1:9" ht="19.5" customHeight="1">
      <c r="A9" s="1746" t="s">
        <v>70</v>
      </c>
      <c r="B9" s="1745" t="s">
        <v>59</v>
      </c>
      <c r="C9" s="1757">
        <v>63398</v>
      </c>
      <c r="D9" s="1757">
        <v>23088</v>
      </c>
      <c r="E9" s="1757">
        <v>40310</v>
      </c>
      <c r="F9" s="1757">
        <v>1521</v>
      </c>
      <c r="G9" s="1757">
        <v>324</v>
      </c>
      <c r="H9" s="1755">
        <f t="shared" si="0"/>
        <v>63.582447395816899</v>
      </c>
      <c r="I9" s="1756">
        <f t="shared" si="1"/>
        <v>21.301775147928996</v>
      </c>
    </row>
    <row r="10" spans="1:9" ht="19.5" customHeight="1">
      <c r="A10" s="1744" t="s">
        <v>71</v>
      </c>
      <c r="B10" s="1747" t="s">
        <v>491</v>
      </c>
      <c r="C10" s="1757">
        <v>33926</v>
      </c>
      <c r="D10" s="1757">
        <v>18448</v>
      </c>
      <c r="E10" s="1757">
        <v>15478</v>
      </c>
      <c r="F10" s="1757">
        <v>1918</v>
      </c>
      <c r="G10" s="1757">
        <v>1737</v>
      </c>
      <c r="H10" s="1755">
        <f t="shared" si="0"/>
        <v>45.622826151034609</v>
      </c>
      <c r="I10" s="1756">
        <f t="shared" si="1"/>
        <v>90.563086548488002</v>
      </c>
    </row>
    <row r="11" spans="1:9" ht="19.5" customHeight="1">
      <c r="A11" s="1744" t="s">
        <v>72</v>
      </c>
      <c r="B11" s="1748" t="s">
        <v>835</v>
      </c>
      <c r="C11" s="1758">
        <f>SUM(C5:C10)</f>
        <v>1432614</v>
      </c>
      <c r="D11" s="1758">
        <f>SUM(D5:D10)</f>
        <v>604665</v>
      </c>
      <c r="E11" s="1758">
        <f>SUM(E5:E10)</f>
        <v>827949</v>
      </c>
      <c r="F11" s="1758">
        <f>SUM(F5:F10)</f>
        <v>-72327</v>
      </c>
      <c r="G11" s="1758">
        <f>SUM(G5:G10)</f>
        <v>13090</v>
      </c>
      <c r="H11" s="1759">
        <f t="shared" si="0"/>
        <v>57.792887686424955</v>
      </c>
      <c r="I11" s="1760">
        <f t="shared" si="1"/>
        <v>-18.098358842479296</v>
      </c>
    </row>
    <row r="12" spans="1:9" ht="19.5" customHeight="1">
      <c r="A12" s="1746" t="s">
        <v>73</v>
      </c>
      <c r="B12" s="1745" t="s">
        <v>836</v>
      </c>
      <c r="C12" s="1761">
        <v>26129592</v>
      </c>
      <c r="D12" s="1761">
        <v>6276899</v>
      </c>
      <c r="E12" s="1761">
        <v>19852693</v>
      </c>
      <c r="F12" s="1761">
        <v>956625</v>
      </c>
      <c r="G12" s="1757">
        <v>578939</v>
      </c>
      <c r="H12" s="1762">
        <f t="shared" si="0"/>
        <v>75.977814732047861</v>
      </c>
      <c r="I12" s="1763">
        <f t="shared" si="1"/>
        <v>60.51890761792761</v>
      </c>
    </row>
    <row r="13" spans="1:9" ht="19.5" customHeight="1" thickBot="1">
      <c r="A13" s="1753" t="s">
        <v>74</v>
      </c>
      <c r="B13" s="1749" t="s">
        <v>837</v>
      </c>
      <c r="C13" s="1764">
        <f>SUM(C11:C12)</f>
        <v>27562206</v>
      </c>
      <c r="D13" s="1764">
        <f>SUM(D11:D12)</f>
        <v>6881564</v>
      </c>
      <c r="E13" s="1764">
        <f>SUM(E11:E12)</f>
        <v>20680642</v>
      </c>
      <c r="F13" s="1764">
        <f>SUM(F11:F12)</f>
        <v>884298</v>
      </c>
      <c r="G13" s="1764">
        <f>SUM(G11:G12)</f>
        <v>592029</v>
      </c>
      <c r="H13" s="1765">
        <f t="shared" si="0"/>
        <v>75.032608057569846</v>
      </c>
      <c r="I13" s="1766">
        <f t="shared" si="1"/>
        <v>66.949037541643193</v>
      </c>
    </row>
    <row r="14" spans="1:9" ht="19.5" customHeight="1">
      <c r="C14" s="1751"/>
      <c r="D14" s="1751"/>
      <c r="E14" s="1751"/>
      <c r="F14" s="1751"/>
      <c r="G14" s="1751"/>
    </row>
    <row r="15" spans="1:9" ht="19.5" customHeight="1"/>
    <row r="16" spans="1:9" ht="19.5" customHeight="1"/>
    <row r="17" ht="19.5" customHeight="1"/>
    <row r="18" ht="19.5" customHeight="1"/>
    <row r="19" ht="19.5" customHeight="1"/>
    <row r="20" ht="19.5" customHeight="1"/>
    <row r="21" ht="19.5" customHeight="1"/>
  </sheetData>
  <mergeCells count="8">
    <mergeCell ref="A1:I1"/>
    <mergeCell ref="A3:A4"/>
    <mergeCell ref="B3:B4"/>
    <mergeCell ref="C3:E3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&amp;R&amp;"Times New Roman CE,Dőlt"&amp;12 29. melléklet a 11/2016.(V.27.)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46" zoomScaleNormal="100" workbookViewId="0">
      <selection activeCell="D90" sqref="D90"/>
    </sheetView>
  </sheetViews>
  <sheetFormatPr defaultRowHeight="12.75"/>
  <cols>
    <col min="2" max="2" width="70.6640625" customWidth="1"/>
    <col min="3" max="3" width="15.1640625" customWidth="1"/>
    <col min="4" max="4" width="13.5" customWidth="1"/>
    <col min="258" max="258" width="70.6640625" customWidth="1"/>
    <col min="259" max="259" width="15.1640625" customWidth="1"/>
    <col min="260" max="260" width="13.5" customWidth="1"/>
    <col min="514" max="514" width="70.6640625" customWidth="1"/>
    <col min="515" max="515" width="15.1640625" customWidth="1"/>
    <col min="516" max="516" width="13.5" customWidth="1"/>
    <col min="770" max="770" width="70.6640625" customWidth="1"/>
    <col min="771" max="771" width="15.1640625" customWidth="1"/>
    <col min="772" max="772" width="13.5" customWidth="1"/>
    <col min="1026" max="1026" width="70.6640625" customWidth="1"/>
    <col min="1027" max="1027" width="15.1640625" customWidth="1"/>
    <col min="1028" max="1028" width="13.5" customWidth="1"/>
    <col min="1282" max="1282" width="70.6640625" customWidth="1"/>
    <col min="1283" max="1283" width="15.1640625" customWidth="1"/>
    <col min="1284" max="1284" width="13.5" customWidth="1"/>
    <col min="1538" max="1538" width="70.6640625" customWidth="1"/>
    <col min="1539" max="1539" width="15.1640625" customWidth="1"/>
    <col min="1540" max="1540" width="13.5" customWidth="1"/>
    <col min="1794" max="1794" width="70.6640625" customWidth="1"/>
    <col min="1795" max="1795" width="15.1640625" customWidth="1"/>
    <col min="1796" max="1796" width="13.5" customWidth="1"/>
    <col min="2050" max="2050" width="70.6640625" customWidth="1"/>
    <col min="2051" max="2051" width="15.1640625" customWidth="1"/>
    <col min="2052" max="2052" width="13.5" customWidth="1"/>
    <col min="2306" max="2306" width="70.6640625" customWidth="1"/>
    <col min="2307" max="2307" width="15.1640625" customWidth="1"/>
    <col min="2308" max="2308" width="13.5" customWidth="1"/>
    <col min="2562" max="2562" width="70.6640625" customWidth="1"/>
    <col min="2563" max="2563" width="15.1640625" customWidth="1"/>
    <col min="2564" max="2564" width="13.5" customWidth="1"/>
    <col min="2818" max="2818" width="70.6640625" customWidth="1"/>
    <col min="2819" max="2819" width="15.1640625" customWidth="1"/>
    <col min="2820" max="2820" width="13.5" customWidth="1"/>
    <col min="3074" max="3074" width="70.6640625" customWidth="1"/>
    <col min="3075" max="3075" width="15.1640625" customWidth="1"/>
    <col min="3076" max="3076" width="13.5" customWidth="1"/>
    <col min="3330" max="3330" width="70.6640625" customWidth="1"/>
    <col min="3331" max="3331" width="15.1640625" customWidth="1"/>
    <col min="3332" max="3332" width="13.5" customWidth="1"/>
    <col min="3586" max="3586" width="70.6640625" customWidth="1"/>
    <col min="3587" max="3587" width="15.1640625" customWidth="1"/>
    <col min="3588" max="3588" width="13.5" customWidth="1"/>
    <col min="3842" max="3842" width="70.6640625" customWidth="1"/>
    <col min="3843" max="3843" width="15.1640625" customWidth="1"/>
    <col min="3844" max="3844" width="13.5" customWidth="1"/>
    <col min="4098" max="4098" width="70.6640625" customWidth="1"/>
    <col min="4099" max="4099" width="15.1640625" customWidth="1"/>
    <col min="4100" max="4100" width="13.5" customWidth="1"/>
    <col min="4354" max="4354" width="70.6640625" customWidth="1"/>
    <col min="4355" max="4355" width="15.1640625" customWidth="1"/>
    <col min="4356" max="4356" width="13.5" customWidth="1"/>
    <col min="4610" max="4610" width="70.6640625" customWidth="1"/>
    <col min="4611" max="4611" width="15.1640625" customWidth="1"/>
    <col min="4612" max="4612" width="13.5" customWidth="1"/>
    <col min="4866" max="4866" width="70.6640625" customWidth="1"/>
    <col min="4867" max="4867" width="15.1640625" customWidth="1"/>
    <col min="4868" max="4868" width="13.5" customWidth="1"/>
    <col min="5122" max="5122" width="70.6640625" customWidth="1"/>
    <col min="5123" max="5123" width="15.1640625" customWidth="1"/>
    <col min="5124" max="5124" width="13.5" customWidth="1"/>
    <col min="5378" max="5378" width="70.6640625" customWidth="1"/>
    <col min="5379" max="5379" width="15.1640625" customWidth="1"/>
    <col min="5380" max="5380" width="13.5" customWidth="1"/>
    <col min="5634" max="5634" width="70.6640625" customWidth="1"/>
    <col min="5635" max="5635" width="15.1640625" customWidth="1"/>
    <col min="5636" max="5636" width="13.5" customWidth="1"/>
    <col min="5890" max="5890" width="70.6640625" customWidth="1"/>
    <col min="5891" max="5891" width="15.1640625" customWidth="1"/>
    <col min="5892" max="5892" width="13.5" customWidth="1"/>
    <col min="6146" max="6146" width="70.6640625" customWidth="1"/>
    <col min="6147" max="6147" width="15.1640625" customWidth="1"/>
    <col min="6148" max="6148" width="13.5" customWidth="1"/>
    <col min="6402" max="6402" width="70.6640625" customWidth="1"/>
    <col min="6403" max="6403" width="15.1640625" customWidth="1"/>
    <col min="6404" max="6404" width="13.5" customWidth="1"/>
    <col min="6658" max="6658" width="70.6640625" customWidth="1"/>
    <col min="6659" max="6659" width="15.1640625" customWidth="1"/>
    <col min="6660" max="6660" width="13.5" customWidth="1"/>
    <col min="6914" max="6914" width="70.6640625" customWidth="1"/>
    <col min="6915" max="6915" width="15.1640625" customWidth="1"/>
    <col min="6916" max="6916" width="13.5" customWidth="1"/>
    <col min="7170" max="7170" width="70.6640625" customWidth="1"/>
    <col min="7171" max="7171" width="15.1640625" customWidth="1"/>
    <col min="7172" max="7172" width="13.5" customWidth="1"/>
    <col min="7426" max="7426" width="70.6640625" customWidth="1"/>
    <col min="7427" max="7427" width="15.1640625" customWidth="1"/>
    <col min="7428" max="7428" width="13.5" customWidth="1"/>
    <col min="7682" max="7682" width="70.6640625" customWidth="1"/>
    <col min="7683" max="7683" width="15.1640625" customWidth="1"/>
    <col min="7684" max="7684" width="13.5" customWidth="1"/>
    <col min="7938" max="7938" width="70.6640625" customWidth="1"/>
    <col min="7939" max="7939" width="15.1640625" customWidth="1"/>
    <col min="7940" max="7940" width="13.5" customWidth="1"/>
    <col min="8194" max="8194" width="70.6640625" customWidth="1"/>
    <col min="8195" max="8195" width="15.1640625" customWidth="1"/>
    <col min="8196" max="8196" width="13.5" customWidth="1"/>
    <col min="8450" max="8450" width="70.6640625" customWidth="1"/>
    <col min="8451" max="8451" width="15.1640625" customWidth="1"/>
    <col min="8452" max="8452" width="13.5" customWidth="1"/>
    <col min="8706" max="8706" width="70.6640625" customWidth="1"/>
    <col min="8707" max="8707" width="15.1640625" customWidth="1"/>
    <col min="8708" max="8708" width="13.5" customWidth="1"/>
    <col min="8962" max="8962" width="70.6640625" customWidth="1"/>
    <col min="8963" max="8963" width="15.1640625" customWidth="1"/>
    <col min="8964" max="8964" width="13.5" customWidth="1"/>
    <col min="9218" max="9218" width="70.6640625" customWidth="1"/>
    <col min="9219" max="9219" width="15.1640625" customWidth="1"/>
    <col min="9220" max="9220" width="13.5" customWidth="1"/>
    <col min="9474" max="9474" width="70.6640625" customWidth="1"/>
    <col min="9475" max="9475" width="15.1640625" customWidth="1"/>
    <col min="9476" max="9476" width="13.5" customWidth="1"/>
    <col min="9730" max="9730" width="70.6640625" customWidth="1"/>
    <col min="9731" max="9731" width="15.1640625" customWidth="1"/>
    <col min="9732" max="9732" width="13.5" customWidth="1"/>
    <col min="9986" max="9986" width="70.6640625" customWidth="1"/>
    <col min="9987" max="9987" width="15.1640625" customWidth="1"/>
    <col min="9988" max="9988" width="13.5" customWidth="1"/>
    <col min="10242" max="10242" width="70.6640625" customWidth="1"/>
    <col min="10243" max="10243" width="15.1640625" customWidth="1"/>
    <col min="10244" max="10244" width="13.5" customWidth="1"/>
    <col min="10498" max="10498" width="70.6640625" customWidth="1"/>
    <col min="10499" max="10499" width="15.1640625" customWidth="1"/>
    <col min="10500" max="10500" width="13.5" customWidth="1"/>
    <col min="10754" max="10754" width="70.6640625" customWidth="1"/>
    <col min="10755" max="10755" width="15.1640625" customWidth="1"/>
    <col min="10756" max="10756" width="13.5" customWidth="1"/>
    <col min="11010" max="11010" width="70.6640625" customWidth="1"/>
    <col min="11011" max="11011" width="15.1640625" customWidth="1"/>
    <col min="11012" max="11012" width="13.5" customWidth="1"/>
    <col min="11266" max="11266" width="70.6640625" customWidth="1"/>
    <col min="11267" max="11267" width="15.1640625" customWidth="1"/>
    <col min="11268" max="11268" width="13.5" customWidth="1"/>
    <col min="11522" max="11522" width="70.6640625" customWidth="1"/>
    <col min="11523" max="11523" width="15.1640625" customWidth="1"/>
    <col min="11524" max="11524" width="13.5" customWidth="1"/>
    <col min="11778" max="11778" width="70.6640625" customWidth="1"/>
    <col min="11779" max="11779" width="15.1640625" customWidth="1"/>
    <col min="11780" max="11780" width="13.5" customWidth="1"/>
    <col min="12034" max="12034" width="70.6640625" customWidth="1"/>
    <col min="12035" max="12035" width="15.1640625" customWidth="1"/>
    <col min="12036" max="12036" width="13.5" customWidth="1"/>
    <col min="12290" max="12290" width="70.6640625" customWidth="1"/>
    <col min="12291" max="12291" width="15.1640625" customWidth="1"/>
    <col min="12292" max="12292" width="13.5" customWidth="1"/>
    <col min="12546" max="12546" width="70.6640625" customWidth="1"/>
    <col min="12547" max="12547" width="15.1640625" customWidth="1"/>
    <col min="12548" max="12548" width="13.5" customWidth="1"/>
    <col min="12802" max="12802" width="70.6640625" customWidth="1"/>
    <col min="12803" max="12803" width="15.1640625" customWidth="1"/>
    <col min="12804" max="12804" width="13.5" customWidth="1"/>
    <col min="13058" max="13058" width="70.6640625" customWidth="1"/>
    <col min="13059" max="13059" width="15.1640625" customWidth="1"/>
    <col min="13060" max="13060" width="13.5" customWidth="1"/>
    <col min="13314" max="13314" width="70.6640625" customWidth="1"/>
    <col min="13315" max="13315" width="15.1640625" customWidth="1"/>
    <col min="13316" max="13316" width="13.5" customWidth="1"/>
    <col min="13570" max="13570" width="70.6640625" customWidth="1"/>
    <col min="13571" max="13571" width="15.1640625" customWidth="1"/>
    <col min="13572" max="13572" width="13.5" customWidth="1"/>
    <col min="13826" max="13826" width="70.6640625" customWidth="1"/>
    <col min="13827" max="13827" width="15.1640625" customWidth="1"/>
    <col min="13828" max="13828" width="13.5" customWidth="1"/>
    <col min="14082" max="14082" width="70.6640625" customWidth="1"/>
    <col min="14083" max="14083" width="15.1640625" customWidth="1"/>
    <col min="14084" max="14084" width="13.5" customWidth="1"/>
    <col min="14338" max="14338" width="70.6640625" customWidth="1"/>
    <col min="14339" max="14339" width="15.1640625" customWidth="1"/>
    <col min="14340" max="14340" width="13.5" customWidth="1"/>
    <col min="14594" max="14594" width="70.6640625" customWidth="1"/>
    <col min="14595" max="14595" width="15.1640625" customWidth="1"/>
    <col min="14596" max="14596" width="13.5" customWidth="1"/>
    <col min="14850" max="14850" width="70.6640625" customWidth="1"/>
    <col min="14851" max="14851" width="15.1640625" customWidth="1"/>
    <col min="14852" max="14852" width="13.5" customWidth="1"/>
    <col min="15106" max="15106" width="70.6640625" customWidth="1"/>
    <col min="15107" max="15107" width="15.1640625" customWidth="1"/>
    <col min="15108" max="15108" width="13.5" customWidth="1"/>
    <col min="15362" max="15362" width="70.6640625" customWidth="1"/>
    <col min="15363" max="15363" width="15.1640625" customWidth="1"/>
    <col min="15364" max="15364" width="13.5" customWidth="1"/>
    <col min="15618" max="15618" width="70.6640625" customWidth="1"/>
    <col min="15619" max="15619" width="15.1640625" customWidth="1"/>
    <col min="15620" max="15620" width="13.5" customWidth="1"/>
    <col min="15874" max="15874" width="70.6640625" customWidth="1"/>
    <col min="15875" max="15875" width="15.1640625" customWidth="1"/>
    <col min="15876" max="15876" width="13.5" customWidth="1"/>
    <col min="16130" max="16130" width="70.6640625" customWidth="1"/>
    <col min="16131" max="16131" width="15.1640625" customWidth="1"/>
    <col min="16132" max="16132" width="13.5" customWidth="1"/>
  </cols>
  <sheetData>
    <row r="1" spans="1:4" ht="64.900000000000006" customHeight="1">
      <c r="A1" s="2483" t="s">
        <v>950</v>
      </c>
      <c r="B1" s="2483"/>
      <c r="C1" s="2483"/>
      <c r="D1" s="2175"/>
    </row>
    <row r="2" spans="1:4" ht="16.5" thickBot="1">
      <c r="A2" s="1767"/>
      <c r="B2" s="1767"/>
      <c r="C2" s="2238"/>
      <c r="D2" s="2238" t="s">
        <v>838</v>
      </c>
    </row>
    <row r="3" spans="1:4" ht="13.15" customHeight="1">
      <c r="A3" s="2484" t="s">
        <v>65</v>
      </c>
      <c r="B3" s="2487" t="s">
        <v>648</v>
      </c>
      <c r="C3" s="2490" t="s">
        <v>1350</v>
      </c>
      <c r="D3" s="2492" t="s">
        <v>1351</v>
      </c>
    </row>
    <row r="4" spans="1:4" ht="13.15" customHeight="1">
      <c r="A4" s="2485"/>
      <c r="B4" s="2488"/>
      <c r="C4" s="2491"/>
      <c r="D4" s="2493"/>
    </row>
    <row r="5" spans="1:4" ht="14.45" customHeight="1" thickBot="1">
      <c r="A5" s="2486"/>
      <c r="B5" s="2489"/>
      <c r="C5" s="2494" t="s">
        <v>845</v>
      </c>
      <c r="D5" s="2495"/>
    </row>
    <row r="6" spans="1:4" ht="13.5" thickBot="1">
      <c r="A6" s="1811">
        <v>1</v>
      </c>
      <c r="B6" s="2239">
        <v>2</v>
      </c>
      <c r="C6" s="2240">
        <v>4</v>
      </c>
      <c r="D6" s="2241">
        <v>3</v>
      </c>
    </row>
    <row r="7" spans="1:4" ht="15">
      <c r="A7" s="1812" t="s">
        <v>847</v>
      </c>
      <c r="B7" s="1800" t="s">
        <v>846</v>
      </c>
      <c r="C7" s="2242">
        <v>24609</v>
      </c>
      <c r="D7" s="2243">
        <v>18271</v>
      </c>
    </row>
    <row r="8" spans="1:4" ht="15">
      <c r="A8" s="1813" t="s">
        <v>849</v>
      </c>
      <c r="B8" s="1792" t="s">
        <v>848</v>
      </c>
      <c r="C8" s="1803">
        <f>+C9+C14+C19+C24+C29</f>
        <v>20942724</v>
      </c>
      <c r="D8" s="1804">
        <v>20662371</v>
      </c>
    </row>
    <row r="9" spans="1:4" ht="28.5">
      <c r="A9" s="1813" t="s">
        <v>851</v>
      </c>
      <c r="B9" s="1792" t="s">
        <v>850</v>
      </c>
      <c r="C9" s="1803">
        <f>+C10+C11+C12+C13</f>
        <v>20120810</v>
      </c>
      <c r="D9" s="1804">
        <f>+D10+D11+D12+D13</f>
        <v>20086579</v>
      </c>
    </row>
    <row r="10" spans="1:4" ht="30">
      <c r="A10" s="1813" t="s">
        <v>853</v>
      </c>
      <c r="B10" s="1801" t="s">
        <v>852</v>
      </c>
      <c r="C10" s="1805">
        <v>11856479</v>
      </c>
      <c r="D10" s="1806">
        <v>11503954</v>
      </c>
    </row>
    <row r="11" spans="1:4" ht="45">
      <c r="A11" s="1813" t="s">
        <v>855</v>
      </c>
      <c r="B11" s="1801" t="s">
        <v>854</v>
      </c>
      <c r="C11" s="1805"/>
      <c r="D11" s="1806"/>
    </row>
    <row r="12" spans="1:4" ht="30">
      <c r="A12" s="1813" t="s">
        <v>857</v>
      </c>
      <c r="B12" s="1801" t="s">
        <v>856</v>
      </c>
      <c r="C12" s="1805">
        <v>6645600</v>
      </c>
      <c r="D12" s="1806">
        <v>7503703</v>
      </c>
    </row>
    <row r="13" spans="1:4" ht="15">
      <c r="A13" s="1813" t="s">
        <v>859</v>
      </c>
      <c r="B13" s="1801" t="s">
        <v>858</v>
      </c>
      <c r="C13" s="1805">
        <v>1618731</v>
      </c>
      <c r="D13" s="1806">
        <v>1078922</v>
      </c>
    </row>
    <row r="14" spans="1:4" ht="28.5">
      <c r="A14" s="1813" t="s">
        <v>861</v>
      </c>
      <c r="B14" s="1792" t="s">
        <v>860</v>
      </c>
      <c r="C14" s="2252">
        <f>+C15+C16+C17+C18</f>
        <v>578170</v>
      </c>
      <c r="D14" s="2253">
        <f>+D15+D16+D17+D18</f>
        <v>478578</v>
      </c>
    </row>
    <row r="15" spans="1:4" ht="30">
      <c r="A15" s="1813" t="s">
        <v>863</v>
      </c>
      <c r="B15" s="1801" t="s">
        <v>862</v>
      </c>
      <c r="C15" s="1807">
        <v>227790</v>
      </c>
      <c r="D15" s="1808">
        <v>204884</v>
      </c>
    </row>
    <row r="16" spans="1:4" ht="45">
      <c r="A16" s="1813" t="s">
        <v>75</v>
      </c>
      <c r="B16" s="1801" t="s">
        <v>864</v>
      </c>
      <c r="C16" s="1805"/>
      <c r="D16" s="1806"/>
    </row>
    <row r="17" spans="1:4" ht="30">
      <c r="A17" s="1813" t="s">
        <v>76</v>
      </c>
      <c r="B17" s="1801" t="s">
        <v>865</v>
      </c>
      <c r="C17" s="1805">
        <v>277694</v>
      </c>
      <c r="D17" s="1806">
        <v>220518</v>
      </c>
    </row>
    <row r="18" spans="1:4" ht="15">
      <c r="A18" s="1813" t="s">
        <v>77</v>
      </c>
      <c r="B18" s="1801" t="s">
        <v>866</v>
      </c>
      <c r="C18" s="1805">
        <v>72686</v>
      </c>
      <c r="D18" s="1806">
        <v>53176</v>
      </c>
    </row>
    <row r="19" spans="1:4" ht="15">
      <c r="A19" s="1813" t="s">
        <v>78</v>
      </c>
      <c r="B19" s="1792" t="s">
        <v>867</v>
      </c>
      <c r="C19" s="1807">
        <f>+C20+C21+C22+C23</f>
        <v>0</v>
      </c>
      <c r="D19" s="1808">
        <f>+D20+D21+D22+D23</f>
        <v>0</v>
      </c>
    </row>
    <row r="20" spans="1:4" ht="15">
      <c r="A20" s="1813" t="s">
        <v>79</v>
      </c>
      <c r="B20" s="1801" t="s">
        <v>868</v>
      </c>
      <c r="C20" s="1805"/>
      <c r="D20" s="1806"/>
    </row>
    <row r="21" spans="1:4" ht="30">
      <c r="A21" s="1813" t="s">
        <v>80</v>
      </c>
      <c r="B21" s="1801" t="s">
        <v>869</v>
      </c>
      <c r="C21" s="1805"/>
      <c r="D21" s="1806"/>
    </row>
    <row r="22" spans="1:4" ht="15">
      <c r="A22" s="1813" t="s">
        <v>81</v>
      </c>
      <c r="B22" s="1801" t="s">
        <v>870</v>
      </c>
      <c r="C22" s="1805"/>
      <c r="D22" s="1806"/>
    </row>
    <row r="23" spans="1:4" ht="15">
      <c r="A23" s="1813" t="s">
        <v>82</v>
      </c>
      <c r="B23" s="1801" t="s">
        <v>871</v>
      </c>
      <c r="C23" s="1805"/>
      <c r="D23" s="1806"/>
    </row>
    <row r="24" spans="1:4" ht="15">
      <c r="A24" s="1813" t="s">
        <v>83</v>
      </c>
      <c r="B24" s="1792" t="s">
        <v>872</v>
      </c>
      <c r="C24" s="1807">
        <v>243744</v>
      </c>
      <c r="D24" s="1808">
        <v>97214</v>
      </c>
    </row>
    <row r="25" spans="1:4" ht="15">
      <c r="A25" s="1813" t="s">
        <v>84</v>
      </c>
      <c r="B25" s="1801" t="s">
        <v>873</v>
      </c>
      <c r="C25" s="1805"/>
      <c r="D25" s="1806"/>
    </row>
    <row r="26" spans="1:4" ht="30">
      <c r="A26" s="1813" t="s">
        <v>85</v>
      </c>
      <c r="B26" s="1801" t="s">
        <v>874</v>
      </c>
      <c r="C26" s="1805"/>
      <c r="D26" s="1806"/>
    </row>
    <row r="27" spans="1:4" ht="15">
      <c r="A27" s="1813" t="s">
        <v>86</v>
      </c>
      <c r="B27" s="1801" t="s">
        <v>875</v>
      </c>
      <c r="C27" s="1805"/>
      <c r="D27" s="1806"/>
    </row>
    <row r="28" spans="1:4" ht="15">
      <c r="A28" s="1813" t="s">
        <v>87</v>
      </c>
      <c r="B28" s="1801" t="s">
        <v>876</v>
      </c>
      <c r="C28" s="1805"/>
      <c r="D28" s="1806"/>
    </row>
    <row r="29" spans="1:4" ht="15">
      <c r="A29" s="1813" t="s">
        <v>88</v>
      </c>
      <c r="B29" s="1792" t="s">
        <v>877</v>
      </c>
      <c r="C29" s="1807">
        <f>+C30+C31+C32+C33</f>
        <v>0</v>
      </c>
      <c r="D29" s="1808">
        <f>+D30+D31+D32+D33</f>
        <v>0</v>
      </c>
    </row>
    <row r="30" spans="1:4" ht="15">
      <c r="A30" s="1813" t="s">
        <v>89</v>
      </c>
      <c r="B30" s="1801" t="s">
        <v>878</v>
      </c>
      <c r="C30" s="1805"/>
      <c r="D30" s="1806"/>
    </row>
    <row r="31" spans="1:4" ht="45">
      <c r="A31" s="1813" t="s">
        <v>90</v>
      </c>
      <c r="B31" s="1801" t="s">
        <v>879</v>
      </c>
      <c r="C31" s="1805"/>
      <c r="D31" s="1806"/>
    </row>
    <row r="32" spans="1:4" ht="30">
      <c r="A32" s="1813" t="s">
        <v>91</v>
      </c>
      <c r="B32" s="1801" t="s">
        <v>880</v>
      </c>
      <c r="C32" s="1805"/>
      <c r="D32" s="1806"/>
    </row>
    <row r="33" spans="1:5" ht="15">
      <c r="A33" s="1813" t="s">
        <v>92</v>
      </c>
      <c r="B33" s="1801" t="s">
        <v>881</v>
      </c>
      <c r="C33" s="1805"/>
      <c r="D33" s="1806"/>
    </row>
    <row r="34" spans="1:5" ht="15">
      <c r="A34" s="1813" t="s">
        <v>105</v>
      </c>
      <c r="B34" s="1792" t="s">
        <v>882</v>
      </c>
      <c r="C34" s="1807">
        <f>+C35+C40+C45</f>
        <v>616906</v>
      </c>
      <c r="D34" s="1808">
        <f>+D35+D40+D45</f>
        <v>170535</v>
      </c>
    </row>
    <row r="35" spans="1:5" ht="15">
      <c r="A35" s="1813" t="s">
        <v>106</v>
      </c>
      <c r="B35" s="1792" t="s">
        <v>883</v>
      </c>
      <c r="C35" s="2252">
        <f>+C36+C37+C38+C39</f>
        <v>616906</v>
      </c>
      <c r="D35" s="2254">
        <v>170535</v>
      </c>
    </row>
    <row r="36" spans="1:5" ht="15">
      <c r="A36" s="1813" t="s">
        <v>107</v>
      </c>
      <c r="B36" s="1801" t="s">
        <v>884</v>
      </c>
      <c r="C36" s="1805"/>
      <c r="D36" s="1806"/>
    </row>
    <row r="37" spans="1:5" ht="30">
      <c r="A37" s="1813" t="s">
        <v>108</v>
      </c>
      <c r="B37" s="1801" t="s">
        <v>885</v>
      </c>
      <c r="C37" s="1805"/>
      <c r="D37" s="1806"/>
    </row>
    <row r="38" spans="1:5" ht="15">
      <c r="A38" s="1813" t="s">
        <v>116</v>
      </c>
      <c r="B38" s="1801" t="s">
        <v>886</v>
      </c>
      <c r="C38" s="1805"/>
      <c r="D38" s="1806"/>
      <c r="E38" s="1587"/>
    </row>
    <row r="39" spans="1:5" ht="15">
      <c r="A39" s="1813" t="s">
        <v>117</v>
      </c>
      <c r="B39" s="1801" t="s">
        <v>887</v>
      </c>
      <c r="C39" s="1805">
        <v>616906</v>
      </c>
      <c r="D39" s="1806">
        <v>170535</v>
      </c>
    </row>
    <row r="40" spans="1:5" ht="28.5">
      <c r="A40" s="1813" t="s">
        <v>118</v>
      </c>
      <c r="B40" s="1792" t="s">
        <v>888</v>
      </c>
      <c r="C40" s="1807">
        <f>+C41+C42+C43+C44</f>
        <v>0</v>
      </c>
      <c r="D40" s="1808">
        <f>+D41+D42+D43+D44</f>
        <v>0</v>
      </c>
    </row>
    <row r="41" spans="1:5" ht="30">
      <c r="A41" s="1813" t="s">
        <v>119</v>
      </c>
      <c r="B41" s="1801" t="s">
        <v>889</v>
      </c>
      <c r="C41" s="1805"/>
      <c r="D41" s="1806"/>
    </row>
    <row r="42" spans="1:5" ht="45">
      <c r="A42" s="1813" t="s">
        <v>120</v>
      </c>
      <c r="B42" s="1801" t="s">
        <v>890</v>
      </c>
      <c r="C42" s="1805"/>
      <c r="D42" s="1806"/>
    </row>
    <row r="43" spans="1:5" ht="30">
      <c r="A43" s="1813" t="s">
        <v>121</v>
      </c>
      <c r="B43" s="1801" t="s">
        <v>891</v>
      </c>
      <c r="C43" s="1805"/>
      <c r="D43" s="1806"/>
    </row>
    <row r="44" spans="1:5" ht="15">
      <c r="A44" s="1813" t="s">
        <v>122</v>
      </c>
      <c r="B44" s="1801" t="s">
        <v>892</v>
      </c>
      <c r="C44" s="1805"/>
      <c r="D44" s="1806"/>
    </row>
    <row r="45" spans="1:5" ht="28.5">
      <c r="A45" s="1813" t="s">
        <v>123</v>
      </c>
      <c r="B45" s="1792" t="s">
        <v>893</v>
      </c>
      <c r="C45" s="1807">
        <f>+C46+C47+C48+C49</f>
        <v>0</v>
      </c>
      <c r="D45" s="1808">
        <f>+D46+D47+D48+D49</f>
        <v>0</v>
      </c>
    </row>
    <row r="46" spans="1:5" ht="30">
      <c r="A46" s="1813" t="s">
        <v>124</v>
      </c>
      <c r="B46" s="1801" t="s">
        <v>894</v>
      </c>
      <c r="C46" s="1805"/>
      <c r="D46" s="1806"/>
    </row>
    <row r="47" spans="1:5" ht="45">
      <c r="A47" s="1813" t="s">
        <v>125</v>
      </c>
      <c r="B47" s="1801" t="s">
        <v>895</v>
      </c>
      <c r="C47" s="1805"/>
      <c r="D47" s="1806"/>
    </row>
    <row r="48" spans="1:5" ht="30">
      <c r="A48" s="1813" t="s">
        <v>126</v>
      </c>
      <c r="B48" s="1801" t="s">
        <v>896</v>
      </c>
      <c r="C48" s="1805"/>
      <c r="D48" s="1806"/>
    </row>
    <row r="49" spans="1:4" ht="15">
      <c r="A49" s="1813" t="s">
        <v>127</v>
      </c>
      <c r="B49" s="1801" t="s">
        <v>897</v>
      </c>
      <c r="C49" s="1805"/>
      <c r="D49" s="1806"/>
    </row>
    <row r="50" spans="1:4" ht="15">
      <c r="A50" s="1813" t="s">
        <v>128</v>
      </c>
      <c r="B50" s="1792" t="s">
        <v>898</v>
      </c>
      <c r="C50" s="1805"/>
      <c r="D50" s="1806"/>
    </row>
    <row r="51" spans="1:4" ht="42.75">
      <c r="A51" s="1813" t="s">
        <v>450</v>
      </c>
      <c r="B51" s="1792" t="s">
        <v>899</v>
      </c>
      <c r="C51" s="2252">
        <f>+C7+C8+C34+C50</f>
        <v>21584239</v>
      </c>
      <c r="D51" s="2254">
        <f>+D7+D8+D34+D50</f>
        <v>20851177</v>
      </c>
    </row>
    <row r="52" spans="1:4" ht="15">
      <c r="A52" s="1813" t="s">
        <v>130</v>
      </c>
      <c r="B52" s="1792" t="s">
        <v>900</v>
      </c>
      <c r="C52" s="1805">
        <v>1792</v>
      </c>
      <c r="D52" s="1806">
        <v>2501</v>
      </c>
    </row>
    <row r="53" spans="1:4" ht="15">
      <c r="A53" s="1813" t="s">
        <v>131</v>
      </c>
      <c r="B53" s="1792" t="s">
        <v>901</v>
      </c>
      <c r="C53" s="1805">
        <v>102377</v>
      </c>
      <c r="D53" s="1806">
        <v>0</v>
      </c>
    </row>
    <row r="54" spans="1:4" ht="28.5">
      <c r="A54" s="1813" t="s">
        <v>132</v>
      </c>
      <c r="B54" s="1792" t="s">
        <v>902</v>
      </c>
      <c r="C54" s="1807">
        <f>+C52+C53</f>
        <v>104169</v>
      </c>
      <c r="D54" s="1806">
        <f>+D52+D53</f>
        <v>2501</v>
      </c>
    </row>
    <row r="55" spans="1:4" ht="15">
      <c r="A55" s="1813" t="s">
        <v>448</v>
      </c>
      <c r="B55" s="1792" t="s">
        <v>903</v>
      </c>
      <c r="C55" s="1805">
        <v>19316</v>
      </c>
      <c r="D55" s="1806">
        <v>0</v>
      </c>
    </row>
    <row r="56" spans="1:4" ht="15">
      <c r="A56" s="1813" t="s">
        <v>449</v>
      </c>
      <c r="B56" s="1792" t="s">
        <v>904</v>
      </c>
      <c r="C56" s="1805">
        <v>2736</v>
      </c>
      <c r="D56" s="1806">
        <v>3546</v>
      </c>
    </row>
    <row r="57" spans="1:4" ht="15">
      <c r="A57" s="1813" t="s">
        <v>452</v>
      </c>
      <c r="B57" s="1792" t="s">
        <v>905</v>
      </c>
      <c r="C57" s="1805">
        <v>638442</v>
      </c>
      <c r="D57" s="1806">
        <v>879231</v>
      </c>
    </row>
    <row r="58" spans="1:4" ht="15">
      <c r="A58" s="1813" t="s">
        <v>453</v>
      </c>
      <c r="B58" s="1792" t="s">
        <v>906</v>
      </c>
      <c r="C58" s="1805">
        <v>10</v>
      </c>
      <c r="D58" s="1806">
        <v>0</v>
      </c>
    </row>
    <row r="59" spans="1:4" ht="15">
      <c r="A59" s="1813" t="s">
        <v>610</v>
      </c>
      <c r="B59" s="1792" t="s">
        <v>907</v>
      </c>
      <c r="C59" s="1807">
        <f>+C55+C56+C57+C58</f>
        <v>660504</v>
      </c>
      <c r="D59" s="1808">
        <v>882777</v>
      </c>
    </row>
    <row r="60" spans="1:4" ht="15">
      <c r="A60" s="1813" t="s">
        <v>454</v>
      </c>
      <c r="B60" s="1792" t="s">
        <v>908</v>
      </c>
      <c r="C60" s="1805">
        <v>139970</v>
      </c>
      <c r="D60" s="1806">
        <v>134765</v>
      </c>
    </row>
    <row r="61" spans="1:4" ht="15">
      <c r="A61" s="1813" t="s">
        <v>455</v>
      </c>
      <c r="B61" s="1792" t="s">
        <v>909</v>
      </c>
      <c r="C61" s="1805">
        <v>91477</v>
      </c>
      <c r="D61" s="1806">
        <v>63537</v>
      </c>
    </row>
    <row r="62" spans="1:4" ht="15">
      <c r="A62" s="1813" t="s">
        <v>459</v>
      </c>
      <c r="B62" s="1792" t="s">
        <v>910</v>
      </c>
      <c r="C62" s="1805">
        <v>37004</v>
      </c>
      <c r="D62" s="1806">
        <v>37762</v>
      </c>
    </row>
    <row r="63" spans="1:4" ht="15">
      <c r="A63" s="1813" t="s">
        <v>466</v>
      </c>
      <c r="B63" s="1792" t="s">
        <v>911</v>
      </c>
      <c r="C63" s="1807">
        <f>+C60+C61+C62</f>
        <v>268451</v>
      </c>
      <c r="D63" s="1808">
        <f>+D60+D61+D62</f>
        <v>236064</v>
      </c>
    </row>
    <row r="64" spans="1:4" ht="15">
      <c r="A64" s="1813" t="s">
        <v>467</v>
      </c>
      <c r="B64" s="1792" t="s">
        <v>912</v>
      </c>
      <c r="C64" s="1805">
        <v>5465</v>
      </c>
      <c r="D64" s="1806">
        <v>474</v>
      </c>
    </row>
    <row r="65" spans="1:4" ht="42.75">
      <c r="A65" s="1813" t="s">
        <v>471</v>
      </c>
      <c r="B65" s="1792" t="s">
        <v>951</v>
      </c>
      <c r="C65" s="1805">
        <v>41</v>
      </c>
      <c r="D65" s="1806">
        <v>531</v>
      </c>
    </row>
    <row r="66" spans="1:4" ht="28.5">
      <c r="A66" s="1813" t="s">
        <v>472</v>
      </c>
      <c r="B66" s="1792" t="s">
        <v>913</v>
      </c>
      <c r="C66" s="1807">
        <f>+C64+C65</f>
        <v>5506</v>
      </c>
      <c r="D66" s="1808">
        <f>+D64+D65</f>
        <v>1005</v>
      </c>
    </row>
    <row r="67" spans="1:4" ht="15">
      <c r="A67" s="1813" t="s">
        <v>475</v>
      </c>
      <c r="B67" s="1792" t="s">
        <v>914</v>
      </c>
      <c r="C67" s="1805">
        <v>1278</v>
      </c>
      <c r="D67" s="1806">
        <v>3145</v>
      </c>
    </row>
    <row r="68" spans="1:4" ht="15" customHeight="1" thickBot="1">
      <c r="A68" s="1814" t="s">
        <v>487</v>
      </c>
      <c r="B68" s="1802" t="s">
        <v>915</v>
      </c>
      <c r="C68" s="1809">
        <f>+C51+C54+C59+C63+C66+C67</f>
        <v>22624147</v>
      </c>
      <c r="D68" s="1810">
        <f>+D51+D54+D59+D63+D66+D67</f>
        <v>21976669</v>
      </c>
    </row>
  </sheetData>
  <mergeCells count="6">
    <mergeCell ref="A1:C1"/>
    <mergeCell ref="A3:A5"/>
    <mergeCell ref="B3:B5"/>
    <mergeCell ref="C3:C4"/>
    <mergeCell ref="D3:D4"/>
    <mergeCell ref="C5:D5"/>
  </mergeCells>
  <pageMargins left="0.51" right="0.3" top="0.74803149606299213" bottom="0.74803149606299213" header="0.31496062992125984" footer="0.31496062992125984"/>
  <pageSetup paperSize="9" scale="90" orientation="portrait" r:id="rId1"/>
  <headerFooter>
    <oddHeader>&amp;R&amp;"Times New Roman CE,Dőlt"&amp;12  30. melléklet a 11/2016. (V.27.)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E24"/>
  <sheetViews>
    <sheetView zoomScaleNormal="100" workbookViewId="0">
      <selection activeCell="C11" sqref="C11"/>
    </sheetView>
  </sheetViews>
  <sheetFormatPr defaultRowHeight="12.75"/>
  <cols>
    <col min="1" max="1" width="9.33203125" style="1786"/>
    <col min="2" max="2" width="62.5" style="1787" customWidth="1"/>
    <col min="3" max="3" width="16.6640625" style="1786" customWidth="1"/>
    <col min="4" max="4" width="17" style="1786" customWidth="1"/>
    <col min="5" max="257" width="9.33203125" style="1786"/>
    <col min="258" max="258" width="62.5" style="1786" customWidth="1"/>
    <col min="259" max="259" width="16.6640625" style="1786" customWidth="1"/>
    <col min="260" max="260" width="17" style="1786" customWidth="1"/>
    <col min="261" max="513" width="9.33203125" style="1786"/>
    <col min="514" max="514" width="62.5" style="1786" customWidth="1"/>
    <col min="515" max="515" width="16.6640625" style="1786" customWidth="1"/>
    <col min="516" max="516" width="17" style="1786" customWidth="1"/>
    <col min="517" max="769" width="9.33203125" style="1786"/>
    <col min="770" max="770" width="62.5" style="1786" customWidth="1"/>
    <col min="771" max="771" width="16.6640625" style="1786" customWidth="1"/>
    <col min="772" max="772" width="17" style="1786" customWidth="1"/>
    <col min="773" max="1025" width="9.33203125" style="1786"/>
    <col min="1026" max="1026" width="62.5" style="1786" customWidth="1"/>
    <col min="1027" max="1027" width="16.6640625" style="1786" customWidth="1"/>
    <col min="1028" max="1028" width="17" style="1786" customWidth="1"/>
    <col min="1029" max="1281" width="9.33203125" style="1786"/>
    <col min="1282" max="1282" width="62.5" style="1786" customWidth="1"/>
    <col min="1283" max="1283" width="16.6640625" style="1786" customWidth="1"/>
    <col min="1284" max="1284" width="17" style="1786" customWidth="1"/>
    <col min="1285" max="1537" width="9.33203125" style="1786"/>
    <col min="1538" max="1538" width="62.5" style="1786" customWidth="1"/>
    <col min="1539" max="1539" width="16.6640625" style="1786" customWidth="1"/>
    <col min="1540" max="1540" width="17" style="1786" customWidth="1"/>
    <col min="1541" max="1793" width="9.33203125" style="1786"/>
    <col min="1794" max="1794" width="62.5" style="1786" customWidth="1"/>
    <col min="1795" max="1795" width="16.6640625" style="1786" customWidth="1"/>
    <col min="1796" max="1796" width="17" style="1786" customWidth="1"/>
    <col min="1797" max="2049" width="9.33203125" style="1786"/>
    <col min="2050" max="2050" width="62.5" style="1786" customWidth="1"/>
    <col min="2051" max="2051" width="16.6640625" style="1786" customWidth="1"/>
    <col min="2052" max="2052" width="17" style="1786" customWidth="1"/>
    <col min="2053" max="2305" width="9.33203125" style="1786"/>
    <col min="2306" max="2306" width="62.5" style="1786" customWidth="1"/>
    <col min="2307" max="2307" width="16.6640625" style="1786" customWidth="1"/>
    <col min="2308" max="2308" width="17" style="1786" customWidth="1"/>
    <col min="2309" max="2561" width="9.33203125" style="1786"/>
    <col min="2562" max="2562" width="62.5" style="1786" customWidth="1"/>
    <col min="2563" max="2563" width="16.6640625" style="1786" customWidth="1"/>
    <col min="2564" max="2564" width="17" style="1786" customWidth="1"/>
    <col min="2565" max="2817" width="9.33203125" style="1786"/>
    <col min="2818" max="2818" width="62.5" style="1786" customWidth="1"/>
    <col min="2819" max="2819" width="16.6640625" style="1786" customWidth="1"/>
    <col min="2820" max="2820" width="17" style="1786" customWidth="1"/>
    <col min="2821" max="3073" width="9.33203125" style="1786"/>
    <col min="3074" max="3074" width="62.5" style="1786" customWidth="1"/>
    <col min="3075" max="3075" width="16.6640625" style="1786" customWidth="1"/>
    <col min="3076" max="3076" width="17" style="1786" customWidth="1"/>
    <col min="3077" max="3329" width="9.33203125" style="1786"/>
    <col min="3330" max="3330" width="62.5" style="1786" customWidth="1"/>
    <col min="3331" max="3331" width="16.6640625" style="1786" customWidth="1"/>
    <col min="3332" max="3332" width="17" style="1786" customWidth="1"/>
    <col min="3333" max="3585" width="9.33203125" style="1786"/>
    <col min="3586" max="3586" width="62.5" style="1786" customWidth="1"/>
    <col min="3587" max="3587" width="16.6640625" style="1786" customWidth="1"/>
    <col min="3588" max="3588" width="17" style="1786" customWidth="1"/>
    <col min="3589" max="3841" width="9.33203125" style="1786"/>
    <col min="3842" max="3842" width="62.5" style="1786" customWidth="1"/>
    <col min="3843" max="3843" width="16.6640625" style="1786" customWidth="1"/>
    <col min="3844" max="3844" width="17" style="1786" customWidth="1"/>
    <col min="3845" max="4097" width="9.33203125" style="1786"/>
    <col min="4098" max="4098" width="62.5" style="1786" customWidth="1"/>
    <col min="4099" max="4099" width="16.6640625" style="1786" customWidth="1"/>
    <col min="4100" max="4100" width="17" style="1786" customWidth="1"/>
    <col min="4101" max="4353" width="9.33203125" style="1786"/>
    <col min="4354" max="4354" width="62.5" style="1786" customWidth="1"/>
    <col min="4355" max="4355" width="16.6640625" style="1786" customWidth="1"/>
    <col min="4356" max="4356" width="17" style="1786" customWidth="1"/>
    <col min="4357" max="4609" width="9.33203125" style="1786"/>
    <col min="4610" max="4610" width="62.5" style="1786" customWidth="1"/>
    <col min="4611" max="4611" width="16.6640625" style="1786" customWidth="1"/>
    <col min="4612" max="4612" width="17" style="1786" customWidth="1"/>
    <col min="4613" max="4865" width="9.33203125" style="1786"/>
    <col min="4866" max="4866" width="62.5" style="1786" customWidth="1"/>
    <col min="4867" max="4867" width="16.6640625" style="1786" customWidth="1"/>
    <col min="4868" max="4868" width="17" style="1786" customWidth="1"/>
    <col min="4869" max="5121" width="9.33203125" style="1786"/>
    <col min="5122" max="5122" width="62.5" style="1786" customWidth="1"/>
    <col min="5123" max="5123" width="16.6640625" style="1786" customWidth="1"/>
    <col min="5124" max="5124" width="17" style="1786" customWidth="1"/>
    <col min="5125" max="5377" width="9.33203125" style="1786"/>
    <col min="5378" max="5378" width="62.5" style="1786" customWidth="1"/>
    <col min="5379" max="5379" width="16.6640625" style="1786" customWidth="1"/>
    <col min="5380" max="5380" width="17" style="1786" customWidth="1"/>
    <col min="5381" max="5633" width="9.33203125" style="1786"/>
    <col min="5634" max="5634" width="62.5" style="1786" customWidth="1"/>
    <col min="5635" max="5635" width="16.6640625" style="1786" customWidth="1"/>
    <col min="5636" max="5636" width="17" style="1786" customWidth="1"/>
    <col min="5637" max="5889" width="9.33203125" style="1786"/>
    <col min="5890" max="5890" width="62.5" style="1786" customWidth="1"/>
    <col min="5891" max="5891" width="16.6640625" style="1786" customWidth="1"/>
    <col min="5892" max="5892" width="17" style="1786" customWidth="1"/>
    <col min="5893" max="6145" width="9.33203125" style="1786"/>
    <col min="6146" max="6146" width="62.5" style="1786" customWidth="1"/>
    <col min="6147" max="6147" width="16.6640625" style="1786" customWidth="1"/>
    <col min="6148" max="6148" width="17" style="1786" customWidth="1"/>
    <col min="6149" max="6401" width="9.33203125" style="1786"/>
    <col min="6402" max="6402" width="62.5" style="1786" customWidth="1"/>
    <col min="6403" max="6403" width="16.6640625" style="1786" customWidth="1"/>
    <col min="6404" max="6404" width="17" style="1786" customWidth="1"/>
    <col min="6405" max="6657" width="9.33203125" style="1786"/>
    <col min="6658" max="6658" width="62.5" style="1786" customWidth="1"/>
    <col min="6659" max="6659" width="16.6640625" style="1786" customWidth="1"/>
    <col min="6660" max="6660" width="17" style="1786" customWidth="1"/>
    <col min="6661" max="6913" width="9.33203125" style="1786"/>
    <col min="6914" max="6914" width="62.5" style="1786" customWidth="1"/>
    <col min="6915" max="6915" width="16.6640625" style="1786" customWidth="1"/>
    <col min="6916" max="6916" width="17" style="1786" customWidth="1"/>
    <col min="6917" max="7169" width="9.33203125" style="1786"/>
    <col min="7170" max="7170" width="62.5" style="1786" customWidth="1"/>
    <col min="7171" max="7171" width="16.6640625" style="1786" customWidth="1"/>
    <col min="7172" max="7172" width="17" style="1786" customWidth="1"/>
    <col min="7173" max="7425" width="9.33203125" style="1786"/>
    <col min="7426" max="7426" width="62.5" style="1786" customWidth="1"/>
    <col min="7427" max="7427" width="16.6640625" style="1786" customWidth="1"/>
    <col min="7428" max="7428" width="17" style="1786" customWidth="1"/>
    <col min="7429" max="7681" width="9.33203125" style="1786"/>
    <col min="7682" max="7682" width="62.5" style="1786" customWidth="1"/>
    <col min="7683" max="7683" width="16.6640625" style="1786" customWidth="1"/>
    <col min="7684" max="7684" width="17" style="1786" customWidth="1"/>
    <col min="7685" max="7937" width="9.33203125" style="1786"/>
    <col min="7938" max="7938" width="62.5" style="1786" customWidth="1"/>
    <col min="7939" max="7939" width="16.6640625" style="1786" customWidth="1"/>
    <col min="7940" max="7940" width="17" style="1786" customWidth="1"/>
    <col min="7941" max="8193" width="9.33203125" style="1786"/>
    <col min="8194" max="8194" width="62.5" style="1786" customWidth="1"/>
    <col min="8195" max="8195" width="16.6640625" style="1786" customWidth="1"/>
    <col min="8196" max="8196" width="17" style="1786" customWidth="1"/>
    <col min="8197" max="8449" width="9.33203125" style="1786"/>
    <col min="8450" max="8450" width="62.5" style="1786" customWidth="1"/>
    <col min="8451" max="8451" width="16.6640625" style="1786" customWidth="1"/>
    <col min="8452" max="8452" width="17" style="1786" customWidth="1"/>
    <col min="8453" max="8705" width="9.33203125" style="1786"/>
    <col min="8706" max="8706" width="62.5" style="1786" customWidth="1"/>
    <col min="8707" max="8707" width="16.6640625" style="1786" customWidth="1"/>
    <col min="8708" max="8708" width="17" style="1786" customWidth="1"/>
    <col min="8709" max="8961" width="9.33203125" style="1786"/>
    <col min="8962" max="8962" width="62.5" style="1786" customWidth="1"/>
    <col min="8963" max="8963" width="16.6640625" style="1786" customWidth="1"/>
    <col min="8964" max="8964" width="17" style="1786" customWidth="1"/>
    <col min="8965" max="9217" width="9.33203125" style="1786"/>
    <col min="9218" max="9218" width="62.5" style="1786" customWidth="1"/>
    <col min="9219" max="9219" width="16.6640625" style="1786" customWidth="1"/>
    <col min="9220" max="9220" width="17" style="1786" customWidth="1"/>
    <col min="9221" max="9473" width="9.33203125" style="1786"/>
    <col min="9474" max="9474" width="62.5" style="1786" customWidth="1"/>
    <col min="9475" max="9475" width="16.6640625" style="1786" customWidth="1"/>
    <col min="9476" max="9476" width="17" style="1786" customWidth="1"/>
    <col min="9477" max="9729" width="9.33203125" style="1786"/>
    <col min="9730" max="9730" width="62.5" style="1786" customWidth="1"/>
    <col min="9731" max="9731" width="16.6640625" style="1786" customWidth="1"/>
    <col min="9732" max="9732" width="17" style="1786" customWidth="1"/>
    <col min="9733" max="9985" width="9.33203125" style="1786"/>
    <col min="9986" max="9986" width="62.5" style="1786" customWidth="1"/>
    <col min="9987" max="9987" width="16.6640625" style="1786" customWidth="1"/>
    <col min="9988" max="9988" width="17" style="1786" customWidth="1"/>
    <col min="9989" max="10241" width="9.33203125" style="1786"/>
    <col min="10242" max="10242" width="62.5" style="1786" customWidth="1"/>
    <col min="10243" max="10243" width="16.6640625" style="1786" customWidth="1"/>
    <col min="10244" max="10244" width="17" style="1786" customWidth="1"/>
    <col min="10245" max="10497" width="9.33203125" style="1786"/>
    <col min="10498" max="10498" width="62.5" style="1786" customWidth="1"/>
    <col min="10499" max="10499" width="16.6640625" style="1786" customWidth="1"/>
    <col min="10500" max="10500" width="17" style="1786" customWidth="1"/>
    <col min="10501" max="10753" width="9.33203125" style="1786"/>
    <col min="10754" max="10754" width="62.5" style="1786" customWidth="1"/>
    <col min="10755" max="10755" width="16.6640625" style="1786" customWidth="1"/>
    <col min="10756" max="10756" width="17" style="1786" customWidth="1"/>
    <col min="10757" max="11009" width="9.33203125" style="1786"/>
    <col min="11010" max="11010" width="62.5" style="1786" customWidth="1"/>
    <col min="11011" max="11011" width="16.6640625" style="1786" customWidth="1"/>
    <col min="11012" max="11012" width="17" style="1786" customWidth="1"/>
    <col min="11013" max="11265" width="9.33203125" style="1786"/>
    <col min="11266" max="11266" width="62.5" style="1786" customWidth="1"/>
    <col min="11267" max="11267" width="16.6640625" style="1786" customWidth="1"/>
    <col min="11268" max="11268" width="17" style="1786" customWidth="1"/>
    <col min="11269" max="11521" width="9.33203125" style="1786"/>
    <col min="11522" max="11522" width="62.5" style="1786" customWidth="1"/>
    <col min="11523" max="11523" width="16.6640625" style="1786" customWidth="1"/>
    <col min="11524" max="11524" width="17" style="1786" customWidth="1"/>
    <col min="11525" max="11777" width="9.33203125" style="1786"/>
    <col min="11778" max="11778" width="62.5" style="1786" customWidth="1"/>
    <col min="11779" max="11779" width="16.6640625" style="1786" customWidth="1"/>
    <col min="11780" max="11780" width="17" style="1786" customWidth="1"/>
    <col min="11781" max="12033" width="9.33203125" style="1786"/>
    <col min="12034" max="12034" width="62.5" style="1786" customWidth="1"/>
    <col min="12035" max="12035" width="16.6640625" style="1786" customWidth="1"/>
    <col min="12036" max="12036" width="17" style="1786" customWidth="1"/>
    <col min="12037" max="12289" width="9.33203125" style="1786"/>
    <col min="12290" max="12290" width="62.5" style="1786" customWidth="1"/>
    <col min="12291" max="12291" width="16.6640625" style="1786" customWidth="1"/>
    <col min="12292" max="12292" width="17" style="1786" customWidth="1"/>
    <col min="12293" max="12545" width="9.33203125" style="1786"/>
    <col min="12546" max="12546" width="62.5" style="1786" customWidth="1"/>
    <col min="12547" max="12547" width="16.6640625" style="1786" customWidth="1"/>
    <col min="12548" max="12548" width="17" style="1786" customWidth="1"/>
    <col min="12549" max="12801" width="9.33203125" style="1786"/>
    <col min="12802" max="12802" width="62.5" style="1786" customWidth="1"/>
    <col min="12803" max="12803" width="16.6640625" style="1786" customWidth="1"/>
    <col min="12804" max="12804" width="17" style="1786" customWidth="1"/>
    <col min="12805" max="13057" width="9.33203125" style="1786"/>
    <col min="13058" max="13058" width="62.5" style="1786" customWidth="1"/>
    <col min="13059" max="13059" width="16.6640625" style="1786" customWidth="1"/>
    <col min="13060" max="13060" width="17" style="1786" customWidth="1"/>
    <col min="13061" max="13313" width="9.33203125" style="1786"/>
    <col min="13314" max="13314" width="62.5" style="1786" customWidth="1"/>
    <col min="13315" max="13315" width="16.6640625" style="1786" customWidth="1"/>
    <col min="13316" max="13316" width="17" style="1786" customWidth="1"/>
    <col min="13317" max="13569" width="9.33203125" style="1786"/>
    <col min="13570" max="13570" width="62.5" style="1786" customWidth="1"/>
    <col min="13571" max="13571" width="16.6640625" style="1786" customWidth="1"/>
    <col min="13572" max="13572" width="17" style="1786" customWidth="1"/>
    <col min="13573" max="13825" width="9.33203125" style="1786"/>
    <col min="13826" max="13826" width="62.5" style="1786" customWidth="1"/>
    <col min="13827" max="13827" width="16.6640625" style="1786" customWidth="1"/>
    <col min="13828" max="13828" width="17" style="1786" customWidth="1"/>
    <col min="13829" max="14081" width="9.33203125" style="1786"/>
    <col min="14082" max="14082" width="62.5" style="1786" customWidth="1"/>
    <col min="14083" max="14083" width="16.6640625" style="1786" customWidth="1"/>
    <col min="14084" max="14084" width="17" style="1786" customWidth="1"/>
    <col min="14085" max="14337" width="9.33203125" style="1786"/>
    <col min="14338" max="14338" width="62.5" style="1786" customWidth="1"/>
    <col min="14339" max="14339" width="16.6640625" style="1786" customWidth="1"/>
    <col min="14340" max="14340" width="17" style="1786" customWidth="1"/>
    <col min="14341" max="14593" width="9.33203125" style="1786"/>
    <col min="14594" max="14594" width="62.5" style="1786" customWidth="1"/>
    <col min="14595" max="14595" width="16.6640625" style="1786" customWidth="1"/>
    <col min="14596" max="14596" width="17" style="1786" customWidth="1"/>
    <col min="14597" max="14849" width="9.33203125" style="1786"/>
    <col min="14850" max="14850" width="62.5" style="1786" customWidth="1"/>
    <col min="14851" max="14851" width="16.6640625" style="1786" customWidth="1"/>
    <col min="14852" max="14852" width="17" style="1786" customWidth="1"/>
    <col min="14853" max="15105" width="9.33203125" style="1786"/>
    <col min="15106" max="15106" width="62.5" style="1786" customWidth="1"/>
    <col min="15107" max="15107" width="16.6640625" style="1786" customWidth="1"/>
    <col min="15108" max="15108" width="17" style="1786" customWidth="1"/>
    <col min="15109" max="15361" width="9.33203125" style="1786"/>
    <col min="15362" max="15362" width="62.5" style="1786" customWidth="1"/>
    <col min="15363" max="15363" width="16.6640625" style="1786" customWidth="1"/>
    <col min="15364" max="15364" width="17" style="1786" customWidth="1"/>
    <col min="15365" max="15617" width="9.33203125" style="1786"/>
    <col min="15618" max="15618" width="62.5" style="1786" customWidth="1"/>
    <col min="15619" max="15619" width="16.6640625" style="1786" customWidth="1"/>
    <col min="15620" max="15620" width="17" style="1786" customWidth="1"/>
    <col min="15621" max="15873" width="9.33203125" style="1786"/>
    <col min="15874" max="15874" width="62.5" style="1786" customWidth="1"/>
    <col min="15875" max="15875" width="16.6640625" style="1786" customWidth="1"/>
    <col min="15876" max="15876" width="17" style="1786" customWidth="1"/>
    <col min="15877" max="16129" width="9.33203125" style="1786"/>
    <col min="16130" max="16130" width="62.5" style="1786" customWidth="1"/>
    <col min="16131" max="16131" width="16.6640625" style="1786" customWidth="1"/>
    <col min="16132" max="16132" width="17" style="1786" customWidth="1"/>
    <col min="16133" max="16384" width="9.33203125" style="1786"/>
  </cols>
  <sheetData>
    <row r="1" spans="1:4" ht="76.150000000000006" customHeight="1">
      <c r="A1" s="2496" t="s">
        <v>953</v>
      </c>
      <c r="B1" s="2496"/>
      <c r="C1" s="2496"/>
      <c r="D1" s="2496"/>
    </row>
    <row r="2" spans="1:4" ht="13.5" thickBot="1">
      <c r="D2" s="2176" t="s">
        <v>838</v>
      </c>
    </row>
    <row r="3" spans="1:4" s="1788" customFormat="1" ht="32.25" thickBot="1">
      <c r="A3" s="1977" t="s">
        <v>65</v>
      </c>
      <c r="B3" s="1977" t="s">
        <v>649</v>
      </c>
      <c r="C3" s="1978" t="s">
        <v>1350</v>
      </c>
      <c r="D3" s="2244" t="s">
        <v>1351</v>
      </c>
    </row>
    <row r="4" spans="1:4" s="1789" customFormat="1" ht="15" thickBot="1">
      <c r="A4" s="1980" t="s">
        <v>942</v>
      </c>
      <c r="B4" s="1981" t="s">
        <v>943</v>
      </c>
      <c r="C4" s="1982">
        <v>4</v>
      </c>
      <c r="D4" s="2245">
        <v>3</v>
      </c>
    </row>
    <row r="5" spans="1:4" ht="19.899999999999999" customHeight="1">
      <c r="A5" s="1815" t="s">
        <v>847</v>
      </c>
      <c r="B5" s="1979" t="s">
        <v>929</v>
      </c>
      <c r="C5" s="1793">
        <v>28434061</v>
      </c>
      <c r="D5" s="2246">
        <v>28434061</v>
      </c>
    </row>
    <row r="6" spans="1:4" ht="19.899999999999999" customHeight="1">
      <c r="A6" s="1817" t="s">
        <v>849</v>
      </c>
      <c r="B6" s="1816" t="s">
        <v>930</v>
      </c>
      <c r="C6" s="1793">
        <v>-1417234</v>
      </c>
      <c r="D6" s="2247">
        <v>-1417234</v>
      </c>
    </row>
    <row r="7" spans="1:4" ht="19.899999999999999" customHeight="1">
      <c r="A7" s="1817" t="s">
        <v>851</v>
      </c>
      <c r="B7" s="1816" t="s">
        <v>931</v>
      </c>
      <c r="C7" s="1793">
        <v>1163224</v>
      </c>
      <c r="D7" s="2247">
        <v>1163224</v>
      </c>
    </row>
    <row r="8" spans="1:4" ht="19.899999999999999" customHeight="1">
      <c r="A8" s="1817" t="s">
        <v>853</v>
      </c>
      <c r="B8" s="1816" t="s">
        <v>932</v>
      </c>
      <c r="C8" s="1794">
        <v>-6152532</v>
      </c>
      <c r="D8" s="2248">
        <v>-6885168</v>
      </c>
    </row>
    <row r="9" spans="1:4" ht="19.899999999999999" customHeight="1">
      <c r="A9" s="1817" t="s">
        <v>855</v>
      </c>
      <c r="B9" s="1816" t="s">
        <v>933</v>
      </c>
      <c r="C9" s="1794"/>
      <c r="D9" s="2248"/>
    </row>
    <row r="10" spans="1:4" ht="19.899999999999999" customHeight="1">
      <c r="A10" s="1817" t="s">
        <v>857</v>
      </c>
      <c r="B10" s="1816" t="s">
        <v>934</v>
      </c>
      <c r="C10" s="1794">
        <v>-732636</v>
      </c>
      <c r="D10" s="2248">
        <v>-1101702</v>
      </c>
    </row>
    <row r="11" spans="1:4" ht="19.899999999999999" customHeight="1">
      <c r="A11" s="1817" t="s">
        <v>859</v>
      </c>
      <c r="B11" s="1816" t="s">
        <v>935</v>
      </c>
      <c r="C11" s="1795">
        <f>+C5+C6+C7+C8+C9+C10</f>
        <v>21294883</v>
      </c>
      <c r="D11" s="1795">
        <f>+D5+D6+D7+D8+D9+D10</f>
        <v>20193181</v>
      </c>
    </row>
    <row r="12" spans="1:4" ht="19.899999999999999" customHeight="1">
      <c r="A12" s="1817" t="s">
        <v>861</v>
      </c>
      <c r="B12" s="1816" t="s">
        <v>936</v>
      </c>
      <c r="C12" s="1797">
        <v>4358</v>
      </c>
      <c r="D12" s="2249">
        <v>3123</v>
      </c>
    </row>
    <row r="13" spans="1:4" ht="19.899999999999999" customHeight="1">
      <c r="A13" s="1817" t="s">
        <v>863</v>
      </c>
      <c r="B13" s="1816" t="s">
        <v>937</v>
      </c>
      <c r="C13" s="1794">
        <v>76841</v>
      </c>
      <c r="D13" s="2248">
        <v>67991</v>
      </c>
    </row>
    <row r="14" spans="1:4" ht="19.899999999999999" customHeight="1">
      <c r="A14" s="1817" t="s">
        <v>75</v>
      </c>
      <c r="B14" s="1816" t="s">
        <v>938</v>
      </c>
      <c r="C14" s="1794">
        <v>15365</v>
      </c>
      <c r="D14" s="2248">
        <v>59292</v>
      </c>
    </row>
    <row r="15" spans="1:4" ht="19.899999999999999" customHeight="1">
      <c r="A15" s="1817" t="s">
        <v>76</v>
      </c>
      <c r="B15" s="1816" t="s">
        <v>939</v>
      </c>
      <c r="C15" s="1795">
        <f>+C12+C13+C14</f>
        <v>96564</v>
      </c>
      <c r="D15" s="1795">
        <f>+D12+D13+D14</f>
        <v>130406</v>
      </c>
    </row>
    <row r="16" spans="1:4" ht="19.899999999999999" customHeight="1">
      <c r="A16" s="1817" t="s">
        <v>77</v>
      </c>
      <c r="B16" s="1816" t="s">
        <v>674</v>
      </c>
      <c r="C16" s="1795">
        <v>19316</v>
      </c>
      <c r="D16" s="2250"/>
    </row>
    <row r="17" spans="1:5" s="1790" customFormat="1" ht="33.6" customHeight="1">
      <c r="A17" s="1817" t="s">
        <v>78</v>
      </c>
      <c r="B17" s="1816" t="s">
        <v>940</v>
      </c>
      <c r="C17" s="1794"/>
      <c r="D17" s="2248"/>
    </row>
    <row r="18" spans="1:5" ht="19.899999999999999" customHeight="1">
      <c r="A18" s="1817" t="s">
        <v>79</v>
      </c>
      <c r="B18" s="1816" t="s">
        <v>941</v>
      </c>
      <c r="C18" s="1794">
        <v>1213384</v>
      </c>
      <c r="D18" s="2248">
        <v>1653082</v>
      </c>
    </row>
    <row r="19" spans="1:5" ht="19.899999999999999" customHeight="1" thickBot="1">
      <c r="A19" s="1818" t="s">
        <v>80</v>
      </c>
      <c r="B19" s="1819" t="s">
        <v>952</v>
      </c>
      <c r="C19" s="1796">
        <f>+C11+C15+C16+C17+C18</f>
        <v>22624147</v>
      </c>
      <c r="D19" s="1796">
        <f>+D11+D15+D16+D17+D18</f>
        <v>21976669</v>
      </c>
    </row>
    <row r="20" spans="1:5" ht="15.75">
      <c r="B20" s="1768"/>
      <c r="C20" s="1769"/>
      <c r="D20" s="1769"/>
      <c r="E20" s="1769"/>
    </row>
    <row r="21" spans="1:5" ht="15.75">
      <c r="B21" s="1768"/>
      <c r="C21" s="1769"/>
      <c r="D21" s="1769"/>
      <c r="E21" s="1769"/>
    </row>
    <row r="22" spans="1:5" ht="15.75">
      <c r="B22" s="1770"/>
      <c r="C22" s="1769"/>
      <c r="D22" s="1769"/>
      <c r="E22" s="1769"/>
    </row>
    <row r="23" spans="1:5" ht="15.75">
      <c r="B23" s="1791"/>
      <c r="C23" s="1791"/>
      <c r="D23" s="1791"/>
      <c r="E23" s="1791"/>
    </row>
    <row r="24" spans="1:5" ht="15.75">
      <c r="B24" s="1791"/>
      <c r="C24" s="1791"/>
      <c r="D24" s="1791"/>
      <c r="E24" s="179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&amp;R&amp;"Times New Roman CE,Dőlt"&amp;12  31. melléklet a 11/2016. (V.27.)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J15"/>
  <sheetViews>
    <sheetView zoomScaleNormal="100" workbookViewId="0">
      <selection activeCell="G12" sqref="G12"/>
    </sheetView>
  </sheetViews>
  <sheetFormatPr defaultColWidth="12" defaultRowHeight="15.75"/>
  <cols>
    <col min="1" max="1" width="8.6640625" style="1771" customWidth="1"/>
    <col min="2" max="2" width="71.5" style="1771" customWidth="1"/>
    <col min="3" max="3" width="18.6640625" style="1771" customWidth="1"/>
    <col min="4" max="4" width="19.1640625" style="1771" customWidth="1"/>
    <col min="5" max="16384" width="12" style="1771"/>
  </cols>
  <sheetData>
    <row r="1" spans="1:10" ht="65.25" customHeight="1">
      <c r="A1" s="2497" t="s">
        <v>954</v>
      </c>
      <c r="B1" s="2497"/>
      <c r="C1" s="2497"/>
      <c r="D1" s="2497"/>
      <c r="G1" s="2498"/>
      <c r="H1" s="2499"/>
      <c r="I1" s="2499"/>
      <c r="J1" s="2499"/>
    </row>
    <row r="2" spans="1:10" ht="16.5" thickBot="1"/>
    <row r="3" spans="1:10" ht="95.25" thickBot="1">
      <c r="A3" s="1824" t="s">
        <v>65</v>
      </c>
      <c r="B3" s="1773" t="s">
        <v>4</v>
      </c>
      <c r="C3" s="1774" t="s">
        <v>916</v>
      </c>
      <c r="D3" s="1775" t="s">
        <v>917</v>
      </c>
    </row>
    <row r="4" spans="1:10" s="1820" customFormat="1" ht="12.75" thickBot="1">
      <c r="A4" s="1829">
        <v>1</v>
      </c>
      <c r="B4" s="1821">
        <v>2</v>
      </c>
      <c r="C4" s="1822">
        <v>3</v>
      </c>
      <c r="D4" s="1823">
        <v>4</v>
      </c>
    </row>
    <row r="5" spans="1:10" ht="15.75" customHeight="1">
      <c r="A5" s="1830" t="s">
        <v>66</v>
      </c>
      <c r="B5" s="1825" t="s">
        <v>918</v>
      </c>
      <c r="C5" s="1776"/>
      <c r="D5" s="1777"/>
    </row>
    <row r="6" spans="1:10" ht="15.75" customHeight="1">
      <c r="A6" s="1831" t="s">
        <v>67</v>
      </c>
      <c r="B6" s="1825" t="s">
        <v>919</v>
      </c>
      <c r="C6" s="1778"/>
      <c r="D6" s="1779"/>
    </row>
    <row r="7" spans="1:10" ht="15.75" customHeight="1" thickBot="1">
      <c r="A7" s="1832" t="s">
        <v>68</v>
      </c>
      <c r="B7" s="1826" t="s">
        <v>920</v>
      </c>
      <c r="C7" s="1780"/>
      <c r="D7" s="1781"/>
    </row>
    <row r="8" spans="1:10" ht="15.75" customHeight="1" thickBot="1">
      <c r="A8" s="1834" t="s">
        <v>69</v>
      </c>
      <c r="B8" s="1827" t="s">
        <v>921</v>
      </c>
      <c r="C8" s="1782"/>
      <c r="D8" s="1783">
        <f>+D5+D6+D7</f>
        <v>0</v>
      </c>
    </row>
    <row r="9" spans="1:10" ht="15.75" customHeight="1">
      <c r="A9" s="1833" t="s">
        <v>70</v>
      </c>
      <c r="B9" s="1828" t="s">
        <v>922</v>
      </c>
      <c r="C9" s="1776"/>
      <c r="D9" s="1777"/>
    </row>
    <row r="10" spans="1:10" ht="15.75" customHeight="1">
      <c r="A10" s="1831" t="s">
        <v>71</v>
      </c>
      <c r="B10" s="1825" t="s">
        <v>923</v>
      </c>
      <c r="C10" s="1778"/>
      <c r="D10" s="1779"/>
    </row>
    <row r="11" spans="1:10" ht="15.75" customHeight="1">
      <c r="A11" s="1831" t="s">
        <v>72</v>
      </c>
      <c r="B11" s="1825" t="s">
        <v>924</v>
      </c>
      <c r="C11" s="1778"/>
      <c r="D11" s="1779"/>
    </row>
    <row r="12" spans="1:10" ht="15.75" customHeight="1">
      <c r="A12" s="1831" t="s">
        <v>73</v>
      </c>
      <c r="B12" s="1825" t="s">
        <v>925</v>
      </c>
      <c r="C12" s="1778">
        <v>4</v>
      </c>
      <c r="D12" s="1779">
        <v>94854</v>
      </c>
    </row>
    <row r="13" spans="1:10" ht="15.75" customHeight="1" thickBot="1">
      <c r="A13" s="1832" t="s">
        <v>74</v>
      </c>
      <c r="B13" s="1826" t="s">
        <v>926</v>
      </c>
      <c r="C13" s="1780"/>
      <c r="D13" s="1781"/>
    </row>
    <row r="14" spans="1:10" ht="15.75" customHeight="1" thickBot="1">
      <c r="A14" s="1834" t="s">
        <v>75</v>
      </c>
      <c r="B14" s="1827" t="s">
        <v>927</v>
      </c>
      <c r="C14" s="1784"/>
      <c r="D14" s="1783">
        <f>+D9+D10+D11+D12+D13</f>
        <v>94854</v>
      </c>
    </row>
    <row r="15" spans="1:10" ht="27.75" customHeight="1" thickBot="1">
      <c r="A15" s="1835"/>
      <c r="B15" s="1836" t="s">
        <v>928</v>
      </c>
      <c r="C15" s="1785"/>
      <c r="D15" s="1837">
        <f>+D8+D14</f>
        <v>94854</v>
      </c>
      <c r="F15" s="1772"/>
    </row>
  </sheetData>
  <mergeCells count="2">
    <mergeCell ref="A1:D1"/>
    <mergeCell ref="G1:J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80" orientation="portrait" r:id="rId1"/>
  <headerFooter>
    <oddHeader>&amp;R&amp;"Times New Roman,Dőlt"&amp;12 32. melléklet a 11/2016. (V.27.) önkormányzati rendelethez</oddHeader>
  </headerFooter>
  <colBreaks count="1" manualBreakCount="1">
    <brk id="4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2:F13"/>
  <sheetViews>
    <sheetView zoomScaleNormal="100" workbookViewId="0">
      <selection activeCell="E17" sqref="E17"/>
    </sheetView>
  </sheetViews>
  <sheetFormatPr defaultColWidth="9.33203125" defaultRowHeight="15"/>
  <cols>
    <col min="1" max="1" width="8.1640625" style="1799" customWidth="1"/>
    <col min="2" max="3" width="18.5" style="1799" customWidth="1"/>
    <col min="4" max="4" width="34.6640625" style="1799" customWidth="1"/>
    <col min="5" max="6" width="18.5" style="1799" customWidth="1"/>
    <col min="7" max="16384" width="9.33203125" style="1799"/>
  </cols>
  <sheetData>
    <row r="2" spans="1:6" ht="56.25" customHeight="1">
      <c r="A2" s="2500" t="s">
        <v>956</v>
      </c>
      <c r="B2" s="2500"/>
      <c r="C2" s="2500"/>
      <c r="D2" s="2500"/>
      <c r="E2" s="2500"/>
      <c r="F2" s="2500"/>
    </row>
    <row r="3" spans="1:6" ht="15.75" thickBot="1">
      <c r="A3" s="1839"/>
      <c r="B3" s="1798"/>
      <c r="C3" s="1798"/>
      <c r="D3" s="1798"/>
      <c r="E3" s="1798"/>
      <c r="F3" s="1798"/>
    </row>
    <row r="4" spans="1:6" s="1838" customFormat="1" ht="30.75" customHeight="1" thickBot="1">
      <c r="A4" s="1840" t="s">
        <v>65</v>
      </c>
      <c r="B4" s="2506" t="s">
        <v>4</v>
      </c>
      <c r="C4" s="2506"/>
      <c r="D4" s="2506"/>
      <c r="E4" s="1841" t="s">
        <v>955</v>
      </c>
      <c r="F4" s="1842" t="s">
        <v>1020</v>
      </c>
    </row>
    <row r="5" spans="1:6" s="1838" customFormat="1" ht="10.5" customHeight="1" thickBot="1">
      <c r="A5" s="1846">
        <v>1</v>
      </c>
      <c r="B5" s="2509">
        <v>2</v>
      </c>
      <c r="C5" s="2510"/>
      <c r="D5" s="2511"/>
      <c r="E5" s="1847">
        <v>3</v>
      </c>
      <c r="F5" s="1848">
        <v>4</v>
      </c>
    </row>
    <row r="6" spans="1:6" s="1838" customFormat="1" ht="15.75">
      <c r="A6" s="1845" t="s">
        <v>66</v>
      </c>
      <c r="B6" s="2507" t="s">
        <v>944</v>
      </c>
      <c r="C6" s="2507"/>
      <c r="D6" s="2507"/>
      <c r="E6" s="1849">
        <v>96046</v>
      </c>
      <c r="F6" s="1850">
        <v>99290</v>
      </c>
    </row>
    <row r="7" spans="1:6" s="1838" customFormat="1" ht="15.75">
      <c r="A7" s="1843" t="s">
        <v>67</v>
      </c>
      <c r="B7" s="2508" t="s">
        <v>945</v>
      </c>
      <c r="C7" s="2508"/>
      <c r="D7" s="2508"/>
      <c r="E7" s="1851">
        <v>2637</v>
      </c>
      <c r="F7" s="1852">
        <v>2767</v>
      </c>
    </row>
    <row r="8" spans="1:6" s="1838" customFormat="1" ht="15.75">
      <c r="A8" s="1843" t="s">
        <v>68</v>
      </c>
      <c r="B8" s="2501" t="s">
        <v>969</v>
      </c>
      <c r="C8" s="2501"/>
      <c r="D8" s="2501"/>
      <c r="E8" s="1853">
        <v>11521</v>
      </c>
      <c r="F8" s="1852">
        <v>12035</v>
      </c>
    </row>
    <row r="9" spans="1:6" s="1838" customFormat="1" ht="15.75">
      <c r="A9" s="1843" t="s">
        <v>69</v>
      </c>
      <c r="B9" s="2501" t="s">
        <v>970</v>
      </c>
      <c r="C9" s="2501"/>
      <c r="D9" s="2501"/>
      <c r="E9" s="1853">
        <v>585</v>
      </c>
      <c r="F9" s="1852">
        <v>585</v>
      </c>
    </row>
    <row r="10" spans="1:6" s="1838" customFormat="1" ht="15.75">
      <c r="A10" s="1843" t="s">
        <v>70</v>
      </c>
      <c r="B10" s="2501" t="s">
        <v>946</v>
      </c>
      <c r="C10" s="2501"/>
      <c r="D10" s="2501"/>
      <c r="E10" s="1853">
        <v>578</v>
      </c>
      <c r="F10" s="1852">
        <v>578</v>
      </c>
    </row>
    <row r="11" spans="1:6" s="1838" customFormat="1" ht="15.75">
      <c r="A11" s="1843" t="s">
        <v>71</v>
      </c>
      <c r="B11" s="2501" t="s">
        <v>947</v>
      </c>
      <c r="C11" s="2501"/>
      <c r="D11" s="2501"/>
      <c r="E11" s="1853">
        <v>159</v>
      </c>
      <c r="F11" s="1852">
        <v>145</v>
      </c>
    </row>
    <row r="12" spans="1:6" s="1838" customFormat="1" ht="36" customHeight="1">
      <c r="A12" s="1843" t="s">
        <v>72</v>
      </c>
      <c r="B12" s="2502" t="s">
        <v>948</v>
      </c>
      <c r="C12" s="2503"/>
      <c r="D12" s="2504"/>
      <c r="E12" s="1851">
        <v>33</v>
      </c>
      <c r="F12" s="1852">
        <v>43</v>
      </c>
    </row>
    <row r="13" spans="1:6" s="1838" customFormat="1" ht="16.5" thickBot="1">
      <c r="A13" s="1844" t="s">
        <v>73</v>
      </c>
      <c r="B13" s="2505" t="s">
        <v>949</v>
      </c>
      <c r="C13" s="2505"/>
      <c r="D13" s="2505"/>
      <c r="E13" s="1854">
        <v>5436</v>
      </c>
      <c r="F13" s="1855">
        <v>5436</v>
      </c>
    </row>
  </sheetData>
  <mergeCells count="11">
    <mergeCell ref="B12:D12"/>
    <mergeCell ref="B13:D13"/>
    <mergeCell ref="B4:D4"/>
    <mergeCell ref="B6:D6"/>
    <mergeCell ref="B7:D7"/>
    <mergeCell ref="B5:D5"/>
    <mergeCell ref="A2:F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&amp;R&amp;"Times New Roman CE,Dőlt"&amp;12 33. melléklet a 11/2016.(V.27.)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74"/>
  <sheetViews>
    <sheetView topLeftCell="A43" zoomScaleNormal="100" workbookViewId="0">
      <selection activeCell="B152" sqref="B152"/>
    </sheetView>
  </sheetViews>
  <sheetFormatPr defaultColWidth="9.33203125" defaultRowHeight="12.75"/>
  <cols>
    <col min="1" max="1" width="9.5" style="57" customWidth="1"/>
    <col min="2" max="2" width="78.5" style="58" customWidth="1"/>
    <col min="3" max="3" width="14.5" style="59" customWidth="1"/>
    <col min="4" max="4" width="13.83203125" style="2" customWidth="1"/>
    <col min="5" max="5" width="15" style="2" customWidth="1"/>
    <col min="6" max="16384" width="9.33203125" style="2"/>
  </cols>
  <sheetData>
    <row r="1" spans="1:5" s="1" customFormat="1" ht="40.5" customHeight="1">
      <c r="A1" s="2257" t="s">
        <v>986</v>
      </c>
      <c r="B1" s="2257"/>
      <c r="C1" s="2257"/>
      <c r="D1" s="2257"/>
      <c r="E1" s="2257"/>
    </row>
    <row r="2" spans="1:5" s="5" customFormat="1" ht="20.25" customHeight="1" thickBot="1">
      <c r="A2" s="2269" t="s">
        <v>376</v>
      </c>
      <c r="B2" s="2269"/>
      <c r="C2" s="2270"/>
      <c r="D2" s="2270"/>
      <c r="E2" s="1972" t="s">
        <v>957</v>
      </c>
    </row>
    <row r="3" spans="1:5" s="5" customFormat="1" ht="21" customHeight="1" thickBot="1">
      <c r="A3" s="2271" t="s">
        <v>57</v>
      </c>
      <c r="B3" s="2273" t="s">
        <v>0</v>
      </c>
      <c r="C3" s="2275" t="s">
        <v>983</v>
      </c>
      <c r="D3" s="2276"/>
      <c r="E3" s="2277"/>
    </row>
    <row r="4" spans="1:5" ht="31.5" customHeight="1" thickBot="1">
      <c r="A4" s="2272"/>
      <c r="B4" s="2283"/>
      <c r="C4" s="124" t="s">
        <v>99</v>
      </c>
      <c r="D4" s="125" t="s">
        <v>390</v>
      </c>
      <c r="E4" s="125" t="s">
        <v>495</v>
      </c>
    </row>
    <row r="5" spans="1:5" s="3" customFormat="1" ht="12.95" customHeight="1" thickBot="1">
      <c r="A5" s="75">
        <v>1</v>
      </c>
      <c r="B5" s="211">
        <v>2</v>
      </c>
      <c r="C5" s="225">
        <v>3</v>
      </c>
      <c r="D5" s="224">
        <v>4</v>
      </c>
      <c r="E5" s="212">
        <v>5</v>
      </c>
    </row>
    <row r="6" spans="1:5" s="61" customFormat="1" ht="16.5" customHeight="1" thickBot="1">
      <c r="A6" s="60" t="s">
        <v>66</v>
      </c>
      <c r="B6" s="34" t="s">
        <v>197</v>
      </c>
      <c r="C6" s="933">
        <f>+C7+C8+C9+C10+C11+C12</f>
        <v>201291</v>
      </c>
      <c r="D6" s="556">
        <f>+D7+D8+D9+D10+D11+D12</f>
        <v>204975</v>
      </c>
      <c r="E6" s="1866">
        <f>+E7+E8+E9+E10+E11+E12</f>
        <v>204975</v>
      </c>
    </row>
    <row r="7" spans="1:5" s="6" customFormat="1" ht="16.5" customHeight="1">
      <c r="A7" s="69" t="s">
        <v>18</v>
      </c>
      <c r="B7" s="127" t="s">
        <v>198</v>
      </c>
      <c r="C7" s="1867">
        <v>201291</v>
      </c>
      <c r="D7" s="1071">
        <v>201291</v>
      </c>
      <c r="E7" s="1868">
        <v>201291</v>
      </c>
    </row>
    <row r="8" spans="1:5" s="7" customFormat="1" ht="16.5" customHeight="1">
      <c r="A8" s="63" t="s">
        <v>19</v>
      </c>
      <c r="B8" s="87" t="s">
        <v>199</v>
      </c>
      <c r="C8" s="1869"/>
      <c r="D8" s="544"/>
      <c r="E8" s="1870"/>
    </row>
    <row r="9" spans="1:5" s="7" customFormat="1" ht="16.5" customHeight="1">
      <c r="A9" s="63" t="s">
        <v>20</v>
      </c>
      <c r="B9" s="87" t="s">
        <v>95</v>
      </c>
      <c r="C9" s="1869"/>
      <c r="D9" s="544"/>
      <c r="E9" s="1870"/>
    </row>
    <row r="10" spans="1:5" s="7" customFormat="1" ht="16.5" customHeight="1">
      <c r="A10" s="63" t="s">
        <v>21</v>
      </c>
      <c r="B10" s="87" t="s">
        <v>96</v>
      </c>
      <c r="C10" s="1869"/>
      <c r="D10" s="544"/>
      <c r="E10" s="1870"/>
    </row>
    <row r="11" spans="1:5" s="7" customFormat="1" ht="16.5" customHeight="1">
      <c r="A11" s="63" t="s">
        <v>34</v>
      </c>
      <c r="B11" s="87" t="s">
        <v>200</v>
      </c>
      <c r="C11" s="1869"/>
      <c r="D11" s="544"/>
      <c r="E11" s="1870"/>
    </row>
    <row r="12" spans="1:5" s="6" customFormat="1" ht="16.5" customHeight="1" thickBot="1">
      <c r="A12" s="128" t="s">
        <v>22</v>
      </c>
      <c r="B12" s="131" t="s">
        <v>201</v>
      </c>
      <c r="C12" s="1871"/>
      <c r="D12" s="779">
        <v>3684</v>
      </c>
      <c r="E12" s="1872">
        <v>3684</v>
      </c>
    </row>
    <row r="13" spans="1:5" s="6" customFormat="1" ht="16.5" customHeight="1" thickBot="1">
      <c r="A13" s="60" t="s">
        <v>67</v>
      </c>
      <c r="B13" s="89" t="s">
        <v>202</v>
      </c>
      <c r="C13" s="933">
        <f>+C14+C15+C16+C17+C18</f>
        <v>0</v>
      </c>
      <c r="D13" s="1873">
        <f>+D14+D15+D16+D17+D18</f>
        <v>300</v>
      </c>
      <c r="E13" s="1874">
        <f>+E14+E15+E16+E17+E18</f>
        <v>300</v>
      </c>
    </row>
    <row r="14" spans="1:5" s="6" customFormat="1" ht="16.5" customHeight="1">
      <c r="A14" s="62" t="s">
        <v>24</v>
      </c>
      <c r="B14" s="86" t="s">
        <v>160</v>
      </c>
      <c r="C14" s="937"/>
      <c r="D14" s="1875"/>
      <c r="E14" s="1876"/>
    </row>
    <row r="15" spans="1:5" s="6" customFormat="1" ht="16.5" customHeight="1">
      <c r="A15" s="63" t="s">
        <v>25</v>
      </c>
      <c r="B15" s="87" t="s">
        <v>203</v>
      </c>
      <c r="C15" s="940"/>
      <c r="D15" s="1877"/>
      <c r="E15" s="1878"/>
    </row>
    <row r="16" spans="1:5" s="6" customFormat="1" ht="16.5" customHeight="1">
      <c r="A16" s="63" t="s">
        <v>26</v>
      </c>
      <c r="B16" s="87" t="s">
        <v>204</v>
      </c>
      <c r="C16" s="940"/>
      <c r="D16" s="1877"/>
      <c r="E16" s="1878"/>
    </row>
    <row r="17" spans="1:5" s="6" customFormat="1" ht="16.5" customHeight="1">
      <c r="A17" s="63" t="s">
        <v>27</v>
      </c>
      <c r="B17" s="87" t="s">
        <v>205</v>
      </c>
      <c r="C17" s="940"/>
      <c r="D17" s="1877"/>
      <c r="E17" s="1878"/>
    </row>
    <row r="18" spans="1:5" s="6" customFormat="1" ht="16.5" customHeight="1">
      <c r="A18" s="63" t="s">
        <v>28</v>
      </c>
      <c r="B18" s="87" t="s">
        <v>206</v>
      </c>
      <c r="C18" s="940">
        <f>SUM(C19:C23)</f>
        <v>0</v>
      </c>
      <c r="D18" s="1879">
        <f>SUM(D19:D23)</f>
        <v>300</v>
      </c>
      <c r="E18" s="1880">
        <f>SUM(E19:E23)</f>
        <v>300</v>
      </c>
    </row>
    <row r="19" spans="1:5" s="7" customFormat="1" ht="16.5" customHeight="1">
      <c r="A19" s="63" t="s">
        <v>315</v>
      </c>
      <c r="B19" s="90" t="s">
        <v>314</v>
      </c>
      <c r="C19" s="940"/>
      <c r="D19" s="1074">
        <v>300</v>
      </c>
      <c r="E19" s="1870">
        <v>300</v>
      </c>
    </row>
    <row r="20" spans="1:5" s="7" customFormat="1" ht="16.5" customHeight="1">
      <c r="A20" s="63" t="s">
        <v>316</v>
      </c>
      <c r="B20" s="90" t="s">
        <v>183</v>
      </c>
      <c r="C20" s="940"/>
      <c r="D20" s="1074"/>
      <c r="E20" s="1870"/>
    </row>
    <row r="21" spans="1:5" s="7" customFormat="1" ht="16.5" customHeight="1">
      <c r="A21" s="63" t="s">
        <v>317</v>
      </c>
      <c r="B21" s="90" t="s">
        <v>184</v>
      </c>
      <c r="C21" s="940"/>
      <c r="D21" s="1074"/>
      <c r="E21" s="1870"/>
    </row>
    <row r="22" spans="1:5" s="7" customFormat="1" ht="16.5" customHeight="1">
      <c r="A22" s="63" t="s">
        <v>318</v>
      </c>
      <c r="B22" s="90" t="s">
        <v>185</v>
      </c>
      <c r="C22" s="940"/>
      <c r="D22" s="1074"/>
      <c r="E22" s="1870"/>
    </row>
    <row r="23" spans="1:5" s="7" customFormat="1" ht="16.5" customHeight="1" thickBot="1">
      <c r="A23" s="64" t="s">
        <v>319</v>
      </c>
      <c r="B23" s="91" t="s">
        <v>309</v>
      </c>
      <c r="C23" s="974"/>
      <c r="D23" s="1881"/>
      <c r="E23" s="1872"/>
    </row>
    <row r="24" spans="1:5" s="7" customFormat="1" ht="28.5" customHeight="1" thickBot="1">
      <c r="A24" s="60" t="s">
        <v>68</v>
      </c>
      <c r="B24" s="34" t="s">
        <v>207</v>
      </c>
      <c r="C24" s="1882">
        <f>+C25+C26+C27+C28+C29</f>
        <v>0</v>
      </c>
      <c r="D24" s="1883">
        <f>+D25+D26+D27+D28+D29</f>
        <v>0</v>
      </c>
      <c r="E24" s="1884"/>
    </row>
    <row r="25" spans="1:5" s="7" customFormat="1" ht="16.5" customHeight="1">
      <c r="A25" s="62" t="s">
        <v>5</v>
      </c>
      <c r="B25" s="86" t="s">
        <v>208</v>
      </c>
      <c r="C25" s="1885"/>
      <c r="D25" s="565"/>
      <c r="E25" s="1868"/>
    </row>
    <row r="26" spans="1:5" s="6" customFormat="1" ht="16.5" customHeight="1">
      <c r="A26" s="63" t="s">
        <v>6</v>
      </c>
      <c r="B26" s="87" t="s">
        <v>209</v>
      </c>
      <c r="C26" s="1869"/>
      <c r="D26" s="1877"/>
      <c r="E26" s="1878"/>
    </row>
    <row r="27" spans="1:5" s="7" customFormat="1" ht="16.5" customHeight="1">
      <c r="A27" s="63" t="s">
        <v>7</v>
      </c>
      <c r="B27" s="87" t="s">
        <v>210</v>
      </c>
      <c r="C27" s="1869"/>
      <c r="D27" s="1074"/>
      <c r="E27" s="1870"/>
    </row>
    <row r="28" spans="1:5" s="7" customFormat="1" ht="16.5" customHeight="1">
      <c r="A28" s="63" t="s">
        <v>8</v>
      </c>
      <c r="B28" s="87" t="s">
        <v>211</v>
      </c>
      <c r="C28" s="1869"/>
      <c r="D28" s="1074"/>
      <c r="E28" s="1870"/>
    </row>
    <row r="29" spans="1:5" s="7" customFormat="1" ht="16.5" customHeight="1">
      <c r="A29" s="63" t="s">
        <v>37</v>
      </c>
      <c r="B29" s="87" t="s">
        <v>212</v>
      </c>
      <c r="C29" s="1869">
        <f>SUM(C30:C34)</f>
        <v>0</v>
      </c>
      <c r="D29" s="1879">
        <f>SUM(D30:D34)</f>
        <v>0</v>
      </c>
      <c r="E29" s="1886"/>
    </row>
    <row r="30" spans="1:5" s="7" customFormat="1" ht="16.5" customHeight="1">
      <c r="A30" s="63" t="s">
        <v>320</v>
      </c>
      <c r="B30" s="90" t="s">
        <v>314</v>
      </c>
      <c r="C30" s="1869"/>
      <c r="D30" s="1074"/>
      <c r="E30" s="1870"/>
    </row>
    <row r="31" spans="1:5" s="7" customFormat="1" ht="16.5" customHeight="1">
      <c r="A31" s="63" t="s">
        <v>321</v>
      </c>
      <c r="B31" s="90" t="s">
        <v>183</v>
      </c>
      <c r="C31" s="1869"/>
      <c r="D31" s="1074"/>
      <c r="E31" s="1870"/>
    </row>
    <row r="32" spans="1:5" s="7" customFormat="1" ht="16.5" customHeight="1">
      <c r="A32" s="63" t="s">
        <v>322</v>
      </c>
      <c r="B32" s="90" t="s">
        <v>184</v>
      </c>
      <c r="C32" s="1869"/>
      <c r="D32" s="1074"/>
      <c r="E32" s="1870"/>
    </row>
    <row r="33" spans="1:5" s="7" customFormat="1" ht="16.5" customHeight="1">
      <c r="A33" s="63" t="s">
        <v>323</v>
      </c>
      <c r="B33" s="90" t="s">
        <v>185</v>
      </c>
      <c r="C33" s="1869"/>
      <c r="D33" s="1074"/>
      <c r="E33" s="1870"/>
    </row>
    <row r="34" spans="1:5" s="7" customFormat="1" ht="16.5" customHeight="1" thickBot="1">
      <c r="A34" s="64" t="s">
        <v>324</v>
      </c>
      <c r="B34" s="91" t="s">
        <v>309</v>
      </c>
      <c r="C34" s="1887"/>
      <c r="D34" s="656"/>
      <c r="E34" s="1888"/>
    </row>
    <row r="35" spans="1:5" s="7" customFormat="1" ht="16.5" customHeight="1" thickBot="1">
      <c r="A35" s="60" t="s">
        <v>38</v>
      </c>
      <c r="B35" s="34" t="s">
        <v>213</v>
      </c>
      <c r="C35" s="934">
        <f>+C36+C41+C42+C43</f>
        <v>0</v>
      </c>
      <c r="D35" s="935">
        <v>50</v>
      </c>
      <c r="E35" s="936">
        <f>+E36+E41+E42+E43</f>
        <v>50</v>
      </c>
    </row>
    <row r="36" spans="1:5" s="7" customFormat="1" ht="16.5" customHeight="1">
      <c r="A36" s="62" t="s">
        <v>9</v>
      </c>
      <c r="B36" s="86" t="s">
        <v>214</v>
      </c>
      <c r="C36" s="1889">
        <f>SUM(C37:C39)</f>
        <v>0</v>
      </c>
      <c r="D36" s="1890">
        <f>SUM(D37:D39)</f>
        <v>0</v>
      </c>
      <c r="E36" s="1891"/>
    </row>
    <row r="37" spans="1:5" s="7" customFormat="1" ht="16.5" customHeight="1">
      <c r="A37" s="63" t="s">
        <v>215</v>
      </c>
      <c r="B37" s="92" t="s">
        <v>325</v>
      </c>
      <c r="C37" s="1892"/>
      <c r="D37" s="1074"/>
      <c r="E37" s="1878"/>
    </row>
    <row r="38" spans="1:5" s="7" customFormat="1" ht="16.5" customHeight="1">
      <c r="A38" s="63" t="s">
        <v>216</v>
      </c>
      <c r="B38" s="92" t="s">
        <v>326</v>
      </c>
      <c r="C38" s="1892"/>
      <c r="D38" s="1074"/>
      <c r="E38" s="1878"/>
    </row>
    <row r="39" spans="1:5" s="7" customFormat="1" ht="16.5" customHeight="1">
      <c r="A39" s="63" t="s">
        <v>327</v>
      </c>
      <c r="B39" s="92" t="s">
        <v>328</v>
      </c>
      <c r="C39" s="1892"/>
      <c r="D39" s="1074"/>
      <c r="E39" s="1878"/>
    </row>
    <row r="40" spans="1:5" s="7" customFormat="1" ht="16.5" customHeight="1">
      <c r="A40" s="63" t="s">
        <v>461</v>
      </c>
      <c r="B40" s="92" t="s">
        <v>464</v>
      </c>
      <c r="C40" s="1892"/>
      <c r="D40" s="1074"/>
      <c r="E40" s="1878"/>
    </row>
    <row r="41" spans="1:5" s="7" customFormat="1" ht="16.5" customHeight="1">
      <c r="A41" s="63" t="s">
        <v>10</v>
      </c>
      <c r="B41" s="87" t="s">
        <v>217</v>
      </c>
      <c r="C41" s="1869"/>
      <c r="D41" s="1074"/>
      <c r="E41" s="1878"/>
    </row>
    <row r="42" spans="1:5" s="7" customFormat="1" ht="16.5" customHeight="1">
      <c r="A42" s="63" t="s">
        <v>165</v>
      </c>
      <c r="B42" s="87" t="s">
        <v>329</v>
      </c>
      <c r="C42" s="1869"/>
      <c r="D42" s="1074"/>
      <c r="E42" s="1878"/>
    </row>
    <row r="43" spans="1:5" s="7" customFormat="1" ht="16.5" customHeight="1" thickBot="1">
      <c r="A43" s="64" t="s">
        <v>188</v>
      </c>
      <c r="B43" s="88" t="s">
        <v>330</v>
      </c>
      <c r="C43" s="1893"/>
      <c r="D43" s="656">
        <v>50</v>
      </c>
      <c r="E43" s="1888">
        <v>50</v>
      </c>
    </row>
    <row r="44" spans="1:5" s="7" customFormat="1" ht="16.5" customHeight="1" thickBot="1">
      <c r="A44" s="60" t="s">
        <v>70</v>
      </c>
      <c r="B44" s="34" t="s">
        <v>218</v>
      </c>
      <c r="C44" s="934">
        <f>C45+C46+C50+C51+C52+C53+C54+C55+C56+C57</f>
        <v>2495</v>
      </c>
      <c r="D44" s="935">
        <f>D45+D46+D50+D51+D52+D53+D54+D55+D56+D57</f>
        <v>2806</v>
      </c>
      <c r="E44" s="936">
        <f>E45+E46+E50+E51+E52+E53+E54+E55+E56+E57</f>
        <v>2805</v>
      </c>
    </row>
    <row r="45" spans="1:5" s="7" customFormat="1" ht="16.5" customHeight="1">
      <c r="A45" s="62" t="s">
        <v>11</v>
      </c>
      <c r="B45" s="86" t="s">
        <v>149</v>
      </c>
      <c r="C45" s="937"/>
      <c r="D45" s="1894"/>
      <c r="E45" s="998"/>
    </row>
    <row r="46" spans="1:5" s="7" customFormat="1" ht="16.5" customHeight="1">
      <c r="A46" s="63" t="s">
        <v>12</v>
      </c>
      <c r="B46" s="87" t="s">
        <v>150</v>
      </c>
      <c r="C46" s="940">
        <f>SUM(C47:C49)</f>
        <v>0</v>
      </c>
      <c r="D46" s="1895">
        <f>SUM(D47:D49)</f>
        <v>0</v>
      </c>
      <c r="E46" s="1896">
        <f>SUM(E47:E49)</f>
        <v>0</v>
      </c>
    </row>
    <row r="47" spans="1:5" s="7" customFormat="1" ht="16.5" customHeight="1">
      <c r="A47" s="63" t="s">
        <v>331</v>
      </c>
      <c r="B47" s="93" t="s">
        <v>194</v>
      </c>
      <c r="C47" s="1897"/>
      <c r="D47" s="1898"/>
      <c r="E47" s="855"/>
    </row>
    <row r="48" spans="1:5" s="7" customFormat="1" ht="16.5" customHeight="1">
      <c r="A48" s="63" t="s">
        <v>332</v>
      </c>
      <c r="B48" s="93" t="s">
        <v>195</v>
      </c>
      <c r="C48" s="1897"/>
      <c r="D48" s="1898"/>
      <c r="E48" s="955"/>
    </row>
    <row r="49" spans="1:5" s="7" customFormat="1" ht="16.5" customHeight="1">
      <c r="A49" s="63" t="s">
        <v>333</v>
      </c>
      <c r="B49" s="93" t="s">
        <v>196</v>
      </c>
      <c r="C49" s="1897"/>
      <c r="D49" s="1898"/>
      <c r="E49" s="855"/>
    </row>
    <row r="50" spans="1:5" s="7" customFormat="1" ht="16.5" customHeight="1">
      <c r="A50" s="63" t="s">
        <v>13</v>
      </c>
      <c r="B50" s="87" t="s">
        <v>151</v>
      </c>
      <c r="C50" s="940">
        <v>1310</v>
      </c>
      <c r="D50" s="956">
        <v>1304</v>
      </c>
      <c r="E50" s="855">
        <v>1303</v>
      </c>
    </row>
    <row r="51" spans="1:5" s="7" customFormat="1" ht="16.5" customHeight="1">
      <c r="A51" s="63" t="s">
        <v>40</v>
      </c>
      <c r="B51" s="87" t="s">
        <v>152</v>
      </c>
      <c r="C51" s="940"/>
      <c r="D51" s="1898"/>
      <c r="E51" s="855"/>
    </row>
    <row r="52" spans="1:5" s="7" customFormat="1" ht="16.5" customHeight="1">
      <c r="A52" s="63" t="s">
        <v>41</v>
      </c>
      <c r="B52" s="87" t="s">
        <v>153</v>
      </c>
      <c r="C52" s="940"/>
      <c r="D52" s="1898"/>
      <c r="E52" s="855"/>
    </row>
    <row r="53" spans="1:5" s="7" customFormat="1" ht="16.5" customHeight="1">
      <c r="A53" s="63" t="s">
        <v>42</v>
      </c>
      <c r="B53" s="87" t="s">
        <v>219</v>
      </c>
      <c r="C53" s="940">
        <v>465</v>
      </c>
      <c r="D53" s="1898">
        <v>442</v>
      </c>
      <c r="E53" s="855">
        <v>442</v>
      </c>
    </row>
    <row r="54" spans="1:5" s="7" customFormat="1" ht="16.5" customHeight="1">
      <c r="A54" s="63" t="s">
        <v>43</v>
      </c>
      <c r="B54" s="87" t="s">
        <v>220</v>
      </c>
      <c r="C54" s="940"/>
      <c r="D54" s="1898"/>
      <c r="E54" s="855"/>
    </row>
    <row r="55" spans="1:5" s="7" customFormat="1" ht="16.5" customHeight="1">
      <c r="A55" s="63" t="s">
        <v>44</v>
      </c>
      <c r="B55" s="87" t="s">
        <v>156</v>
      </c>
      <c r="C55" s="940">
        <v>20</v>
      </c>
      <c r="D55" s="1898">
        <v>6</v>
      </c>
      <c r="E55" s="855">
        <v>6</v>
      </c>
    </row>
    <row r="56" spans="1:5" s="7" customFormat="1" ht="16.5" customHeight="1">
      <c r="A56" s="63" t="s">
        <v>94</v>
      </c>
      <c r="B56" s="87" t="s">
        <v>157</v>
      </c>
      <c r="C56" s="940"/>
      <c r="D56" s="1898"/>
      <c r="E56" s="855"/>
    </row>
    <row r="57" spans="1:5" s="7" customFormat="1" ht="16.5" customHeight="1" thickBot="1">
      <c r="A57" s="128" t="s">
        <v>221</v>
      </c>
      <c r="B57" s="131" t="s">
        <v>158</v>
      </c>
      <c r="C57" s="974">
        <v>700</v>
      </c>
      <c r="D57" s="1899">
        <v>1054</v>
      </c>
      <c r="E57" s="996">
        <v>1054</v>
      </c>
    </row>
    <row r="58" spans="1:5" s="7" customFormat="1" ht="16.5" customHeight="1" thickBot="1">
      <c r="A58" s="130" t="s">
        <v>71</v>
      </c>
      <c r="B58" s="631" t="s">
        <v>222</v>
      </c>
      <c r="C58" s="1882">
        <f>SUM(C59:C62)</f>
        <v>0</v>
      </c>
      <c r="D58" s="1883">
        <f>SUM(D59:D62)</f>
        <v>0</v>
      </c>
      <c r="E58" s="1900"/>
    </row>
    <row r="59" spans="1:5" s="7" customFormat="1" ht="16.5" customHeight="1">
      <c r="A59" s="62" t="s">
        <v>14</v>
      </c>
      <c r="B59" s="86" t="s">
        <v>167</v>
      </c>
      <c r="C59" s="1885"/>
      <c r="D59" s="565"/>
      <c r="E59" s="1868"/>
    </row>
    <row r="60" spans="1:5" s="7" customFormat="1" ht="16.5" customHeight="1">
      <c r="A60" s="63" t="s">
        <v>15</v>
      </c>
      <c r="B60" s="87" t="s">
        <v>168</v>
      </c>
      <c r="C60" s="1869"/>
      <c r="D60" s="1074"/>
      <c r="E60" s="1901"/>
    </row>
    <row r="61" spans="1:5" s="7" customFormat="1" ht="16.5" customHeight="1">
      <c r="A61" s="63" t="s">
        <v>223</v>
      </c>
      <c r="B61" s="87" t="s">
        <v>169</v>
      </c>
      <c r="C61" s="1869"/>
      <c r="D61" s="1074"/>
      <c r="E61" s="1902"/>
    </row>
    <row r="62" spans="1:5" s="7" customFormat="1" ht="16.5" customHeight="1">
      <c r="A62" s="63" t="s">
        <v>224</v>
      </c>
      <c r="B62" s="94" t="s">
        <v>112</v>
      </c>
      <c r="C62" s="1869">
        <f>SUM(C63:C65)</f>
        <v>0</v>
      </c>
      <c r="D62" s="1879">
        <f>SUM(D63:D65)</f>
        <v>0</v>
      </c>
      <c r="E62" s="1870"/>
    </row>
    <row r="63" spans="1:5" s="7" customFormat="1" ht="16.5" customHeight="1">
      <c r="A63" s="64" t="s">
        <v>336</v>
      </c>
      <c r="B63" s="93" t="s">
        <v>334</v>
      </c>
      <c r="C63" s="1869"/>
      <c r="D63" s="1074"/>
      <c r="E63" s="1870"/>
    </row>
    <row r="64" spans="1:5" s="7" customFormat="1" ht="16.5" customHeight="1">
      <c r="A64" s="64" t="s">
        <v>337</v>
      </c>
      <c r="B64" s="93" t="s">
        <v>335</v>
      </c>
      <c r="C64" s="1869"/>
      <c r="D64" s="1074"/>
      <c r="E64" s="1886"/>
    </row>
    <row r="65" spans="1:5" s="7" customFormat="1" ht="16.5" customHeight="1" thickBot="1">
      <c r="A65" s="64" t="s">
        <v>338</v>
      </c>
      <c r="B65" s="93" t="s">
        <v>339</v>
      </c>
      <c r="C65" s="1887"/>
      <c r="D65" s="656"/>
      <c r="E65" s="1888"/>
    </row>
    <row r="66" spans="1:5" s="7" customFormat="1" ht="16.5" customHeight="1" thickBot="1">
      <c r="A66" s="60" t="s">
        <v>45</v>
      </c>
      <c r="B66" s="34" t="s">
        <v>225</v>
      </c>
      <c r="C66" s="933">
        <f>SUM(C67:C69)</f>
        <v>0</v>
      </c>
      <c r="D66" s="556">
        <f>SUM(D67:D69)</f>
        <v>0</v>
      </c>
      <c r="E66" s="1903"/>
    </row>
    <row r="67" spans="1:5" s="7" customFormat="1" ht="29.25" customHeight="1">
      <c r="A67" s="62" t="s">
        <v>16</v>
      </c>
      <c r="B67" s="86" t="s">
        <v>226</v>
      </c>
      <c r="C67" s="1885"/>
      <c r="D67" s="565"/>
      <c r="E67" s="1868"/>
    </row>
    <row r="68" spans="1:5" s="7" customFormat="1" ht="28.5" customHeight="1">
      <c r="A68" s="63" t="s">
        <v>17</v>
      </c>
      <c r="B68" s="87" t="s">
        <v>227</v>
      </c>
      <c r="C68" s="1869"/>
      <c r="D68" s="1074"/>
      <c r="E68" s="1901"/>
    </row>
    <row r="69" spans="1:5" s="7" customFormat="1" ht="16.5" customHeight="1" thickBot="1">
      <c r="A69" s="63" t="s">
        <v>46</v>
      </c>
      <c r="B69" s="87" t="s">
        <v>228</v>
      </c>
      <c r="C69" s="1869"/>
      <c r="D69" s="656"/>
      <c r="E69" s="1904"/>
    </row>
    <row r="70" spans="1:5" s="7" customFormat="1" ht="16.5" customHeight="1" thickBot="1">
      <c r="A70" s="60" t="s">
        <v>73</v>
      </c>
      <c r="B70" s="89" t="s">
        <v>229</v>
      </c>
      <c r="C70" s="933">
        <f>SUM(C71:C73)</f>
        <v>0</v>
      </c>
      <c r="D70" s="556">
        <f>SUM(D71:D73)</f>
        <v>0</v>
      </c>
      <c r="E70" s="1903"/>
    </row>
    <row r="71" spans="1:5" s="7" customFormat="1" ht="27" customHeight="1">
      <c r="A71" s="62" t="s">
        <v>47</v>
      </c>
      <c r="B71" s="86" t="s">
        <v>230</v>
      </c>
      <c r="C71" s="1869"/>
      <c r="D71" s="565"/>
      <c r="E71" s="1902"/>
    </row>
    <row r="72" spans="1:5" s="7" customFormat="1" ht="24.75" customHeight="1">
      <c r="A72" s="63" t="s">
        <v>48</v>
      </c>
      <c r="B72" s="87" t="s">
        <v>352</v>
      </c>
      <c r="C72" s="1869"/>
      <c r="D72" s="1074"/>
      <c r="E72" s="1901"/>
    </row>
    <row r="73" spans="1:5" s="7" customFormat="1" ht="16.5" customHeight="1" thickBot="1">
      <c r="A73" s="63" t="s">
        <v>100</v>
      </c>
      <c r="B73" s="87" t="s">
        <v>231</v>
      </c>
      <c r="C73" s="1893"/>
      <c r="D73" s="656"/>
      <c r="E73" s="1904"/>
    </row>
    <row r="74" spans="1:5" s="7" customFormat="1" ht="21" customHeight="1" thickBot="1">
      <c r="A74" s="60" t="s">
        <v>74</v>
      </c>
      <c r="B74" s="34" t="s">
        <v>232</v>
      </c>
      <c r="C74" s="934">
        <f>C6+C13+C24+C35+C44+C58+C66+C70</f>
        <v>203786</v>
      </c>
      <c r="D74" s="935">
        <f>D6+D13+D24+D35+D44+D58+D66+D70</f>
        <v>208131</v>
      </c>
      <c r="E74" s="936">
        <f>E6+E13+E24+E35+E44+E58+E66+E70</f>
        <v>208130</v>
      </c>
    </row>
    <row r="75" spans="1:5" s="7" customFormat="1" ht="16.5" customHeight="1" thickBot="1">
      <c r="A75" s="31" t="s">
        <v>233</v>
      </c>
      <c r="B75" s="89" t="s">
        <v>234</v>
      </c>
      <c r="C75" s="1882">
        <f>SUM(C76:C78)</f>
        <v>0</v>
      </c>
      <c r="D75" s="1905">
        <f>SUM(D76:D78)</f>
        <v>0</v>
      </c>
      <c r="E75" s="1900"/>
    </row>
    <row r="76" spans="1:5" s="7" customFormat="1" ht="16.5" customHeight="1">
      <c r="A76" s="62" t="s">
        <v>235</v>
      </c>
      <c r="B76" s="86" t="s">
        <v>236</v>
      </c>
      <c r="C76" s="1869"/>
      <c r="D76" s="565"/>
      <c r="E76" s="1906"/>
    </row>
    <row r="77" spans="1:5" s="7" customFormat="1" ht="16.5" customHeight="1">
      <c r="A77" s="63" t="s">
        <v>237</v>
      </c>
      <c r="B77" s="87" t="s">
        <v>238</v>
      </c>
      <c r="C77" s="1869"/>
      <c r="D77" s="1074"/>
      <c r="E77" s="1901"/>
    </row>
    <row r="78" spans="1:5" s="7" customFormat="1" ht="16.5" customHeight="1" thickBot="1">
      <c r="A78" s="64" t="s">
        <v>239</v>
      </c>
      <c r="B78" s="95" t="s">
        <v>340</v>
      </c>
      <c r="C78" s="1869"/>
      <c r="D78" s="656"/>
      <c r="E78" s="1904"/>
    </row>
    <row r="79" spans="1:5" s="7" customFormat="1" ht="16.5" customHeight="1" thickBot="1">
      <c r="A79" s="31" t="s">
        <v>240</v>
      </c>
      <c r="B79" s="89" t="s">
        <v>241</v>
      </c>
      <c r="C79" s="933">
        <f>SUM(C80:C83)</f>
        <v>0</v>
      </c>
      <c r="D79" s="1873">
        <f>SUM(D80:D83)</f>
        <v>0</v>
      </c>
      <c r="E79" s="1903"/>
    </row>
    <row r="80" spans="1:5" s="7" customFormat="1" ht="16.5" customHeight="1">
      <c r="A80" s="62" t="s">
        <v>35</v>
      </c>
      <c r="B80" s="86" t="s">
        <v>242</v>
      </c>
      <c r="C80" s="1869"/>
      <c r="D80" s="565"/>
      <c r="E80" s="1868"/>
    </row>
    <row r="81" spans="1:5" s="7" customFormat="1" ht="16.5" customHeight="1">
      <c r="A81" s="63" t="s">
        <v>36</v>
      </c>
      <c r="B81" s="87" t="s">
        <v>243</v>
      </c>
      <c r="C81" s="1869"/>
      <c r="D81" s="1074"/>
      <c r="E81" s="1901"/>
    </row>
    <row r="82" spans="1:5" s="7" customFormat="1" ht="16.5" customHeight="1">
      <c r="A82" s="63" t="s">
        <v>244</v>
      </c>
      <c r="B82" s="87" t="s">
        <v>245</v>
      </c>
      <c r="C82" s="1869"/>
      <c r="D82" s="1074"/>
      <c r="E82" s="1902"/>
    </row>
    <row r="83" spans="1:5" s="7" customFormat="1" ht="16.5" customHeight="1" thickBot="1">
      <c r="A83" s="64" t="s">
        <v>246</v>
      </c>
      <c r="B83" s="88" t="s">
        <v>247</v>
      </c>
      <c r="C83" s="1869"/>
      <c r="D83" s="656"/>
      <c r="E83" s="1888"/>
    </row>
    <row r="84" spans="1:5" s="7" customFormat="1" ht="16.5" customHeight="1" thickBot="1">
      <c r="A84" s="31" t="s">
        <v>248</v>
      </c>
      <c r="B84" s="89" t="s">
        <v>249</v>
      </c>
      <c r="C84" s="933">
        <f>SUM(C85+C88)</f>
        <v>0</v>
      </c>
      <c r="D84" s="556">
        <f>SUM(D85+D88)</f>
        <v>5821</v>
      </c>
      <c r="E84" s="633">
        <f>SUM(E85+E88)</f>
        <v>5821</v>
      </c>
    </row>
    <row r="85" spans="1:5" s="7" customFormat="1" ht="16.5" customHeight="1">
      <c r="A85" s="62" t="s">
        <v>49</v>
      </c>
      <c r="B85" s="86" t="s">
        <v>250</v>
      </c>
      <c r="C85" s="1907">
        <f>SUM(C86:C87)</f>
        <v>0</v>
      </c>
      <c r="D85" s="1908">
        <f>SUM(D86:D87)</f>
        <v>5821</v>
      </c>
      <c r="E85" s="1908">
        <f>SUM(E86:E87)</f>
        <v>5821</v>
      </c>
    </row>
    <row r="86" spans="1:5" s="7" customFormat="1" ht="16.5" customHeight="1">
      <c r="A86" s="63" t="s">
        <v>343</v>
      </c>
      <c r="B86" s="96" t="s">
        <v>341</v>
      </c>
      <c r="C86" s="1909"/>
      <c r="D86" s="544">
        <v>5821</v>
      </c>
      <c r="E86" s="2164">
        <v>5821</v>
      </c>
    </row>
    <row r="87" spans="1:5" s="7" customFormat="1" ht="16.5" customHeight="1">
      <c r="A87" s="70" t="s">
        <v>344</v>
      </c>
      <c r="B87" s="96" t="s">
        <v>342</v>
      </c>
      <c r="C87" s="1909"/>
      <c r="D87" s="544"/>
      <c r="E87" s="1910"/>
    </row>
    <row r="88" spans="1:5" s="7" customFormat="1" ht="16.5" customHeight="1" thickBot="1">
      <c r="A88" s="128" t="s">
        <v>50</v>
      </c>
      <c r="B88" s="131" t="s">
        <v>251</v>
      </c>
      <c r="C88" s="1911"/>
      <c r="D88" s="779"/>
      <c r="E88" s="1912"/>
    </row>
    <row r="89" spans="1:5" s="6" customFormat="1" ht="16.5" customHeight="1" thickBot="1">
      <c r="A89" s="31" t="s">
        <v>252</v>
      </c>
      <c r="B89" s="89" t="s">
        <v>253</v>
      </c>
      <c r="C89" s="933">
        <f>SUM(C90:C92)</f>
        <v>0</v>
      </c>
      <c r="D89" s="556">
        <f>SUM(D90:D92)</f>
        <v>0</v>
      </c>
      <c r="E89" s="1913"/>
    </row>
    <row r="90" spans="1:5" s="7" customFormat="1" ht="16.5" customHeight="1">
      <c r="A90" s="62" t="s">
        <v>254</v>
      </c>
      <c r="B90" s="86" t="s">
        <v>255</v>
      </c>
      <c r="C90" s="1869"/>
      <c r="D90" s="565"/>
      <c r="E90" s="1868"/>
    </row>
    <row r="91" spans="1:5" s="7" customFormat="1" ht="16.5" customHeight="1">
      <c r="A91" s="63" t="s">
        <v>256</v>
      </c>
      <c r="B91" s="87" t="s">
        <v>257</v>
      </c>
      <c r="C91" s="1869"/>
      <c r="D91" s="1074"/>
      <c r="E91" s="1901"/>
    </row>
    <row r="92" spans="1:5" s="7" customFormat="1" ht="16.5" customHeight="1" thickBot="1">
      <c r="A92" s="64" t="s">
        <v>258</v>
      </c>
      <c r="B92" s="88" t="s">
        <v>259</v>
      </c>
      <c r="C92" s="1869"/>
      <c r="D92" s="656"/>
      <c r="E92" s="1904"/>
    </row>
    <row r="93" spans="1:5" s="7" customFormat="1" ht="16.5" customHeight="1" thickBot="1">
      <c r="A93" s="31" t="s">
        <v>260</v>
      </c>
      <c r="B93" s="89" t="s">
        <v>261</v>
      </c>
      <c r="C93" s="933">
        <f>SUM(C94:C97)</f>
        <v>0</v>
      </c>
      <c r="D93" s="556">
        <f>SUM(D94:D97)</f>
        <v>0</v>
      </c>
      <c r="E93" s="1903"/>
    </row>
    <row r="94" spans="1:5" s="7" customFormat="1" ht="16.5" customHeight="1">
      <c r="A94" s="65" t="s">
        <v>262</v>
      </c>
      <c r="B94" s="86" t="s">
        <v>263</v>
      </c>
      <c r="C94" s="1869"/>
      <c r="D94" s="565"/>
      <c r="E94" s="1868"/>
    </row>
    <row r="95" spans="1:5" s="7" customFormat="1" ht="16.5" customHeight="1">
      <c r="A95" s="66" t="s">
        <v>264</v>
      </c>
      <c r="B95" s="87" t="s">
        <v>265</v>
      </c>
      <c r="C95" s="1869"/>
      <c r="D95" s="1074"/>
      <c r="E95" s="1901"/>
    </row>
    <row r="96" spans="1:5" s="7" customFormat="1" ht="16.5" customHeight="1">
      <c r="A96" s="66" t="s">
        <v>266</v>
      </c>
      <c r="B96" s="87" t="s">
        <v>267</v>
      </c>
      <c r="C96" s="1869"/>
      <c r="D96" s="1074"/>
      <c r="E96" s="1902"/>
    </row>
    <row r="97" spans="1:5" s="6" customFormat="1" ht="16.5" customHeight="1" thickBot="1">
      <c r="A97" s="67" t="s">
        <v>268</v>
      </c>
      <c r="B97" s="88" t="s">
        <v>269</v>
      </c>
      <c r="C97" s="1869"/>
      <c r="D97" s="1081"/>
      <c r="E97" s="1888"/>
    </row>
    <row r="98" spans="1:5" s="6" customFormat="1" ht="16.5" customHeight="1" thickBot="1">
      <c r="A98" s="31" t="s">
        <v>270</v>
      </c>
      <c r="B98" s="89" t="s">
        <v>271</v>
      </c>
      <c r="C98" s="1914"/>
      <c r="D98" s="1915"/>
      <c r="E98" s="1903"/>
    </row>
    <row r="99" spans="1:5" s="6" customFormat="1" ht="16.5" customHeight="1" thickBot="1">
      <c r="A99" s="31" t="s">
        <v>272</v>
      </c>
      <c r="B99" s="97" t="s">
        <v>273</v>
      </c>
      <c r="C99" s="933">
        <f>+C75+C79+C84+C89+C93+C98</f>
        <v>0</v>
      </c>
      <c r="D99" s="556">
        <f>+D75+D79+D84+D89+D93+D98</f>
        <v>5821</v>
      </c>
      <c r="E99" s="633">
        <f>+E75+E79+E84+E89+E93+E98</f>
        <v>5821</v>
      </c>
    </row>
    <row r="100" spans="1:5" s="6" customFormat="1" ht="19.5" customHeight="1" thickBot="1">
      <c r="A100" s="68" t="s">
        <v>274</v>
      </c>
      <c r="B100" s="98" t="s">
        <v>275</v>
      </c>
      <c r="C100" s="933">
        <f>+C74+C99</f>
        <v>203786</v>
      </c>
      <c r="D100" s="556">
        <f>+D74+D99</f>
        <v>213952</v>
      </c>
      <c r="E100" s="633">
        <f>+E74+E99</f>
        <v>213951</v>
      </c>
    </row>
    <row r="101" spans="1:5" s="6" customFormat="1" ht="15.75" customHeight="1">
      <c r="A101" s="202"/>
      <c r="B101" s="203"/>
      <c r="C101" s="215"/>
    </row>
    <row r="102" spans="1:5" s="3" customFormat="1" ht="27" customHeight="1" thickBot="1">
      <c r="A102" s="2282" t="s">
        <v>2</v>
      </c>
      <c r="B102" s="2282"/>
      <c r="C102" s="2282"/>
      <c r="D102" s="2282"/>
      <c r="E102" s="2282"/>
    </row>
    <row r="103" spans="1:5" s="3" customFormat="1" ht="36" customHeight="1" thickBot="1">
      <c r="A103" s="29" t="s">
        <v>57</v>
      </c>
      <c r="B103" s="48" t="s">
        <v>0</v>
      </c>
      <c r="C103" s="124" t="s">
        <v>99</v>
      </c>
      <c r="D103" s="125" t="s">
        <v>390</v>
      </c>
      <c r="E103" s="538" t="s">
        <v>495</v>
      </c>
    </row>
    <row r="104" spans="1:5" s="3" customFormat="1" ht="12" customHeight="1" thickBot="1">
      <c r="A104" s="75">
        <v>1</v>
      </c>
      <c r="B104" s="211">
        <v>2</v>
      </c>
      <c r="C104" s="223">
        <v>3</v>
      </c>
      <c r="D104" s="224">
        <v>4</v>
      </c>
      <c r="E104" s="895">
        <v>5</v>
      </c>
    </row>
    <row r="105" spans="1:5" s="6" customFormat="1" ht="16.5" customHeight="1" thickBot="1">
      <c r="A105" s="60" t="s">
        <v>66</v>
      </c>
      <c r="B105" s="99" t="s">
        <v>308</v>
      </c>
      <c r="C105" s="959">
        <f>SUM(C106:C110)</f>
        <v>308052</v>
      </c>
      <c r="D105" s="567">
        <f>SUM(D106:D110)</f>
        <v>318118</v>
      </c>
      <c r="E105" s="997">
        <f>SUM(E106:E110)</f>
        <v>291760</v>
      </c>
    </row>
    <row r="106" spans="1:5" s="21" customFormat="1" ht="16.5" customHeight="1">
      <c r="A106" s="62" t="s">
        <v>18</v>
      </c>
      <c r="B106" s="109" t="s">
        <v>93</v>
      </c>
      <c r="C106" s="1916">
        <v>183584</v>
      </c>
      <c r="D106" s="650">
        <v>186485</v>
      </c>
      <c r="E106" s="939">
        <v>181939</v>
      </c>
    </row>
    <row r="107" spans="1:5" s="21" customFormat="1" ht="16.5" customHeight="1">
      <c r="A107" s="63" t="s">
        <v>19</v>
      </c>
      <c r="B107" s="101" t="s">
        <v>51</v>
      </c>
      <c r="C107" s="943">
        <v>52399</v>
      </c>
      <c r="D107" s="547">
        <v>53182</v>
      </c>
      <c r="E107" s="973">
        <v>51663</v>
      </c>
    </row>
    <row r="108" spans="1:5" s="21" customFormat="1" ht="16.5" customHeight="1">
      <c r="A108" s="63" t="s">
        <v>20</v>
      </c>
      <c r="B108" s="101" t="s">
        <v>33</v>
      </c>
      <c r="C108" s="943">
        <v>72069</v>
      </c>
      <c r="D108" s="547">
        <v>78451</v>
      </c>
      <c r="E108" s="973">
        <v>58158</v>
      </c>
    </row>
    <row r="109" spans="1:5" s="21" customFormat="1" ht="16.5" customHeight="1">
      <c r="A109" s="63" t="s">
        <v>21</v>
      </c>
      <c r="B109" s="102" t="s">
        <v>52</v>
      </c>
      <c r="C109" s="964"/>
      <c r="D109" s="547"/>
      <c r="E109" s="973"/>
    </row>
    <row r="110" spans="1:5" s="21" customFormat="1" ht="16.5" customHeight="1">
      <c r="A110" s="63" t="s">
        <v>29</v>
      </c>
      <c r="B110" s="27" t="s">
        <v>53</v>
      </c>
      <c r="C110" s="964">
        <f>SUM(C111:C118)</f>
        <v>0</v>
      </c>
      <c r="D110" s="1917">
        <f>SUM(D111:D118)</f>
        <v>0</v>
      </c>
      <c r="E110" s="994">
        <f>SUM(E111:E118)</f>
        <v>0</v>
      </c>
    </row>
    <row r="111" spans="1:5" s="21" customFormat="1" ht="16.5" customHeight="1">
      <c r="A111" s="63" t="s">
        <v>354</v>
      </c>
      <c r="B111" s="103" t="s">
        <v>353</v>
      </c>
      <c r="C111" s="964"/>
      <c r="D111" s="547"/>
      <c r="E111" s="973"/>
    </row>
    <row r="112" spans="1:5" s="21" customFormat="1" ht="16.5" customHeight="1">
      <c r="A112" s="63" t="s">
        <v>355</v>
      </c>
      <c r="B112" s="104" t="s">
        <v>276</v>
      </c>
      <c r="C112" s="964"/>
      <c r="D112" s="547"/>
      <c r="E112" s="973"/>
    </row>
    <row r="113" spans="1:5" s="21" customFormat="1" ht="16.5" customHeight="1">
      <c r="A113" s="63" t="s">
        <v>356</v>
      </c>
      <c r="B113" s="104" t="s">
        <v>277</v>
      </c>
      <c r="C113" s="964"/>
      <c r="D113" s="547"/>
      <c r="E113" s="973"/>
    </row>
    <row r="114" spans="1:5" s="21" customFormat="1" ht="16.5" customHeight="1">
      <c r="A114" s="63" t="s">
        <v>357</v>
      </c>
      <c r="B114" s="105" t="s">
        <v>278</v>
      </c>
      <c r="C114" s="964"/>
      <c r="D114" s="547"/>
      <c r="E114" s="973"/>
    </row>
    <row r="115" spans="1:5" s="21" customFormat="1" ht="16.5" customHeight="1">
      <c r="A115" s="63" t="s">
        <v>358</v>
      </c>
      <c r="B115" s="104" t="s">
        <v>279</v>
      </c>
      <c r="C115" s="964"/>
      <c r="D115" s="547"/>
      <c r="E115" s="973"/>
    </row>
    <row r="116" spans="1:5" s="21" customFormat="1" ht="16.5" customHeight="1">
      <c r="A116" s="63" t="s">
        <v>359</v>
      </c>
      <c r="B116" s="106" t="s">
        <v>280</v>
      </c>
      <c r="C116" s="964"/>
      <c r="D116" s="547"/>
      <c r="E116" s="973"/>
    </row>
    <row r="117" spans="1:5" s="21" customFormat="1" ht="16.5" customHeight="1">
      <c r="A117" s="63" t="s">
        <v>360</v>
      </c>
      <c r="B117" s="106" t="s">
        <v>281</v>
      </c>
      <c r="C117" s="964"/>
      <c r="D117" s="547"/>
      <c r="E117" s="973"/>
    </row>
    <row r="118" spans="1:5" s="21" customFormat="1" ht="16.5" customHeight="1" thickBot="1">
      <c r="A118" s="64" t="s">
        <v>361</v>
      </c>
      <c r="B118" s="106" t="s">
        <v>282</v>
      </c>
      <c r="C118" s="967"/>
      <c r="D118" s="652"/>
      <c r="E118" s="995"/>
    </row>
    <row r="119" spans="1:5" s="21" customFormat="1" ht="16.5" customHeight="1" thickBot="1">
      <c r="A119" s="60" t="s">
        <v>67</v>
      </c>
      <c r="B119" s="99" t="s">
        <v>362</v>
      </c>
      <c r="C119" s="959">
        <v>1608</v>
      </c>
      <c r="D119" s="567">
        <v>1708</v>
      </c>
      <c r="E119" s="997">
        <v>494</v>
      </c>
    </row>
    <row r="120" spans="1:5" s="21" customFormat="1" ht="16.5" customHeight="1">
      <c r="A120" s="62" t="s">
        <v>24</v>
      </c>
      <c r="B120" s="109" t="s">
        <v>101</v>
      </c>
      <c r="C120" s="1916">
        <f>SUM(C121:C125)</f>
        <v>0</v>
      </c>
      <c r="D120" s="1908">
        <f>SUM(D121:D125)</f>
        <v>0</v>
      </c>
      <c r="E120" s="1918">
        <f>SUM(E121:E125)</f>
        <v>0</v>
      </c>
    </row>
    <row r="121" spans="1:5" s="21" customFormat="1" ht="16.5" customHeight="1">
      <c r="A121" s="74" t="s">
        <v>345</v>
      </c>
      <c r="B121" s="222" t="s">
        <v>350</v>
      </c>
      <c r="C121" s="950"/>
      <c r="D121" s="547"/>
      <c r="E121" s="973"/>
    </row>
    <row r="122" spans="1:5" s="21" customFormat="1" ht="34.5" customHeight="1">
      <c r="A122" s="74" t="s">
        <v>346</v>
      </c>
      <c r="B122" s="222" t="s">
        <v>103</v>
      </c>
      <c r="C122" s="964"/>
      <c r="D122" s="547"/>
      <c r="E122" s="973"/>
    </row>
    <row r="123" spans="1:5" s="21" customFormat="1" ht="34.5" customHeight="1">
      <c r="A123" s="74" t="s">
        <v>347</v>
      </c>
      <c r="B123" s="222" t="s">
        <v>110</v>
      </c>
      <c r="C123" s="964"/>
      <c r="D123" s="547"/>
      <c r="E123" s="973"/>
    </row>
    <row r="124" spans="1:5" s="21" customFormat="1" ht="34.5" customHeight="1">
      <c r="A124" s="74" t="s">
        <v>348</v>
      </c>
      <c r="B124" s="222" t="s">
        <v>109</v>
      </c>
      <c r="C124" s="964"/>
      <c r="D124" s="547"/>
      <c r="E124" s="973"/>
    </row>
    <row r="125" spans="1:5" s="21" customFormat="1" ht="43.5" customHeight="1">
      <c r="A125" s="74" t="s">
        <v>349</v>
      </c>
      <c r="B125" s="222" t="s">
        <v>115</v>
      </c>
      <c r="C125" s="964"/>
      <c r="D125" s="547"/>
      <c r="E125" s="973"/>
    </row>
    <row r="126" spans="1:5" s="21" customFormat="1" ht="16.5" customHeight="1">
      <c r="A126" s="62" t="s">
        <v>25</v>
      </c>
      <c r="B126" s="107" t="s">
        <v>54</v>
      </c>
      <c r="C126" s="964"/>
      <c r="D126" s="547"/>
      <c r="E126" s="973"/>
    </row>
    <row r="127" spans="1:5" s="21" customFormat="1" ht="16.5" customHeight="1">
      <c r="A127" s="62" t="s">
        <v>26</v>
      </c>
      <c r="B127" s="108" t="s">
        <v>102</v>
      </c>
      <c r="C127" s="964">
        <f>SUM(C128:C133)</f>
        <v>0</v>
      </c>
      <c r="D127" s="1917">
        <f>SUM(D128:D133)</f>
        <v>0</v>
      </c>
      <c r="E127" s="966">
        <f>SUM(E128:E133)</f>
        <v>0</v>
      </c>
    </row>
    <row r="128" spans="1:5" s="21" customFormat="1" ht="16.5" customHeight="1">
      <c r="A128" s="62" t="s">
        <v>310</v>
      </c>
      <c r="B128" s="109" t="s">
        <v>283</v>
      </c>
      <c r="C128" s="964"/>
      <c r="D128" s="547"/>
      <c r="E128" s="973"/>
    </row>
    <row r="129" spans="1:5" s="21" customFormat="1" ht="16.5" customHeight="1">
      <c r="A129" s="62" t="s">
        <v>311</v>
      </c>
      <c r="B129" s="101" t="s">
        <v>277</v>
      </c>
      <c r="C129" s="964"/>
      <c r="D129" s="547"/>
      <c r="E129" s="973"/>
    </row>
    <row r="130" spans="1:5" s="21" customFormat="1" ht="16.5" customHeight="1">
      <c r="A130" s="62" t="s">
        <v>312</v>
      </c>
      <c r="B130" s="101" t="s">
        <v>284</v>
      </c>
      <c r="C130" s="964"/>
      <c r="D130" s="547"/>
      <c r="E130" s="973"/>
    </row>
    <row r="131" spans="1:5" s="21" customFormat="1" ht="18.75" customHeight="1">
      <c r="A131" s="62" t="s">
        <v>313</v>
      </c>
      <c r="B131" s="101" t="s">
        <v>351</v>
      </c>
      <c r="C131" s="964"/>
      <c r="D131" s="547"/>
      <c r="E131" s="973"/>
    </row>
    <row r="132" spans="1:5" s="21" customFormat="1" ht="16.5" customHeight="1">
      <c r="A132" s="62" t="s">
        <v>363</v>
      </c>
      <c r="B132" s="101" t="s">
        <v>457</v>
      </c>
      <c r="C132" s="964"/>
      <c r="D132" s="547"/>
      <c r="E132" s="973"/>
    </row>
    <row r="133" spans="1:5" s="21" customFormat="1" ht="16.5" customHeight="1" thickBot="1">
      <c r="A133" s="283" t="s">
        <v>364</v>
      </c>
      <c r="B133" s="285" t="s">
        <v>285</v>
      </c>
      <c r="C133" s="1919"/>
      <c r="D133" s="781"/>
      <c r="E133" s="1920"/>
    </row>
    <row r="134" spans="1:5" s="21" customFormat="1" ht="16.5" customHeight="1" thickBot="1">
      <c r="A134" s="283" t="s">
        <v>1051</v>
      </c>
      <c r="B134" s="108" t="s">
        <v>1025</v>
      </c>
      <c r="C134" s="2047">
        <v>1608</v>
      </c>
      <c r="D134" s="2048">
        <v>1708</v>
      </c>
      <c r="E134" s="2049">
        <v>494</v>
      </c>
    </row>
    <row r="135" spans="1:5" s="21" customFormat="1" ht="16.5" customHeight="1" thickBot="1">
      <c r="A135" s="60" t="s">
        <v>68</v>
      </c>
      <c r="B135" s="35" t="s">
        <v>286</v>
      </c>
      <c r="C135" s="959">
        <f>SUM(C136+C139)</f>
        <v>0</v>
      </c>
      <c r="D135" s="1921">
        <f>SUM(D136+D139)</f>
        <v>0</v>
      </c>
      <c r="E135" s="997">
        <f>SUM(E136+E139)</f>
        <v>0</v>
      </c>
    </row>
    <row r="136" spans="1:5" s="21" customFormat="1" ht="16.5" customHeight="1">
      <c r="A136" s="62" t="s">
        <v>5</v>
      </c>
      <c r="B136" s="110" t="s">
        <v>365</v>
      </c>
      <c r="C136" s="1916">
        <f>SUM(C137:C138)</f>
        <v>0</v>
      </c>
      <c r="D136" s="650"/>
      <c r="E136" s="939">
        <f>SUM(E137:E138)</f>
        <v>0</v>
      </c>
    </row>
    <row r="137" spans="1:5" s="21" customFormat="1" ht="16.5" customHeight="1">
      <c r="A137" s="63" t="s">
        <v>366</v>
      </c>
      <c r="B137" s="111" t="s">
        <v>368</v>
      </c>
      <c r="C137" s="950"/>
      <c r="D137" s="547"/>
      <c r="E137" s="952"/>
    </row>
    <row r="138" spans="1:5" s="21" customFormat="1" ht="16.5" customHeight="1">
      <c r="A138" s="63" t="s">
        <v>367</v>
      </c>
      <c r="B138" s="111" t="s">
        <v>369</v>
      </c>
      <c r="C138" s="950"/>
      <c r="D138" s="547"/>
      <c r="E138" s="952"/>
    </row>
    <row r="139" spans="1:5" s="21" customFormat="1" ht="16.5" customHeight="1">
      <c r="A139" s="63" t="s">
        <v>6</v>
      </c>
      <c r="B139" s="93" t="s">
        <v>370</v>
      </c>
      <c r="C139" s="943">
        <f>SUM(C140:C141)</f>
        <v>0</v>
      </c>
      <c r="D139" s="547"/>
      <c r="E139" s="973"/>
    </row>
    <row r="140" spans="1:5" s="21" customFormat="1" ht="16.5" customHeight="1">
      <c r="A140" s="63" t="s">
        <v>371</v>
      </c>
      <c r="B140" s="111" t="s">
        <v>368</v>
      </c>
      <c r="C140" s="950"/>
      <c r="D140" s="547"/>
      <c r="E140" s="952"/>
    </row>
    <row r="141" spans="1:5" s="21" customFormat="1" ht="16.5" customHeight="1" thickBot="1">
      <c r="A141" s="70" t="s">
        <v>372</v>
      </c>
      <c r="B141" s="208" t="s">
        <v>369</v>
      </c>
      <c r="C141" s="1922"/>
      <c r="D141" s="652"/>
      <c r="E141" s="1923"/>
    </row>
    <row r="142" spans="1:5" s="21" customFormat="1" ht="20.25" customHeight="1" thickBot="1">
      <c r="A142" s="60" t="s">
        <v>69</v>
      </c>
      <c r="B142" s="35" t="s">
        <v>287</v>
      </c>
      <c r="C142" s="1924">
        <f>+C105+C119+C135</f>
        <v>309660</v>
      </c>
      <c r="D142" s="1925">
        <f>+D105+D119+D135</f>
        <v>319826</v>
      </c>
      <c r="E142" s="1866">
        <f>+E105+E119+E135</f>
        <v>292254</v>
      </c>
    </row>
    <row r="143" spans="1:5" s="21" customFormat="1" ht="16.5" customHeight="1" thickBot="1">
      <c r="A143" s="60" t="s">
        <v>70</v>
      </c>
      <c r="B143" s="35" t="s">
        <v>288</v>
      </c>
      <c r="C143" s="959">
        <f>+C144+C145+C146</f>
        <v>0</v>
      </c>
      <c r="D143" s="1921">
        <f>+D144+D145+D146</f>
        <v>0</v>
      </c>
      <c r="E143" s="997">
        <f>+E144+E145+E146</f>
        <v>0</v>
      </c>
    </row>
    <row r="144" spans="1:5" s="6" customFormat="1" ht="16.5" customHeight="1">
      <c r="A144" s="62" t="s">
        <v>11</v>
      </c>
      <c r="B144" s="109" t="s">
        <v>289</v>
      </c>
      <c r="C144" s="1916"/>
      <c r="D144" s="1926"/>
      <c r="E144" s="1927"/>
    </row>
    <row r="145" spans="1:9" s="21" customFormat="1" ht="16.5" customHeight="1">
      <c r="A145" s="62" t="s">
        <v>12</v>
      </c>
      <c r="B145" s="109" t="s">
        <v>290</v>
      </c>
      <c r="C145" s="943"/>
      <c r="D145" s="547"/>
      <c r="E145" s="973"/>
    </row>
    <row r="146" spans="1:9" s="21" customFormat="1" ht="16.5" customHeight="1" thickBot="1">
      <c r="A146" s="70" t="s">
        <v>13</v>
      </c>
      <c r="B146" s="112" t="s">
        <v>291</v>
      </c>
      <c r="C146" s="945"/>
      <c r="D146" s="652"/>
      <c r="E146" s="995"/>
    </row>
    <row r="147" spans="1:9" s="21" customFormat="1" ht="16.5" customHeight="1" thickBot="1">
      <c r="A147" s="60" t="s">
        <v>71</v>
      </c>
      <c r="B147" s="35" t="s">
        <v>292</v>
      </c>
      <c r="C147" s="959">
        <f>+C148+C149+C150+C151</f>
        <v>0</v>
      </c>
      <c r="D147" s="1921">
        <f>+D148+D149+D150+D151</f>
        <v>0</v>
      </c>
      <c r="E147" s="997">
        <f>+E148+E149+E150+E151</f>
        <v>0</v>
      </c>
    </row>
    <row r="148" spans="1:9" s="21" customFormat="1" ht="16.5" customHeight="1">
      <c r="A148" s="62" t="s">
        <v>14</v>
      </c>
      <c r="B148" s="109" t="s">
        <v>293</v>
      </c>
      <c r="C148" s="1916"/>
      <c r="D148" s="650"/>
      <c r="E148" s="939"/>
    </row>
    <row r="149" spans="1:9" s="21" customFormat="1" ht="16.5" customHeight="1">
      <c r="A149" s="62" t="s">
        <v>15</v>
      </c>
      <c r="B149" s="109" t="s">
        <v>294</v>
      </c>
      <c r="C149" s="943"/>
      <c r="D149" s="547"/>
      <c r="E149" s="973"/>
    </row>
    <row r="150" spans="1:9" s="21" customFormat="1" ht="16.5" customHeight="1">
      <c r="A150" s="62" t="s">
        <v>223</v>
      </c>
      <c r="B150" s="109" t="s">
        <v>295</v>
      </c>
      <c r="C150" s="943"/>
      <c r="D150" s="547"/>
      <c r="E150" s="973"/>
    </row>
    <row r="151" spans="1:9" s="6" customFormat="1" ht="16.5" customHeight="1" thickBot="1">
      <c r="A151" s="70" t="s">
        <v>224</v>
      </c>
      <c r="B151" s="112" t="s">
        <v>296</v>
      </c>
      <c r="C151" s="945"/>
      <c r="D151" s="1928"/>
      <c r="E151" s="995"/>
    </row>
    <row r="152" spans="1:9" s="21" customFormat="1" ht="16.5" customHeight="1" thickBot="1">
      <c r="A152" s="60" t="s">
        <v>72</v>
      </c>
      <c r="B152" s="35" t="s">
        <v>374</v>
      </c>
      <c r="C152" s="1929">
        <f>SUM(C153:C157)</f>
        <v>0</v>
      </c>
      <c r="D152" s="1930">
        <f>SUM(D153:D157)</f>
        <v>0</v>
      </c>
      <c r="E152" s="1931">
        <f>SUM(E153:E157)</f>
        <v>0</v>
      </c>
      <c r="I152" s="71"/>
    </row>
    <row r="153" spans="1:9" s="21" customFormat="1" ht="16.5" customHeight="1">
      <c r="A153" s="62" t="s">
        <v>16</v>
      </c>
      <c r="B153" s="109" t="s">
        <v>297</v>
      </c>
      <c r="C153" s="1916"/>
      <c r="D153" s="650"/>
      <c r="E153" s="939"/>
    </row>
    <row r="154" spans="1:9" s="21" customFormat="1" ht="16.5" customHeight="1">
      <c r="A154" s="74" t="s">
        <v>17</v>
      </c>
      <c r="B154" s="101" t="s">
        <v>298</v>
      </c>
      <c r="C154" s="943"/>
      <c r="D154" s="547"/>
      <c r="E154" s="973"/>
    </row>
    <row r="155" spans="1:9" s="21" customFormat="1" ht="16.5" customHeight="1">
      <c r="A155" s="74" t="s">
        <v>46</v>
      </c>
      <c r="B155" s="101" t="s">
        <v>373</v>
      </c>
      <c r="C155" s="943"/>
      <c r="D155" s="547"/>
      <c r="E155" s="973"/>
    </row>
    <row r="156" spans="1:9" s="6" customFormat="1" ht="16.5" customHeight="1">
      <c r="A156" s="74" t="s">
        <v>113</v>
      </c>
      <c r="B156" s="101" t="s">
        <v>299</v>
      </c>
      <c r="C156" s="943"/>
      <c r="D156" s="649"/>
      <c r="E156" s="906"/>
    </row>
    <row r="157" spans="1:9" s="6" customFormat="1" ht="16.5" customHeight="1" thickBot="1">
      <c r="A157" s="70" t="s">
        <v>114</v>
      </c>
      <c r="B157" s="112" t="s">
        <v>300</v>
      </c>
      <c r="C157" s="945"/>
      <c r="D157" s="1928"/>
      <c r="E157" s="1932"/>
    </row>
    <row r="158" spans="1:9" s="6" customFormat="1" ht="16.5" customHeight="1" thickBot="1">
      <c r="A158" s="60" t="s">
        <v>73</v>
      </c>
      <c r="B158" s="35" t="s">
        <v>301</v>
      </c>
      <c r="C158" s="1933">
        <f>+C159+C160+C161+C162</f>
        <v>0</v>
      </c>
      <c r="D158" s="1934">
        <f>+D159+D160+D161+D162</f>
        <v>0</v>
      </c>
      <c r="E158" s="1935">
        <f>+E159+E160+E161+E162</f>
        <v>0</v>
      </c>
    </row>
    <row r="159" spans="1:9" s="6" customFormat="1" ht="16.5" customHeight="1">
      <c r="A159" s="62" t="s">
        <v>47</v>
      </c>
      <c r="B159" s="109" t="s">
        <v>302</v>
      </c>
      <c r="C159" s="1916"/>
      <c r="D159" s="1926"/>
      <c r="E159" s="1927"/>
    </row>
    <row r="160" spans="1:9" s="6" customFormat="1" ht="16.5" customHeight="1">
      <c r="A160" s="62" t="s">
        <v>48</v>
      </c>
      <c r="B160" s="109" t="s">
        <v>303</v>
      </c>
      <c r="C160" s="943"/>
      <c r="D160" s="649"/>
      <c r="E160" s="906"/>
    </row>
    <row r="161" spans="1:5" s="6" customFormat="1" ht="16.5" customHeight="1">
      <c r="A161" s="62" t="s">
        <v>100</v>
      </c>
      <c r="B161" s="109" t="s">
        <v>304</v>
      </c>
      <c r="C161" s="943"/>
      <c r="D161" s="649"/>
      <c r="E161" s="906"/>
    </row>
    <row r="162" spans="1:5" s="21" customFormat="1" ht="16.5" customHeight="1" thickBot="1">
      <c r="A162" s="70" t="s">
        <v>111</v>
      </c>
      <c r="B162" s="112" t="s">
        <v>305</v>
      </c>
      <c r="C162" s="945"/>
      <c r="D162" s="652"/>
      <c r="E162" s="995"/>
    </row>
    <row r="163" spans="1:5" s="21" customFormat="1" ht="16.5" customHeight="1" thickBot="1">
      <c r="A163" s="60" t="s">
        <v>74</v>
      </c>
      <c r="B163" s="35" t="s">
        <v>306</v>
      </c>
      <c r="C163" s="1936">
        <f>+C143+C147+C152+C158</f>
        <v>0</v>
      </c>
      <c r="D163" s="1937">
        <f>+D143+D147+D152+D158</f>
        <v>0</v>
      </c>
      <c r="E163" s="1938">
        <f>+E143+E147+E152+E158</f>
        <v>0</v>
      </c>
    </row>
    <row r="164" spans="1:5" s="21" customFormat="1" ht="22.5" customHeight="1" thickBot="1">
      <c r="A164" s="28" t="s">
        <v>75</v>
      </c>
      <c r="B164" s="89" t="s">
        <v>307</v>
      </c>
      <c r="C164" s="1936">
        <f>+C142+C163</f>
        <v>309660</v>
      </c>
      <c r="D164" s="1939">
        <f>+D142+D163</f>
        <v>319826</v>
      </c>
      <c r="E164" s="1938">
        <f>+E142+E163</f>
        <v>292254</v>
      </c>
    </row>
    <row r="165" spans="1:5" s="21" customFormat="1" ht="16.5" customHeight="1">
      <c r="A165" s="33"/>
      <c r="B165" s="30"/>
      <c r="C165" s="73"/>
    </row>
    <row r="166" spans="1:5" ht="15.75">
      <c r="A166" s="2266" t="s">
        <v>377</v>
      </c>
      <c r="B166" s="2266"/>
      <c r="C166" s="2266"/>
      <c r="D166" s="2266"/>
      <c r="E166" s="2266"/>
    </row>
    <row r="167" spans="1:5" ht="15.75" thickBot="1">
      <c r="A167" s="2267"/>
      <c r="B167" s="2267"/>
    </row>
    <row r="168" spans="1:5" ht="29.25" thickBot="1">
      <c r="A168" s="60">
        <v>1</v>
      </c>
      <c r="B168" s="26" t="s">
        <v>378</v>
      </c>
      <c r="C168" s="200">
        <f>+C74-C142</f>
        <v>-105874</v>
      </c>
      <c r="D168" s="200">
        <f>+D74-D142</f>
        <v>-111695</v>
      </c>
      <c r="E168" s="742">
        <f>+E74-E142</f>
        <v>-84124</v>
      </c>
    </row>
    <row r="169" spans="1:5" ht="15">
      <c r="A169" s="77"/>
      <c r="B169" s="77"/>
      <c r="C169" s="78"/>
    </row>
    <row r="170" spans="1:5" ht="15.75">
      <c r="A170" s="2268"/>
      <c r="B170" s="2268"/>
      <c r="C170" s="2268"/>
    </row>
    <row r="171" spans="1:5" ht="13.5">
      <c r="A171" s="2255"/>
      <c r="B171" s="2255"/>
      <c r="C171" s="79"/>
    </row>
    <row r="172" spans="1:5">
      <c r="A172" s="80"/>
      <c r="B172" s="81"/>
      <c r="C172" s="82"/>
    </row>
    <row r="173" spans="1:5">
      <c r="A173" s="80"/>
      <c r="B173" s="81"/>
      <c r="C173" s="82"/>
    </row>
    <row r="174" spans="1:5">
      <c r="A174" s="83"/>
      <c r="B174" s="84"/>
      <c r="C174" s="85"/>
    </row>
  </sheetData>
  <mergeCells count="10">
    <mergeCell ref="A166:E166"/>
    <mergeCell ref="A167:B167"/>
    <mergeCell ref="A170:C170"/>
    <mergeCell ref="A171:B171"/>
    <mergeCell ref="A1:E1"/>
    <mergeCell ref="A2:D2"/>
    <mergeCell ref="A3:A4"/>
    <mergeCell ref="B3:B4"/>
    <mergeCell ref="C3:E3"/>
    <mergeCell ref="A102:E102"/>
  </mergeCells>
  <printOptions horizontalCentered="1"/>
  <pageMargins left="0.70866141732283472" right="0.70866141732283472" top="0.94488188976377963" bottom="0.74803149606299213" header="0.70866141732283472" footer="0.31496062992125984"/>
  <pageSetup paperSize="9" scale="62" orientation="portrait" horizontalDpi="300" verticalDpi="300" r:id="rId1"/>
  <headerFooter alignWithMargins="0">
    <oddHeader>&amp;R&amp;"Times New Roman CE,Dőlt"&amp;14 &amp;12 1.4. melléklet a 11/2016. (V.27.) önkormányzati rendelethez</oddHeader>
  </headerFooter>
  <rowBreaks count="2" manualBreakCount="2">
    <brk id="65" max="5" man="1"/>
    <brk id="118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5" sqref="N35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2"/>
  <sheetViews>
    <sheetView topLeftCell="A16" zoomScale="90" zoomScaleNormal="90" zoomScaleSheetLayoutView="100" workbookViewId="0">
      <selection activeCell="C39" sqref="C39"/>
    </sheetView>
  </sheetViews>
  <sheetFormatPr defaultColWidth="9.33203125" defaultRowHeight="12.75"/>
  <cols>
    <col min="1" max="1" width="8" style="240" customWidth="1"/>
    <col min="2" max="2" width="57.5" style="241" customWidth="1"/>
    <col min="3" max="5" width="17.5" style="240" customWidth="1"/>
    <col min="6" max="6" width="61.6640625" style="240" customWidth="1"/>
    <col min="7" max="9" width="16.5" style="240" customWidth="1"/>
    <col min="10" max="16384" width="9.33203125" style="240"/>
  </cols>
  <sheetData>
    <row r="1" spans="1:9" ht="39.75" customHeight="1">
      <c r="A1" s="2284" t="s">
        <v>987</v>
      </c>
      <c r="B1" s="2284"/>
      <c r="C1" s="2284"/>
      <c r="D1" s="2284"/>
      <c r="E1" s="2284"/>
      <c r="F1" s="2284"/>
      <c r="G1" s="2284"/>
      <c r="H1" s="2284"/>
      <c r="I1" s="2284"/>
    </row>
    <row r="2" spans="1:9" ht="13.5" thickBot="1">
      <c r="I2" s="1972" t="s">
        <v>957</v>
      </c>
    </row>
    <row r="3" spans="1:9" ht="23.25" customHeight="1" thickBot="1">
      <c r="A3" s="2285" t="s">
        <v>394</v>
      </c>
      <c r="B3" s="2287" t="s">
        <v>1</v>
      </c>
      <c r="C3" s="2288"/>
      <c r="D3" s="2288"/>
      <c r="E3" s="2288"/>
      <c r="F3" s="2287" t="s">
        <v>2</v>
      </c>
      <c r="G3" s="2288"/>
      <c r="H3" s="2288"/>
      <c r="I3" s="2289"/>
    </row>
    <row r="4" spans="1:9" s="243" customFormat="1" ht="42.6" customHeight="1" thickBot="1">
      <c r="A4" s="2286"/>
      <c r="B4" s="242" t="s">
        <v>4</v>
      </c>
      <c r="C4" s="124" t="s">
        <v>99</v>
      </c>
      <c r="D4" s="125" t="s">
        <v>390</v>
      </c>
      <c r="E4" s="600" t="s">
        <v>495</v>
      </c>
      <c r="F4" s="242" t="s">
        <v>4</v>
      </c>
      <c r="G4" s="124" t="s">
        <v>99</v>
      </c>
      <c r="H4" s="125" t="s">
        <v>390</v>
      </c>
      <c r="I4" s="125" t="s">
        <v>495</v>
      </c>
    </row>
    <row r="5" spans="1:9" s="244" customFormat="1" ht="17.25" customHeight="1" thickBot="1">
      <c r="A5" s="280">
        <v>1</v>
      </c>
      <c r="B5" s="281">
        <v>2</v>
      </c>
      <c r="C5" s="279">
        <v>3</v>
      </c>
      <c r="D5" s="279">
        <v>4</v>
      </c>
      <c r="E5" s="279">
        <v>5</v>
      </c>
      <c r="F5" s="606">
        <v>6</v>
      </c>
      <c r="G5" s="607">
        <v>7</v>
      </c>
      <c r="H5" s="608">
        <v>8</v>
      </c>
      <c r="I5" s="609">
        <v>9</v>
      </c>
    </row>
    <row r="6" spans="1:9" s="247" customFormat="1" ht="25.5" customHeight="1">
      <c r="A6" s="412" t="s">
        <v>66</v>
      </c>
      <c r="B6" s="245" t="s">
        <v>395</v>
      </c>
      <c r="C6" s="246">
        <f>'[5]1.1.sz.mell'!C7</f>
        <v>866388</v>
      </c>
      <c r="D6" s="246">
        <f>'[5]1.1.sz.mell'!D7</f>
        <v>1182116</v>
      </c>
      <c r="E6" s="246">
        <f>'[5]1.1.sz.mell'!E7</f>
        <v>1182116</v>
      </c>
      <c r="F6" s="245" t="s">
        <v>396</v>
      </c>
      <c r="G6" s="714">
        <f>'[5]1.1.sz.mell'!C106</f>
        <v>912506</v>
      </c>
      <c r="H6" s="714">
        <f>'[5]1.1.sz.mell'!D106</f>
        <v>1242941</v>
      </c>
      <c r="I6" s="662">
        <f>'[5]1.1.sz.mell'!E106</f>
        <v>1176071</v>
      </c>
    </row>
    <row r="7" spans="1:9" s="247" customFormat="1" ht="30.75" customHeight="1">
      <c r="A7" s="413" t="s">
        <v>67</v>
      </c>
      <c r="B7" s="248" t="s">
        <v>397</v>
      </c>
      <c r="C7" s="226">
        <f>'[5]1.1.sz.mell'!C14</f>
        <v>457869</v>
      </c>
      <c r="D7" s="226">
        <f>'[5]1.1.sz.mell'!D14</f>
        <v>928403</v>
      </c>
      <c r="E7" s="226">
        <f>'[5]1.1.sz.mell'!E14</f>
        <v>929357</v>
      </c>
      <c r="F7" s="248" t="s">
        <v>51</v>
      </c>
      <c r="G7" s="708">
        <f>'[5]1.1.sz.mell'!C107</f>
        <v>239525</v>
      </c>
      <c r="H7" s="708">
        <f>'[5]1.1.sz.mell'!D107</f>
        <v>293567</v>
      </c>
      <c r="I7" s="662">
        <f>'[5]1.1.sz.mell'!E107</f>
        <v>280626</v>
      </c>
    </row>
    <row r="8" spans="1:9" s="247" customFormat="1" ht="25.5" customHeight="1">
      <c r="A8" s="413" t="s">
        <v>68</v>
      </c>
      <c r="B8" s="248" t="s">
        <v>398</v>
      </c>
      <c r="C8" s="226">
        <f>'[5]1.1.sz.mell'!C24</f>
        <v>144403</v>
      </c>
      <c r="D8" s="226">
        <f>'[5]1.1.sz.mell'!D24</f>
        <v>232949</v>
      </c>
      <c r="E8" s="226">
        <f>'[5]1.1.sz.mell'!E24</f>
        <v>229185</v>
      </c>
      <c r="F8" s="248" t="s">
        <v>399</v>
      </c>
      <c r="G8" s="708">
        <f>'[5]1.1.sz.mell'!C108</f>
        <v>1272951</v>
      </c>
      <c r="H8" s="708">
        <f>'[5]1.1.sz.mell'!D108</f>
        <v>1557446</v>
      </c>
      <c r="I8" s="662">
        <f>'[5]1.1.sz.mell'!E108</f>
        <v>1377393</v>
      </c>
    </row>
    <row r="9" spans="1:9" s="247" customFormat="1" ht="25.5" customHeight="1">
      <c r="A9" s="413" t="s">
        <v>69</v>
      </c>
      <c r="B9" s="248" t="s">
        <v>39</v>
      </c>
      <c r="C9" s="226">
        <f>'[5]1.1.sz.mell'!C36-40000</f>
        <v>884000</v>
      </c>
      <c r="D9" s="226">
        <v>794754</v>
      </c>
      <c r="E9" s="226">
        <f>802669-30000</f>
        <v>772669</v>
      </c>
      <c r="F9" s="248" t="s">
        <v>52</v>
      </c>
      <c r="G9" s="708">
        <f>'[5]1.1.sz.mell'!C109</f>
        <v>81988</v>
      </c>
      <c r="H9" s="708">
        <f>'[5]1.1.sz.mell'!D109</f>
        <v>151175</v>
      </c>
      <c r="I9" s="662">
        <f>'[5]1.1.sz.mell'!E109</f>
        <v>135582</v>
      </c>
    </row>
    <row r="10" spans="1:9" s="247" customFormat="1" ht="31.5" customHeight="1">
      <c r="A10" s="413" t="s">
        <v>70</v>
      </c>
      <c r="B10" s="248" t="s">
        <v>400</v>
      </c>
      <c r="C10" s="226">
        <f>'[6]1.1.sz.mell'!C66</f>
        <v>0</v>
      </c>
      <c r="D10" s="226">
        <f>'[5]1.1.sz.mell'!D68</f>
        <v>1250</v>
      </c>
      <c r="E10" s="226">
        <f>'[5]1.1.sz.mell'!E68</f>
        <v>950</v>
      </c>
      <c r="F10" s="248" t="s">
        <v>53</v>
      </c>
      <c r="G10" s="708">
        <f>'[5]1.1.sz.mell'!C110</f>
        <v>263264</v>
      </c>
      <c r="H10" s="708">
        <f>'[5]1.1.sz.mell'!D110</f>
        <v>286439</v>
      </c>
      <c r="I10" s="662">
        <f>'[5]1.1.sz.mell'!E110</f>
        <v>280305</v>
      </c>
    </row>
    <row r="11" spans="1:9" s="247" customFormat="1" ht="26.25" customHeight="1">
      <c r="A11" s="413" t="s">
        <v>71</v>
      </c>
      <c r="B11" s="248" t="s">
        <v>158</v>
      </c>
      <c r="C11" s="226">
        <f>'[5]1.1.sz.mell'!C45</f>
        <v>625729</v>
      </c>
      <c r="D11" s="226">
        <f>'[5]1.1.sz.mell'!D45</f>
        <v>698985</v>
      </c>
      <c r="E11" s="226">
        <f>'[5]1.1.sz.mell'!E45</f>
        <v>680862</v>
      </c>
      <c r="F11" s="604" t="s">
        <v>365</v>
      </c>
      <c r="G11" s="727">
        <f>'[5]1.1.sz.mell'!C136</f>
        <v>207015</v>
      </c>
      <c r="H11" s="727">
        <f>'[5]1.1.sz.mell'!D136</f>
        <v>392724</v>
      </c>
      <c r="I11" s="662">
        <f>'[5]1.1.sz.mell'!E136</f>
        <v>0</v>
      </c>
    </row>
    <row r="12" spans="1:9" s="247" customFormat="1" ht="21" customHeight="1">
      <c r="A12" s="413" t="s">
        <v>72</v>
      </c>
      <c r="B12" s="248"/>
      <c r="C12" s="226">
        <f>'[7]1.1.sz.mell'!C67</f>
        <v>0</v>
      </c>
      <c r="D12" s="226"/>
      <c r="E12" s="250"/>
      <c r="F12" s="605" t="s">
        <v>368</v>
      </c>
      <c r="G12" s="727">
        <f>'[5]1.1.sz.mell'!C137</f>
        <v>150153</v>
      </c>
      <c r="H12" s="727">
        <f>'[5]1.1.sz.mell'!D137</f>
        <v>172279</v>
      </c>
      <c r="I12" s="662">
        <f>'[5]1.1.sz.mell'!E137</f>
        <v>0</v>
      </c>
    </row>
    <row r="13" spans="1:9" s="247" customFormat="1" ht="26.25" customHeight="1">
      <c r="A13" s="413" t="s">
        <v>73</v>
      </c>
      <c r="B13" s="248"/>
      <c r="C13" s="226"/>
      <c r="D13" s="226"/>
      <c r="E13" s="250"/>
      <c r="F13" s="605" t="s">
        <v>369</v>
      </c>
      <c r="G13" s="727">
        <f>'[5]1.1.sz.mell'!C138</f>
        <v>56862</v>
      </c>
      <c r="H13" s="727">
        <f>'[5]1.1.sz.mell'!D138</f>
        <v>220445</v>
      </c>
      <c r="I13" s="662">
        <f>'[5]1.1.sz.mell'!E138</f>
        <v>0</v>
      </c>
    </row>
    <row r="14" spans="1:9" s="247" customFormat="1" ht="21" customHeight="1">
      <c r="A14" s="413" t="s">
        <v>74</v>
      </c>
      <c r="B14" s="251"/>
      <c r="C14" s="252"/>
      <c r="D14" s="253"/>
      <c r="E14" s="602"/>
      <c r="F14" s="254"/>
      <c r="G14" s="185"/>
      <c r="H14" s="729"/>
      <c r="I14" s="662"/>
    </row>
    <row r="15" spans="1:9" s="247" customFormat="1" ht="21" customHeight="1">
      <c r="A15" s="413" t="s">
        <v>75</v>
      </c>
      <c r="B15" s="255"/>
      <c r="C15" s="252"/>
      <c r="D15" s="253"/>
      <c r="E15" s="602"/>
      <c r="F15" s="254"/>
      <c r="G15" s="185"/>
      <c r="H15" s="729"/>
      <c r="I15" s="662"/>
    </row>
    <row r="16" spans="1:9" s="247" customFormat="1" ht="21" customHeight="1">
      <c r="A16" s="413" t="s">
        <v>76</v>
      </c>
      <c r="B16" s="254"/>
      <c r="C16" s="252"/>
      <c r="D16" s="253"/>
      <c r="E16" s="602"/>
      <c r="F16" s="254"/>
      <c r="G16" s="185"/>
      <c r="H16" s="729"/>
      <c r="I16" s="662"/>
    </row>
    <row r="17" spans="1:9" s="247" customFormat="1" ht="21" customHeight="1" thickBot="1">
      <c r="A17" s="414" t="s">
        <v>77</v>
      </c>
      <c r="B17" s="256"/>
      <c r="C17" s="257"/>
      <c r="D17" s="258"/>
      <c r="E17" s="603"/>
      <c r="F17" s="256"/>
      <c r="G17" s="1952"/>
      <c r="H17" s="1953"/>
      <c r="I17" s="1954"/>
    </row>
    <row r="18" spans="1:9" s="247" customFormat="1" ht="33" customHeight="1" thickBot="1">
      <c r="A18" s="415" t="s">
        <v>78</v>
      </c>
      <c r="B18" s="259" t="s">
        <v>401</v>
      </c>
      <c r="C18" s="260">
        <f>+C6+C7+C9+C10+C11+C12+C13+C14+C15+C16+C17</f>
        <v>2833986</v>
      </c>
      <c r="D18" s="260">
        <f>+D6+D7+D9+D10+D11+D12+D13+D14+D15+D16+D17</f>
        <v>3605508</v>
      </c>
      <c r="E18" s="908">
        <f>+E6+E7+E9+E10+E11+E12+E13+E14+E15+E16+E17</f>
        <v>3565954</v>
      </c>
      <c r="F18" s="261" t="s">
        <v>402</v>
      </c>
      <c r="G18" s="227">
        <f>SUM(G6:G11)</f>
        <v>2977249</v>
      </c>
      <c r="H18" s="227">
        <f>SUM(H6:H11)</f>
        <v>3924292</v>
      </c>
      <c r="I18" s="228">
        <f>SUM(I6:I11)</f>
        <v>3249977</v>
      </c>
    </row>
    <row r="19" spans="1:9" s="247" customFormat="1" ht="27" customHeight="1">
      <c r="A19" s="793" t="s">
        <v>79</v>
      </c>
      <c r="B19" s="693" t="s">
        <v>477</v>
      </c>
      <c r="C19" s="694">
        <f>SUM(C20:C23)</f>
        <v>143263</v>
      </c>
      <c r="D19" s="694">
        <f>SUM(D20:D23)</f>
        <v>347342</v>
      </c>
      <c r="E19" s="2170">
        <f>SUM(E20:E23)</f>
        <v>347341</v>
      </c>
      <c r="F19" s="245" t="s">
        <v>403</v>
      </c>
      <c r="G19" s="725"/>
      <c r="H19" s="726"/>
      <c r="I19" s="715"/>
    </row>
    <row r="20" spans="1:9" s="247" customFormat="1" ht="27" customHeight="1">
      <c r="A20" s="794" t="s">
        <v>80</v>
      </c>
      <c r="B20" s="248" t="s">
        <v>404</v>
      </c>
      <c r="C20" s="226">
        <f>'[5]1.1.sz.mell'!C88</f>
        <v>143263</v>
      </c>
      <c r="D20" s="226">
        <f>'[5]1.1.sz.mell'!D88</f>
        <v>318662</v>
      </c>
      <c r="E20" s="226">
        <f>'[5]1.1.sz.mell'!E88</f>
        <v>318662</v>
      </c>
      <c r="F20" s="248" t="s">
        <v>405</v>
      </c>
      <c r="G20" s="250"/>
      <c r="H20" s="264"/>
      <c r="I20" s="704"/>
    </row>
    <row r="21" spans="1:9" s="247" customFormat="1" ht="27" customHeight="1">
      <c r="A21" s="794" t="s">
        <v>81</v>
      </c>
      <c r="B21" s="248" t="s">
        <v>406</v>
      </c>
      <c r="C21" s="226"/>
      <c r="D21" s="249"/>
      <c r="E21" s="601"/>
      <c r="F21" s="248" t="s">
        <v>407</v>
      </c>
      <c r="G21" s="250"/>
      <c r="H21" s="264"/>
      <c r="I21" s="704"/>
    </row>
    <row r="22" spans="1:9" s="247" customFormat="1" ht="27" customHeight="1">
      <c r="A22" s="794" t="s">
        <v>82</v>
      </c>
      <c r="B22" s="730" t="s">
        <v>476</v>
      </c>
      <c r="C22" s="226"/>
      <c r="D22" s="249"/>
      <c r="E22" s="249"/>
      <c r="F22" s="248" t="s">
        <v>408</v>
      </c>
      <c r="G22" s="250"/>
      <c r="H22" s="264"/>
      <c r="I22" s="704"/>
    </row>
    <row r="23" spans="1:9" s="247" customFormat="1" ht="27" customHeight="1">
      <c r="A23" s="794" t="s">
        <v>83</v>
      </c>
      <c r="B23" s="730" t="s">
        <v>255</v>
      </c>
      <c r="C23" s="226"/>
      <c r="D23" s="265">
        <f>'[5]1.1.sz.mell'!D92</f>
        <v>28680</v>
      </c>
      <c r="E23" s="265">
        <f>'[5]1.1.sz.mell'!E92</f>
        <v>28679</v>
      </c>
      <c r="F23" s="912" t="s">
        <v>410</v>
      </c>
      <c r="G23" s="250"/>
      <c r="H23" s="264"/>
      <c r="I23" s="704"/>
    </row>
    <row r="24" spans="1:9" s="247" customFormat="1" ht="27" customHeight="1">
      <c r="A24" s="794" t="s">
        <v>84</v>
      </c>
      <c r="B24" s="248" t="s">
        <v>409</v>
      </c>
      <c r="C24" s="266">
        <f t="shared" ref="C24:E25" si="0">SUM(C25:C26)</f>
        <v>0</v>
      </c>
      <c r="D24" s="266">
        <f t="shared" si="0"/>
        <v>0</v>
      </c>
      <c r="E24" s="909">
        <f t="shared" si="0"/>
        <v>0</v>
      </c>
      <c r="F24" s="248" t="s">
        <v>411</v>
      </c>
      <c r="G24" s="250"/>
      <c r="H24" s="226"/>
      <c r="I24" s="704"/>
    </row>
    <row r="25" spans="1:9" s="247" customFormat="1" ht="27" customHeight="1">
      <c r="A25" s="795" t="s">
        <v>85</v>
      </c>
      <c r="B25" s="248" t="s">
        <v>1135</v>
      </c>
      <c r="C25" s="267">
        <f t="shared" si="0"/>
        <v>0</v>
      </c>
      <c r="D25" s="267">
        <f t="shared" si="0"/>
        <v>0</v>
      </c>
      <c r="E25" s="263">
        <f t="shared" si="0"/>
        <v>0</v>
      </c>
      <c r="F25" s="262" t="s">
        <v>413</v>
      </c>
      <c r="G25" s="263"/>
      <c r="H25" s="264"/>
      <c r="I25" s="704"/>
    </row>
    <row r="26" spans="1:9" s="247" customFormat="1" ht="27" customHeight="1">
      <c r="A26" s="794" t="s">
        <v>86</v>
      </c>
      <c r="B26" s="248" t="s">
        <v>412</v>
      </c>
      <c r="C26" s="226"/>
      <c r="D26" s="226"/>
      <c r="E26" s="250"/>
      <c r="F26" s="262" t="s">
        <v>298</v>
      </c>
      <c r="G26" s="226"/>
      <c r="H26" s="264">
        <v>28558</v>
      </c>
      <c r="I26" s="704">
        <v>28558</v>
      </c>
    </row>
    <row r="27" spans="1:9" s="247" customFormat="1" ht="27" customHeight="1" thickBot="1">
      <c r="A27" s="796" t="s">
        <v>87</v>
      </c>
      <c r="B27" s="797" t="s">
        <v>443</v>
      </c>
      <c r="C27" s="798"/>
      <c r="D27" s="798"/>
      <c r="E27" s="910"/>
      <c r="F27" s="913"/>
      <c r="G27" s="263"/>
      <c r="H27" s="731"/>
      <c r="I27" s="732"/>
    </row>
    <row r="28" spans="1:9" s="247" customFormat="1" ht="33" customHeight="1" thickBot="1">
      <c r="A28" s="724" t="s">
        <v>88</v>
      </c>
      <c r="B28" s="261" t="s">
        <v>479</v>
      </c>
      <c r="C28" s="229">
        <f>+C19+C24</f>
        <v>143263</v>
      </c>
      <c r="D28" s="229">
        <f>+D19+D24</f>
        <v>347342</v>
      </c>
      <c r="E28" s="227">
        <f>+E19+E24</f>
        <v>347341</v>
      </c>
      <c r="F28" s="261" t="s">
        <v>480</v>
      </c>
      <c r="G28" s="227">
        <f>SUM(G19:G26)</f>
        <v>0</v>
      </c>
      <c r="H28" s="227">
        <f>SUM(H19:H27)</f>
        <v>28558</v>
      </c>
      <c r="I28" s="228">
        <f>SUM(I19:I27)</f>
        <v>28558</v>
      </c>
    </row>
    <row r="29" spans="1:9" s="247" customFormat="1" ht="21.75" customHeight="1" thickBot="1">
      <c r="A29" s="724" t="s">
        <v>89</v>
      </c>
      <c r="B29" s="261" t="s">
        <v>478</v>
      </c>
      <c r="C29" s="229">
        <f>SUM(C18+C28)</f>
        <v>2977249</v>
      </c>
      <c r="D29" s="229">
        <f>SUM(D18+D28)</f>
        <v>3952850</v>
      </c>
      <c r="E29" s="227">
        <f>SUM(E18+E28)</f>
        <v>3913295</v>
      </c>
      <c r="F29" s="261" t="s">
        <v>481</v>
      </c>
      <c r="G29" s="227">
        <f>SUM(G18+G28)</f>
        <v>2977249</v>
      </c>
      <c r="H29" s="227">
        <f>SUM(H18+H28)</f>
        <v>3952850</v>
      </c>
      <c r="I29" s="228">
        <f>SUM(I18+I28)</f>
        <v>3278535</v>
      </c>
    </row>
    <row r="30" spans="1:9" s="247" customFormat="1" ht="23.25" customHeight="1" thickBot="1">
      <c r="A30" s="724" t="s">
        <v>90</v>
      </c>
      <c r="B30" s="261" t="s">
        <v>414</v>
      </c>
      <c r="C30" s="176">
        <f>IF(C18-G18&lt;0,G18-C18,"-")</f>
        <v>143263</v>
      </c>
      <c r="D30" s="176">
        <f>IF(D18-H18&lt;0,H18-D18,"-")</f>
        <v>318784</v>
      </c>
      <c r="E30" s="175"/>
      <c r="F30" s="261" t="s">
        <v>415</v>
      </c>
      <c r="G30" s="176" t="str">
        <f>IF(C14-G14&gt;0,C14-G14,"-")</f>
        <v>-</v>
      </c>
      <c r="H30" s="176" t="str">
        <f>IF(D14-H14&gt;0,D14-H14,"-")</f>
        <v>-</v>
      </c>
      <c r="I30" s="177">
        <v>315977</v>
      </c>
    </row>
    <row r="31" spans="1:9" s="247" customFormat="1" ht="23.25" customHeight="1" thickBot="1">
      <c r="A31" s="724" t="s">
        <v>91</v>
      </c>
      <c r="B31" s="261" t="s">
        <v>416</v>
      </c>
      <c r="C31" s="176" t="str">
        <f>IF(C18+C19-G29&lt;0,G29-(C18+C19),"-")</f>
        <v>-</v>
      </c>
      <c r="D31" s="176" t="str">
        <f>IF(D18+D19-H29&lt;0,H29-(D18+D19),"-")</f>
        <v>-</v>
      </c>
      <c r="E31" s="175" t="str">
        <f>IF(E18+E19-I29&lt;0,I29-(E18+E19),"-")</f>
        <v>-</v>
      </c>
      <c r="F31" s="286" t="s">
        <v>417</v>
      </c>
      <c r="G31" s="176" t="str">
        <f>IF(C18+C19-G29&gt;0,C18+C19-G29,"-")</f>
        <v>-</v>
      </c>
      <c r="H31" s="176" t="str">
        <f>IF(D18+D19-H29&gt;0,D18+D19-H29,"-")</f>
        <v>-</v>
      </c>
      <c r="I31" s="177">
        <f>IF(E18+E19-I29&gt;0,E18+E19-I29,"-")</f>
        <v>634760</v>
      </c>
    </row>
    <row r="32" spans="1:9">
      <c r="C32" s="268"/>
      <c r="D32" s="268"/>
      <c r="E32" s="268"/>
    </row>
  </sheetData>
  <mergeCells count="4">
    <mergeCell ref="A1:I1"/>
    <mergeCell ref="A3:A4"/>
    <mergeCell ref="B3:E3"/>
    <mergeCell ref="F3:I3"/>
  </mergeCells>
  <printOptions horizontalCentered="1"/>
  <pageMargins left="0.31496062992125984" right="0.27559055118110237" top="0.70866141732283472" bottom="0.51181102362204722" header="0.47244094488188981" footer="0.27559055118110237"/>
  <pageSetup paperSize="9" scale="61" orientation="landscape" r:id="rId1"/>
  <headerFooter alignWithMargins="0">
    <oddHeader xml:space="preserve">&amp;R&amp;"Times New Roman CE,Dőlt"&amp;11 &amp;14 &amp;12 2.1. melléklet a 11/2016. (V.27.)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C1" zoomScaleNormal="100" zoomScaleSheetLayoutView="89" workbookViewId="0">
      <selection activeCell="F11" sqref="F11"/>
    </sheetView>
  </sheetViews>
  <sheetFormatPr defaultColWidth="9.33203125" defaultRowHeight="12.75"/>
  <cols>
    <col min="1" max="1" width="6" style="240" customWidth="1"/>
    <col min="2" max="2" width="71.6640625" style="241" customWidth="1"/>
    <col min="3" max="3" width="16.5" style="240" customWidth="1"/>
    <col min="4" max="5" width="15.33203125" style="240" customWidth="1"/>
    <col min="6" max="6" width="78.33203125" style="240" customWidth="1"/>
    <col min="7" max="7" width="16.6640625" style="240" customWidth="1"/>
    <col min="8" max="9" width="14" style="240" customWidth="1"/>
    <col min="10" max="16384" width="9.33203125" style="240"/>
  </cols>
  <sheetData>
    <row r="1" spans="1:9" ht="39.75" customHeight="1">
      <c r="A1" s="2284" t="s">
        <v>988</v>
      </c>
      <c r="B1" s="2284"/>
      <c r="C1" s="2284"/>
      <c r="D1" s="2284"/>
      <c r="E1" s="2284"/>
      <c r="F1" s="2284"/>
      <c r="G1" s="2284"/>
      <c r="H1" s="2284"/>
      <c r="I1" s="2284"/>
    </row>
    <row r="2" spans="1:9" ht="13.5" thickBot="1">
      <c r="H2" s="2290" t="s">
        <v>957</v>
      </c>
      <c r="I2" s="2290"/>
    </row>
    <row r="3" spans="1:9" ht="21" customHeight="1" thickBot="1">
      <c r="A3" s="2291" t="s">
        <v>394</v>
      </c>
      <c r="B3" s="2293" t="s">
        <v>1</v>
      </c>
      <c r="C3" s="2294"/>
      <c r="D3" s="2294"/>
      <c r="E3" s="2294"/>
      <c r="F3" s="2295" t="s">
        <v>2</v>
      </c>
      <c r="G3" s="2296"/>
      <c r="H3" s="2296"/>
      <c r="I3" s="2297"/>
    </row>
    <row r="4" spans="1:9" s="243" customFormat="1" ht="39.75" customHeight="1" thickBot="1">
      <c r="A4" s="2292"/>
      <c r="B4" s="615" t="s">
        <v>4</v>
      </c>
      <c r="C4" s="616" t="s">
        <v>99</v>
      </c>
      <c r="D4" s="575" t="s">
        <v>390</v>
      </c>
      <c r="E4" s="575" t="s">
        <v>495</v>
      </c>
      <c r="F4" s="60" t="s">
        <v>4</v>
      </c>
      <c r="G4" s="124" t="s">
        <v>99</v>
      </c>
      <c r="H4" s="125" t="s">
        <v>390</v>
      </c>
      <c r="I4" s="585" t="s">
        <v>495</v>
      </c>
    </row>
    <row r="5" spans="1:9" s="243" customFormat="1" ht="13.5" thickBot="1">
      <c r="A5" s="611">
        <v>1</v>
      </c>
      <c r="B5" s="269">
        <v>2</v>
      </c>
      <c r="C5" s="270">
        <v>3</v>
      </c>
      <c r="D5" s="270">
        <v>4</v>
      </c>
      <c r="E5" s="270">
        <v>5</v>
      </c>
      <c r="F5" s="269">
        <v>6</v>
      </c>
      <c r="G5" s="270">
        <v>7</v>
      </c>
      <c r="H5" s="270">
        <v>8</v>
      </c>
      <c r="I5" s="271">
        <v>9</v>
      </c>
    </row>
    <row r="6" spans="1:9" ht="25.5" customHeight="1">
      <c r="A6" s="612" t="s">
        <v>66</v>
      </c>
      <c r="B6" s="617" t="s">
        <v>418</v>
      </c>
      <c r="C6" s="708">
        <f>'[5]1.1.sz.mell'!C25</f>
        <v>571194</v>
      </c>
      <c r="D6" s="708">
        <f>'[5]1.1.sz.mell'!D25</f>
        <v>522397</v>
      </c>
      <c r="E6" s="708">
        <f>'[5]1.1.sz.mell'!E25</f>
        <v>515697</v>
      </c>
      <c r="F6" s="628" t="s">
        <v>101</v>
      </c>
      <c r="G6" s="714">
        <f>'[5]1.1.sz.mell'!C120</f>
        <v>854169</v>
      </c>
      <c r="H6" s="714">
        <f>'[5]1.1.sz.mell'!D120</f>
        <v>760928</v>
      </c>
      <c r="I6" s="911">
        <f>'[5]1.1.sz.mell'!E120</f>
        <v>689233</v>
      </c>
    </row>
    <row r="7" spans="1:9" ht="30" customHeight="1">
      <c r="A7" s="416" t="s">
        <v>67</v>
      </c>
      <c r="B7" s="287" t="s">
        <v>419</v>
      </c>
      <c r="C7" s="728">
        <f>'[5]1.1.sz.mell'!C26</f>
        <v>0</v>
      </c>
      <c r="D7" s="728">
        <f>'[5]1.1.sz.mell'!D26</f>
        <v>11444</v>
      </c>
      <c r="E7" s="728">
        <f>'[5]1.1.sz.mell'!E26</f>
        <v>11444</v>
      </c>
      <c r="F7" s="629" t="s">
        <v>350</v>
      </c>
      <c r="G7" s="709">
        <f>'[5]1.1.sz.mell'!C121</f>
        <v>208747</v>
      </c>
      <c r="H7" s="709">
        <f>'[5]1.1.sz.mell'!D121</f>
        <v>226957</v>
      </c>
      <c r="I7" s="911">
        <f>'[5]1.1.sz.mell'!E121</f>
        <v>164461</v>
      </c>
    </row>
    <row r="8" spans="1:9" ht="30" customHeight="1">
      <c r="A8" s="416" t="s">
        <v>68</v>
      </c>
      <c r="B8" s="287" t="s">
        <v>420</v>
      </c>
      <c r="C8" s="728">
        <f>'[5]1.1.sz.mell'!C35</f>
        <v>571194</v>
      </c>
      <c r="D8" s="728">
        <f>'[5]1.1.sz.mell'!D35</f>
        <v>491810</v>
      </c>
      <c r="E8" s="728">
        <f>'[5]1.1.sz.mell'!E35</f>
        <v>491810</v>
      </c>
      <c r="F8" s="629" t="s">
        <v>103</v>
      </c>
      <c r="G8" s="709">
        <f>'[5]1.1.sz.mell'!C122</f>
        <v>520892</v>
      </c>
      <c r="H8" s="709">
        <f>'[5]1.1.sz.mell'!D122</f>
        <v>432983</v>
      </c>
      <c r="I8" s="911">
        <f>'[5]1.1.sz.mell'!E122</f>
        <v>429405</v>
      </c>
    </row>
    <row r="9" spans="1:9" ht="30" customHeight="1">
      <c r="A9" s="416" t="s">
        <v>69</v>
      </c>
      <c r="B9" s="287" t="s">
        <v>421</v>
      </c>
      <c r="C9" s="728">
        <f>'[5]1.1.sz.mell'!C31+'[5]1.1.sz.mell'!C32+'[5]1.1.sz.mell'!C33+'[5]1.1.sz.mell'!C34</f>
        <v>0</v>
      </c>
      <c r="D9" s="728">
        <f>'[5]1.1.sz.mell'!D31+'[5]1.1.sz.mell'!D32+'[5]1.1.sz.mell'!D33+'[5]1.1.sz.mell'!D34</f>
        <v>19143</v>
      </c>
      <c r="E9" s="728">
        <f>'[5]1.1.sz.mell'!E31+'[5]1.1.sz.mell'!E32+'[5]1.1.sz.mell'!E33+'[5]1.1.sz.mell'!E34</f>
        <v>12443</v>
      </c>
      <c r="F9" s="629" t="s">
        <v>110</v>
      </c>
      <c r="G9" s="709">
        <f>'[5]1.1.sz.mell'!C123</f>
        <v>124530</v>
      </c>
      <c r="H9" s="709">
        <f>'[5]1.1.sz.mell'!D123</f>
        <v>89085</v>
      </c>
      <c r="I9" s="911">
        <f>'[5]1.1.sz.mell'!E123</f>
        <v>85327</v>
      </c>
    </row>
    <row r="10" spans="1:9" ht="30" customHeight="1">
      <c r="A10" s="416" t="s">
        <v>70</v>
      </c>
      <c r="B10" s="272" t="s">
        <v>422</v>
      </c>
      <c r="C10" s="709">
        <f>'[5]1.1.sz.mell'!C72</f>
        <v>7000</v>
      </c>
      <c r="D10" s="709">
        <f>'[5]1.1.sz.mell'!D72</f>
        <v>7243</v>
      </c>
      <c r="E10" s="709">
        <f>'[5]1.1.sz.mell'!E72</f>
        <v>7297</v>
      </c>
      <c r="F10" s="629" t="s">
        <v>109</v>
      </c>
      <c r="G10" s="709">
        <f>'[5]1.1.sz.mell'!C124</f>
        <v>0</v>
      </c>
      <c r="H10" s="709">
        <f>'[5]1.1.sz.mell'!D124</f>
        <v>9793</v>
      </c>
      <c r="I10" s="911">
        <f>'[5]1.1.sz.mell'!E124</f>
        <v>8515</v>
      </c>
    </row>
    <row r="11" spans="1:9" ht="42" customHeight="1">
      <c r="A11" s="416" t="s">
        <v>71</v>
      </c>
      <c r="B11" s="273" t="s">
        <v>423</v>
      </c>
      <c r="C11" s="709"/>
      <c r="D11" s="709"/>
      <c r="E11" s="709"/>
      <c r="F11" s="629" t="s">
        <v>1053</v>
      </c>
      <c r="G11" s="709">
        <f>'[5]1.1.sz.mell'!C125</f>
        <v>0</v>
      </c>
      <c r="H11" s="709">
        <f>'[5]1.1.sz.mell'!D125</f>
        <v>2110</v>
      </c>
      <c r="I11" s="911">
        <f>'[5]1.1.sz.mell'!E125</f>
        <v>1525</v>
      </c>
    </row>
    <row r="12" spans="1:9" ht="16.5" customHeight="1">
      <c r="A12" s="416" t="s">
        <v>72</v>
      </c>
      <c r="B12" s="273" t="s">
        <v>424</v>
      </c>
      <c r="C12" s="709"/>
      <c r="D12" s="709"/>
      <c r="E12" s="709"/>
      <c r="F12" s="273" t="s">
        <v>54</v>
      </c>
      <c r="G12" s="252">
        <f>'[5]1.1.sz.mell'!C126</f>
        <v>75670</v>
      </c>
      <c r="H12" s="252">
        <f>'[5]1.1.sz.mell'!D126</f>
        <v>69523</v>
      </c>
      <c r="I12" s="911">
        <f>'[5]1.1.sz.mell'!E126</f>
        <v>51309</v>
      </c>
    </row>
    <row r="13" spans="1:9" ht="18" customHeight="1">
      <c r="A13" s="416" t="s">
        <v>73</v>
      </c>
      <c r="B13" s="273" t="s">
        <v>425</v>
      </c>
      <c r="C13" s="709">
        <v>40000</v>
      </c>
      <c r="D13" s="709">
        <v>29296</v>
      </c>
      <c r="E13" s="709">
        <v>30000</v>
      </c>
      <c r="F13" s="613" t="s">
        <v>102</v>
      </c>
      <c r="G13" s="708">
        <f>'[5]1.1.sz.mell'!C127</f>
        <v>3000</v>
      </c>
      <c r="H13" s="708">
        <f>'[5]1.1.sz.mell'!D127</f>
        <v>10156</v>
      </c>
      <c r="I13" s="911">
        <f>'[5]1.1.sz.mell'!E127</f>
        <v>10156</v>
      </c>
    </row>
    <row r="14" spans="1:9" ht="20.25" customHeight="1">
      <c r="A14" s="416" t="s">
        <v>74</v>
      </c>
      <c r="B14" s="287" t="s">
        <v>426</v>
      </c>
      <c r="C14" s="709">
        <f>'[5]1.1.sz.mell'!C61+'[5]1.1.sz.mell'!C62</f>
        <v>30416</v>
      </c>
      <c r="D14" s="709">
        <f>'[5]1.1.sz.mell'!D61+'[5]1.1.sz.mell'!D62</f>
        <v>73086</v>
      </c>
      <c r="E14" s="709">
        <f>'[5]1.1.sz.mell'!E61+'[5]1.1.sz.mell'!E62</f>
        <v>73106</v>
      </c>
      <c r="F14" s="613" t="s">
        <v>1052</v>
      </c>
      <c r="G14" s="708">
        <f>'[5]1.1.sz.mell'!C134</f>
        <v>4826</v>
      </c>
      <c r="H14" s="708">
        <f>'[5]1.1.sz.mell'!D134</f>
        <v>13501</v>
      </c>
      <c r="I14" s="911">
        <f>'[5]1.1.sz.mell'!E134</f>
        <v>11334</v>
      </c>
    </row>
    <row r="15" spans="1:9" ht="21" customHeight="1">
      <c r="A15" s="416" t="s">
        <v>75</v>
      </c>
      <c r="B15" s="613" t="s">
        <v>112</v>
      </c>
      <c r="C15" s="709">
        <f>'[5]1.1.sz.mell'!C63</f>
        <v>40800</v>
      </c>
      <c r="D15" s="709">
        <f>'[5]1.1.sz.mell'!D63</f>
        <v>14543</v>
      </c>
      <c r="E15" s="709">
        <f>'[5]1.1.sz.mell'!E63</f>
        <v>14848</v>
      </c>
      <c r="F15" s="274" t="s">
        <v>370</v>
      </c>
      <c r="G15" s="708">
        <f>'[5]1.1.sz.mell'!C139</f>
        <v>67298</v>
      </c>
      <c r="H15" s="708">
        <f>'[5]1.1.sz.mell'!D139</f>
        <v>141034</v>
      </c>
      <c r="I15" s="911">
        <f>'[5]1.1.sz.mell'!E139</f>
        <v>0</v>
      </c>
    </row>
    <row r="16" spans="1:9" ht="23.25" customHeight="1">
      <c r="A16" s="416" t="s">
        <v>76</v>
      </c>
      <c r="B16" s="274" t="s">
        <v>427</v>
      </c>
      <c r="C16" s="728">
        <f>'[5]1.1.sz.mell'!C64</f>
        <v>40000</v>
      </c>
      <c r="D16" s="728">
        <f>'[5]1.1.sz.mell'!D64</f>
        <v>6759</v>
      </c>
      <c r="E16" s="728">
        <f>'[5]1.1.sz.mell'!E64</f>
        <v>6759</v>
      </c>
      <c r="F16" s="630" t="s">
        <v>368</v>
      </c>
      <c r="G16" s="708">
        <f>'[5]1.1.sz.mell'!C140</f>
        <v>63298</v>
      </c>
      <c r="H16" s="708">
        <f>'[5]1.1.sz.mell'!D140</f>
        <v>30639</v>
      </c>
      <c r="I16" s="911">
        <f>'[5]1.1.sz.mell'!E140</f>
        <v>0</v>
      </c>
    </row>
    <row r="17" spans="1:9" ht="18" customHeight="1">
      <c r="A17" s="416" t="s">
        <v>77</v>
      </c>
      <c r="B17" s="274" t="s">
        <v>335</v>
      </c>
      <c r="C17" s="728">
        <f>'[5]1.1.sz.mell'!C65</f>
        <v>800</v>
      </c>
      <c r="D17" s="728">
        <f>'[5]1.1.sz.mell'!D65</f>
        <v>800</v>
      </c>
      <c r="E17" s="728">
        <f>'[5]1.1.sz.mell'!E65</f>
        <v>1105</v>
      </c>
      <c r="F17" s="630" t="s">
        <v>369</v>
      </c>
      <c r="G17" s="708">
        <f>'[5]1.1.sz.mell'!C141</f>
        <v>4000</v>
      </c>
      <c r="H17" s="708">
        <f>'[5]1.1.sz.mell'!D141</f>
        <v>110395</v>
      </c>
      <c r="I17" s="911">
        <f>'[5]1.1.sz.mell'!E141</f>
        <v>0</v>
      </c>
    </row>
    <row r="18" spans="1:9" ht="18" customHeight="1">
      <c r="A18" s="417" t="s">
        <v>78</v>
      </c>
      <c r="B18" s="274" t="s">
        <v>339</v>
      </c>
      <c r="C18" s="728"/>
      <c r="D18" s="728"/>
      <c r="E18" s="728"/>
      <c r="F18" s="618"/>
      <c r="G18" s="785"/>
      <c r="H18" s="785"/>
      <c r="I18" s="911"/>
    </row>
    <row r="19" spans="1:9" s="418" customFormat="1" ht="18" customHeight="1">
      <c r="A19" s="416" t="s">
        <v>79</v>
      </c>
      <c r="B19" s="52" t="s">
        <v>470</v>
      </c>
      <c r="C19" s="728">
        <f>'[5]1.1.sz.mell'!C67</f>
        <v>0</v>
      </c>
      <c r="D19" s="728">
        <f>'[5]1.1.sz.mell'!D67</f>
        <v>6984</v>
      </c>
      <c r="E19" s="728">
        <f>'[5]1.1.sz.mell'!E67</f>
        <v>6984</v>
      </c>
      <c r="F19" s="273"/>
      <c r="G19" s="709"/>
      <c r="H19" s="709"/>
      <c r="I19" s="911"/>
    </row>
    <row r="20" spans="1:9" s="418" customFormat="1" ht="18" customHeight="1" thickBot="1">
      <c r="A20" s="417" t="s">
        <v>80</v>
      </c>
      <c r="B20" s="310"/>
      <c r="C20" s="311"/>
      <c r="D20" s="311"/>
      <c r="E20" s="311"/>
      <c r="F20" s="733"/>
      <c r="G20" s="734"/>
      <c r="H20" s="734"/>
      <c r="I20" s="914"/>
    </row>
    <row r="21" spans="1:9" ht="21" customHeight="1" thickBot="1">
      <c r="A21" s="626" t="s">
        <v>81</v>
      </c>
      <c r="B21" s="625" t="s">
        <v>428</v>
      </c>
      <c r="C21" s="419">
        <f>C6+C10+C11+C13+C14+C15+C12</f>
        <v>689410</v>
      </c>
      <c r="D21" s="419">
        <f>D6+D10+D11+D13+D14+D15+D12</f>
        <v>646565</v>
      </c>
      <c r="E21" s="419">
        <f>E6+E10+E11+E13+E14+E15+E12</f>
        <v>640948</v>
      </c>
      <c r="F21" s="276" t="s">
        <v>429</v>
      </c>
      <c r="G21" s="275">
        <f>G6+G13+G14+G15+G12</f>
        <v>1004963</v>
      </c>
      <c r="H21" s="275">
        <f>H6+H13+H14+H15+H12</f>
        <v>995142</v>
      </c>
      <c r="I21" s="721">
        <f>I6+I13+I14+I15+I12</f>
        <v>762032</v>
      </c>
    </row>
    <row r="22" spans="1:9" ht="21.75" customHeight="1">
      <c r="A22" s="612" t="s">
        <v>82</v>
      </c>
      <c r="B22" s="624" t="s">
        <v>430</v>
      </c>
      <c r="C22" s="788">
        <f>+C23+C24+C25+C26+C27</f>
        <v>417930</v>
      </c>
      <c r="D22" s="788">
        <f>+D23+D24+D25+D26+D27</f>
        <v>452051</v>
      </c>
      <c r="E22" s="788">
        <f>+E23+E24+E25+E26+E27</f>
        <v>452051</v>
      </c>
      <c r="F22" s="713" t="s">
        <v>403</v>
      </c>
      <c r="G22" s="246"/>
      <c r="H22" s="714"/>
      <c r="I22" s="786"/>
    </row>
    <row r="23" spans="1:9" ht="21.75" customHeight="1">
      <c r="A23" s="416" t="s">
        <v>83</v>
      </c>
      <c r="B23" s="273" t="s">
        <v>104</v>
      </c>
      <c r="C23" s="709">
        <f>'[5]1.1.sz.mell'!C89</f>
        <v>212779</v>
      </c>
      <c r="D23" s="709">
        <f>'[5]1.1.sz.mell'!D89</f>
        <v>349674</v>
      </c>
      <c r="E23" s="709">
        <f>'[5]1.1.sz.mell'!E89</f>
        <v>349674</v>
      </c>
      <c r="F23" s="273" t="s">
        <v>431</v>
      </c>
      <c r="G23" s="226"/>
      <c r="H23" s="264"/>
      <c r="I23" s="704"/>
    </row>
    <row r="24" spans="1:9" ht="21.75" customHeight="1">
      <c r="A24" s="612" t="s">
        <v>84</v>
      </c>
      <c r="B24" s="273" t="s">
        <v>432</v>
      </c>
      <c r="C24" s="728"/>
      <c r="D24" s="789"/>
      <c r="E24" s="789"/>
      <c r="F24" s="273" t="s">
        <v>407</v>
      </c>
      <c r="G24" s="226"/>
      <c r="H24" s="264"/>
      <c r="I24" s="704"/>
    </row>
    <row r="25" spans="1:9" ht="21.75" customHeight="1">
      <c r="A25" s="416" t="s">
        <v>85</v>
      </c>
      <c r="B25" s="273" t="s">
        <v>433</v>
      </c>
      <c r="C25" s="709"/>
      <c r="D25" s="252"/>
      <c r="E25" s="252"/>
      <c r="F25" s="273" t="s">
        <v>408</v>
      </c>
      <c r="G25" s="226"/>
      <c r="H25" s="264"/>
      <c r="I25" s="704"/>
    </row>
    <row r="26" spans="1:9" ht="21.75" customHeight="1">
      <c r="A26" s="612" t="s">
        <v>86</v>
      </c>
      <c r="B26" s="273" t="s">
        <v>434</v>
      </c>
      <c r="C26" s="709">
        <f>'[5]1.1.sz.mell'!C82</f>
        <v>205151</v>
      </c>
      <c r="D26" s="709">
        <f>'[5]1.1.sz.mell'!D82</f>
        <v>102377</v>
      </c>
      <c r="E26" s="709">
        <f>'[5]1.1.sz.mell'!E82</f>
        <v>102377</v>
      </c>
      <c r="F26" s="272" t="s">
        <v>410</v>
      </c>
      <c r="G26" s="226"/>
      <c r="H26" s="264"/>
      <c r="I26" s="704"/>
    </row>
    <row r="27" spans="1:9" ht="21.75" customHeight="1">
      <c r="A27" s="416" t="s">
        <v>87</v>
      </c>
      <c r="B27" s="273" t="s">
        <v>435</v>
      </c>
      <c r="C27" s="729"/>
      <c r="D27" s="784"/>
      <c r="E27" s="784"/>
      <c r="F27" s="273" t="s">
        <v>436</v>
      </c>
      <c r="G27" s="226">
        <f>'[5]1.1.sz.mell'!C148</f>
        <v>102377</v>
      </c>
      <c r="H27" s="226">
        <f>'[5]1.1.sz.mell'!D148</f>
        <v>103474</v>
      </c>
      <c r="I27" s="704">
        <f>'[5]1.1.sz.mell'!E148</f>
        <v>103474</v>
      </c>
    </row>
    <row r="28" spans="1:9" ht="21.75" customHeight="1">
      <c r="A28" s="416" t="s">
        <v>88</v>
      </c>
      <c r="B28" s="273" t="s">
        <v>437</v>
      </c>
      <c r="C28" s="532">
        <f>+C29+C30+C31+C32+C33</f>
        <v>0</v>
      </c>
      <c r="D28" s="791"/>
      <c r="E28" s="791"/>
      <c r="F28" s="273" t="s">
        <v>413</v>
      </c>
      <c r="G28" s="710"/>
      <c r="H28" s="264"/>
      <c r="I28" s="704"/>
    </row>
    <row r="29" spans="1:9" ht="21.75" customHeight="1">
      <c r="A29" s="416" t="s">
        <v>89</v>
      </c>
      <c r="B29" s="273" t="s">
        <v>438</v>
      </c>
      <c r="C29" s="709"/>
      <c r="D29" s="252"/>
      <c r="E29" s="252"/>
      <c r="F29" s="273" t="s">
        <v>439</v>
      </c>
      <c r="G29" s="711"/>
      <c r="H29" s="264"/>
      <c r="I29" s="704"/>
    </row>
    <row r="30" spans="1:9" ht="21.75" customHeight="1">
      <c r="A30" s="612" t="s">
        <v>90</v>
      </c>
      <c r="B30" s="273" t="s">
        <v>440</v>
      </c>
      <c r="C30" s="729"/>
      <c r="D30" s="784"/>
      <c r="E30" s="784"/>
      <c r="F30" s="614"/>
      <c r="G30" s="710"/>
      <c r="H30" s="264"/>
      <c r="I30" s="704"/>
    </row>
    <row r="31" spans="1:9" ht="21.75" customHeight="1">
      <c r="A31" s="416" t="s">
        <v>91</v>
      </c>
      <c r="B31" s="273" t="s">
        <v>441</v>
      </c>
      <c r="C31" s="729"/>
      <c r="D31" s="784"/>
      <c r="E31" s="784"/>
      <c r="F31" s="614"/>
      <c r="G31" s="712"/>
      <c r="H31" s="264"/>
      <c r="I31" s="704"/>
    </row>
    <row r="32" spans="1:9" ht="21.75" customHeight="1">
      <c r="A32" s="612" t="s">
        <v>92</v>
      </c>
      <c r="B32" s="273" t="s">
        <v>442</v>
      </c>
      <c r="C32" s="729"/>
      <c r="D32" s="784"/>
      <c r="E32" s="784"/>
      <c r="F32" s="614"/>
      <c r="G32" s="710"/>
      <c r="H32" s="264"/>
      <c r="I32" s="704"/>
    </row>
    <row r="33" spans="1:9" ht="21.75" customHeight="1" thickBot="1">
      <c r="A33" s="417" t="s">
        <v>105</v>
      </c>
      <c r="B33" s="618" t="s">
        <v>443</v>
      </c>
      <c r="C33" s="619"/>
      <c r="D33" s="610"/>
      <c r="E33" s="610"/>
      <c r="F33" s="716"/>
      <c r="G33" s="717"/>
      <c r="H33" s="718"/>
      <c r="I33" s="719"/>
    </row>
    <row r="34" spans="1:9" ht="24" customHeight="1" thickBot="1">
      <c r="A34" s="278" t="s">
        <v>106</v>
      </c>
      <c r="B34" s="621" t="s">
        <v>444</v>
      </c>
      <c r="C34" s="277">
        <f>+C22+C28</f>
        <v>417930</v>
      </c>
      <c r="D34" s="277">
        <f>+D22+D28</f>
        <v>452051</v>
      </c>
      <c r="E34" s="277">
        <f>+E22+E28</f>
        <v>452051</v>
      </c>
      <c r="F34" s="621" t="s">
        <v>445</v>
      </c>
      <c r="G34" s="720">
        <f>SUM(G22:G33)</f>
        <v>102377</v>
      </c>
      <c r="H34" s="720">
        <f>SUM(H22:H33)</f>
        <v>103474</v>
      </c>
      <c r="I34" s="721">
        <f>SUM(I22:I33)</f>
        <v>103474</v>
      </c>
    </row>
    <row r="35" spans="1:9" ht="18" customHeight="1" thickBot="1">
      <c r="A35" s="278" t="s">
        <v>107</v>
      </c>
      <c r="B35" s="276" t="s">
        <v>446</v>
      </c>
      <c r="C35" s="420">
        <f>C21+C34</f>
        <v>1107340</v>
      </c>
      <c r="D35" s="420">
        <f>D21+D34</f>
        <v>1098616</v>
      </c>
      <c r="E35" s="420">
        <f>E21+E34</f>
        <v>1092999</v>
      </c>
      <c r="F35" s="276" t="s">
        <v>1136</v>
      </c>
      <c r="G35" s="722">
        <f>G21+G34</f>
        <v>1107340</v>
      </c>
      <c r="H35" s="722">
        <f>H21+H34</f>
        <v>1098616</v>
      </c>
      <c r="I35" s="723">
        <f>I21+I34</f>
        <v>865506</v>
      </c>
    </row>
    <row r="36" spans="1:9" ht="18" customHeight="1" thickBot="1">
      <c r="A36" s="278">
        <v>3</v>
      </c>
      <c r="B36" s="276" t="s">
        <v>414</v>
      </c>
      <c r="C36" s="421">
        <f>IF(C21-G21&lt;0,G21-C21,"-")</f>
        <v>315553</v>
      </c>
      <c r="D36" s="421">
        <f>IF(D21-H21&lt;0,H21-D21,"-")</f>
        <v>348577</v>
      </c>
      <c r="E36" s="421">
        <f>IF(E21-I21&lt;0,I21-E21,"-")</f>
        <v>121084</v>
      </c>
      <c r="F36" s="276" t="s">
        <v>415</v>
      </c>
      <c r="G36" s="720" t="str">
        <f>IF(C21-G21&gt;0,C21-G21,"-")</f>
        <v>-</v>
      </c>
      <c r="H36" s="720" t="str">
        <f>IF(D21-H21&gt;0,D21-H21,"-")</f>
        <v>-</v>
      </c>
      <c r="I36" s="721" t="str">
        <f>IF(E21-I21&gt;0,E21-I21,"-")</f>
        <v>-</v>
      </c>
    </row>
    <row r="37" spans="1:9" ht="18" customHeight="1" thickBot="1">
      <c r="A37" s="620" t="s">
        <v>116</v>
      </c>
      <c r="B37" s="622" t="s">
        <v>416</v>
      </c>
      <c r="C37" s="623" t="str">
        <f>IF(C21+C22-G35&lt;0,G35-(C21+C22),"-")</f>
        <v>-</v>
      </c>
      <c r="D37" s="623" t="str">
        <f>IF(D21+D22-H35&lt;0,H35-(D21+D22),"-")</f>
        <v>-</v>
      </c>
      <c r="E37" s="623" t="str">
        <f>IF(E21+E22-I35&lt;0,I35-(E21+E22),"-")</f>
        <v>-</v>
      </c>
      <c r="F37" s="276" t="s">
        <v>417</v>
      </c>
      <c r="G37" s="720" t="str">
        <f>IF(C21+C22-G35&gt;0,C21+C22-G35,"-")</f>
        <v>-</v>
      </c>
      <c r="H37" s="720" t="str">
        <f>IF(D21+D22-H35&gt;0,D21+D22-H35,"-")</f>
        <v>-</v>
      </c>
      <c r="I37" s="721">
        <f>IF(E21+E22-I35&gt;0,E21+E22-I35,"-")</f>
        <v>227493</v>
      </c>
    </row>
    <row r="38" spans="1:9">
      <c r="C38" s="241"/>
      <c r="D38" s="241"/>
      <c r="E38" s="241"/>
    </row>
  </sheetData>
  <mergeCells count="5">
    <mergeCell ref="A1:I1"/>
    <mergeCell ref="H2:I2"/>
    <mergeCell ref="A3:A4"/>
    <mergeCell ref="B3:E3"/>
    <mergeCell ref="F3:I3"/>
  </mergeCells>
  <printOptions horizontalCentered="1"/>
  <pageMargins left="0.19685039370078741" right="0.19685039370078741" top="0.6692913385826772" bottom="0.39370078740157483" header="0.47244094488188981" footer="0.39370078740157483"/>
  <pageSetup paperSize="9" scale="56" orientation="landscape" verticalDpi="300" r:id="rId1"/>
  <headerFooter alignWithMargins="0">
    <oddHeader>&amp;R&amp;"Times New Roman CE,Dőlt"&amp;12  2.2. melléklet a 11/2016.(V.27.)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4"/>
  <sheetViews>
    <sheetView topLeftCell="A4" zoomScaleNormal="100" workbookViewId="0">
      <selection activeCell="D24" sqref="D24"/>
    </sheetView>
  </sheetViews>
  <sheetFormatPr defaultColWidth="9.33203125" defaultRowHeight="12.75"/>
  <cols>
    <col min="1" max="1" width="7" style="1425" customWidth="1"/>
    <col min="2" max="2" width="90" style="1425" customWidth="1"/>
    <col min="3" max="6" width="22.33203125" style="1425" customWidth="1"/>
    <col min="7" max="16384" width="9.33203125" style="1425"/>
  </cols>
  <sheetData>
    <row r="1" spans="1:6" ht="41.25" customHeight="1">
      <c r="A1" s="2298" t="s">
        <v>989</v>
      </c>
      <c r="B1" s="2298"/>
      <c r="C1" s="2298"/>
      <c r="D1" s="2298"/>
      <c r="E1" s="2298"/>
      <c r="F1" s="2298"/>
    </row>
    <row r="2" spans="1:6" ht="15" customHeight="1" thickBot="1">
      <c r="A2" s="1426"/>
      <c r="B2" s="1426"/>
      <c r="C2" s="1426"/>
      <c r="D2" s="1426"/>
      <c r="E2" s="1426"/>
      <c r="F2" s="1565" t="s">
        <v>565</v>
      </c>
    </row>
    <row r="3" spans="1:6" ht="132.75" customHeight="1" thickBot="1">
      <c r="A3" s="1427" t="s">
        <v>65</v>
      </c>
      <c r="B3" s="1489" t="s">
        <v>4</v>
      </c>
      <c r="C3" s="1489" t="s">
        <v>506</v>
      </c>
      <c r="D3" s="1489" t="s">
        <v>534</v>
      </c>
      <c r="E3" s="1489" t="s">
        <v>533</v>
      </c>
      <c r="F3" s="1490" t="s">
        <v>507</v>
      </c>
    </row>
    <row r="4" spans="1:6" s="1430" customFormat="1" ht="12">
      <c r="A4" s="2061">
        <v>1</v>
      </c>
      <c r="B4" s="2054">
        <v>2</v>
      </c>
      <c r="C4" s="2054">
        <v>3</v>
      </c>
      <c r="D4" s="2054">
        <v>4</v>
      </c>
      <c r="E4" s="2054">
        <v>5</v>
      </c>
      <c r="F4" s="2055">
        <v>6</v>
      </c>
    </row>
    <row r="5" spans="1:6" ht="24" customHeight="1">
      <c r="A5" s="1434">
        <v>1</v>
      </c>
      <c r="B5" s="2057" t="s">
        <v>1055</v>
      </c>
      <c r="C5" s="1436">
        <v>9933000</v>
      </c>
      <c r="D5" s="1436">
        <v>9933000</v>
      </c>
      <c r="E5" s="1436"/>
      <c r="F5" s="1437">
        <f>D5+E5-C5</f>
        <v>0</v>
      </c>
    </row>
    <row r="6" spans="1:6" ht="25.5" customHeight="1">
      <c r="A6" s="1434">
        <v>2</v>
      </c>
      <c r="B6" s="2057" t="s">
        <v>508</v>
      </c>
      <c r="C6" s="1436">
        <v>8803913</v>
      </c>
      <c r="D6" s="1436">
        <v>8803913</v>
      </c>
      <c r="E6" s="1436"/>
      <c r="F6" s="1437">
        <f t="shared" ref="F6:F18" si="0">D6+E6-C6</f>
        <v>0</v>
      </c>
    </row>
    <row r="7" spans="1:6" ht="21" customHeight="1">
      <c r="A7" s="1434">
        <v>3</v>
      </c>
      <c r="B7" s="2057" t="s">
        <v>1056</v>
      </c>
      <c r="C7" s="1436">
        <v>140000</v>
      </c>
      <c r="D7" s="1436">
        <v>140000</v>
      </c>
      <c r="E7" s="1436">
        <v>0</v>
      </c>
      <c r="F7" s="1437">
        <f t="shared" si="0"/>
        <v>0</v>
      </c>
    </row>
    <row r="8" spans="1:6" ht="23.25" customHeight="1">
      <c r="A8" s="1434">
        <v>4</v>
      </c>
      <c r="B8" s="2057" t="s">
        <v>1057</v>
      </c>
      <c r="C8" s="1436">
        <v>500000</v>
      </c>
      <c r="D8" s="1436">
        <v>500000</v>
      </c>
      <c r="E8" s="1436">
        <v>0</v>
      </c>
      <c r="F8" s="1437">
        <f t="shared" si="0"/>
        <v>0</v>
      </c>
    </row>
    <row r="9" spans="1:6" ht="23.25" customHeight="1">
      <c r="A9" s="1434">
        <v>5</v>
      </c>
      <c r="B9" s="2057" t="s">
        <v>1058</v>
      </c>
      <c r="C9" s="1436">
        <v>160070110</v>
      </c>
      <c r="D9" s="1436">
        <v>10070110</v>
      </c>
      <c r="E9" s="1436">
        <v>150000000</v>
      </c>
      <c r="F9" s="1437">
        <f t="shared" si="0"/>
        <v>0</v>
      </c>
    </row>
    <row r="10" spans="1:6" ht="23.25" customHeight="1">
      <c r="A10" s="1434">
        <v>6</v>
      </c>
      <c r="B10" s="2057" t="s">
        <v>1059</v>
      </c>
      <c r="C10" s="1436">
        <v>1878111</v>
      </c>
      <c r="D10" s="1436">
        <v>1878111</v>
      </c>
      <c r="E10" s="2058"/>
      <c r="F10" s="2062"/>
    </row>
    <row r="11" spans="1:6" ht="23.25" customHeight="1">
      <c r="A11" s="1434">
        <v>7</v>
      </c>
      <c r="B11" s="2057" t="s">
        <v>1060</v>
      </c>
      <c r="C11" s="1436">
        <v>6201000</v>
      </c>
      <c r="D11" s="1436">
        <v>6201000</v>
      </c>
      <c r="E11" s="2058">
        <v>0</v>
      </c>
      <c r="F11" s="1437">
        <f t="shared" si="0"/>
        <v>0</v>
      </c>
    </row>
    <row r="12" spans="1:6" ht="20.25" customHeight="1">
      <c r="A12" s="1434">
        <v>8</v>
      </c>
      <c r="B12" s="2057" t="s">
        <v>1061</v>
      </c>
      <c r="C12" s="1436">
        <v>78621313</v>
      </c>
      <c r="D12" s="1436">
        <v>78621313</v>
      </c>
      <c r="E12" s="2058"/>
      <c r="F12" s="1437">
        <f t="shared" si="0"/>
        <v>0</v>
      </c>
    </row>
    <row r="13" spans="1:6" ht="23.25" customHeight="1">
      <c r="A13" s="1434">
        <v>9</v>
      </c>
      <c r="B13" s="2057" t="s">
        <v>1062</v>
      </c>
      <c r="C13" s="1436">
        <v>81253100</v>
      </c>
      <c r="D13" s="1436">
        <v>81253100</v>
      </c>
      <c r="E13" s="1436">
        <v>0</v>
      </c>
      <c r="F13" s="1437">
        <f t="shared" si="0"/>
        <v>0</v>
      </c>
    </row>
    <row r="14" spans="1:6" ht="24.75" customHeight="1">
      <c r="A14" s="1434">
        <v>10</v>
      </c>
      <c r="B14" s="2057" t="s">
        <v>1063</v>
      </c>
      <c r="C14" s="2059">
        <v>13814787</v>
      </c>
      <c r="D14" s="2059">
        <v>13636753</v>
      </c>
      <c r="E14" s="2060"/>
      <c r="F14" s="1437">
        <f t="shared" si="0"/>
        <v>-178034</v>
      </c>
    </row>
    <row r="15" spans="1:6" ht="24" customHeight="1">
      <c r="A15" s="1434">
        <v>11</v>
      </c>
      <c r="B15" s="2057" t="s">
        <v>1064</v>
      </c>
      <c r="C15" s="2059">
        <v>24642240</v>
      </c>
      <c r="D15" s="2059">
        <v>24642240</v>
      </c>
      <c r="E15" s="2060"/>
      <c r="F15" s="1437">
        <f t="shared" si="0"/>
        <v>0</v>
      </c>
    </row>
    <row r="16" spans="1:6" ht="24" customHeight="1">
      <c r="A16" s="1434">
        <v>12</v>
      </c>
      <c r="B16" s="2057" t="s">
        <v>1065</v>
      </c>
      <c r="C16" s="2059">
        <v>1688172</v>
      </c>
      <c r="D16" s="2059">
        <v>1688172</v>
      </c>
      <c r="E16" s="2060"/>
      <c r="F16" s="1437">
        <f t="shared" si="0"/>
        <v>0</v>
      </c>
    </row>
    <row r="17" spans="1:6" ht="24" customHeight="1">
      <c r="A17" s="1434">
        <v>13</v>
      </c>
      <c r="B17" s="2057" t="s">
        <v>1066</v>
      </c>
      <c r="C17" s="2059">
        <v>23964177</v>
      </c>
      <c r="D17" s="2059">
        <v>23964177</v>
      </c>
      <c r="E17" s="2059"/>
      <c r="F17" s="1437">
        <f t="shared" si="0"/>
        <v>0</v>
      </c>
    </row>
    <row r="18" spans="1:6" ht="21" customHeight="1">
      <c r="A18" s="1434">
        <v>14</v>
      </c>
      <c r="B18" s="2057" t="s">
        <v>1067</v>
      </c>
      <c r="C18" s="2059">
        <v>5635030</v>
      </c>
      <c r="D18" s="2059">
        <v>5563999</v>
      </c>
      <c r="E18" s="2057"/>
      <c r="F18" s="1437">
        <f t="shared" si="0"/>
        <v>-71031</v>
      </c>
    </row>
    <row r="19" spans="1:6" ht="27" customHeight="1">
      <c r="A19" s="1434">
        <v>15</v>
      </c>
      <c r="B19" s="2057" t="s">
        <v>1068</v>
      </c>
      <c r="C19" s="2059">
        <v>2000000</v>
      </c>
      <c r="D19" s="2057"/>
      <c r="E19" s="2059">
        <v>2000000</v>
      </c>
      <c r="F19" s="2063"/>
    </row>
    <row r="20" spans="1:6" s="1503" customFormat="1" ht="24" customHeight="1" thickBot="1">
      <c r="A20" s="1494">
        <v>16</v>
      </c>
      <c r="B20" s="2056" t="s">
        <v>1073</v>
      </c>
      <c r="C20" s="2056">
        <f>SUM(C5:C19)</f>
        <v>419144953</v>
      </c>
      <c r="D20" s="2056">
        <f>SUM(D5:D19)</f>
        <v>266895888</v>
      </c>
      <c r="E20" s="2056">
        <f>SUM(E5:E19)</f>
        <v>152000000</v>
      </c>
      <c r="F20" s="2064">
        <f>SUM(F5:F19)</f>
        <v>-249065</v>
      </c>
    </row>
    <row r="21" spans="1:6" ht="25.5" customHeight="1"/>
    <row r="24" spans="1:6">
      <c r="D24" s="2065"/>
    </row>
  </sheetData>
  <mergeCells count="1">
    <mergeCell ref="A1:F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1" orientation="landscape" r:id="rId1"/>
  <headerFooter>
    <oddHeader>&amp;R&amp;"Times New Roman CE,Dőlt"&amp;12  3. melléklet a 112016.(V.27.)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54"/>
  <sheetViews>
    <sheetView zoomScaleNormal="100" workbookViewId="0">
      <selection activeCell="E48" sqref="E48"/>
    </sheetView>
  </sheetViews>
  <sheetFormatPr defaultColWidth="9.33203125" defaultRowHeight="12.75"/>
  <cols>
    <col min="1" max="1" width="67.1640625" style="2065" customWidth="1"/>
    <col min="2" max="4" width="19.5" style="2065" customWidth="1"/>
    <col min="5" max="16384" width="9.33203125" style="2065"/>
  </cols>
  <sheetData>
    <row r="1" spans="1:5" ht="50.25" customHeight="1">
      <c r="A1" s="2299" t="s">
        <v>1074</v>
      </c>
      <c r="B1" s="2299"/>
      <c r="C1" s="2299"/>
      <c r="D1" s="2299"/>
    </row>
    <row r="2" spans="1:5" ht="13.5" thickBot="1"/>
    <row r="3" spans="1:5" ht="42.75" customHeight="1" thickBot="1">
      <c r="A3" s="2066" t="s">
        <v>617</v>
      </c>
      <c r="B3" s="2067" t="s">
        <v>1075</v>
      </c>
      <c r="C3" s="2067" t="s">
        <v>1076</v>
      </c>
      <c r="D3" s="2068" t="s">
        <v>1077</v>
      </c>
    </row>
    <row r="4" spans="1:5" ht="36" customHeight="1" thickBot="1">
      <c r="A4" s="2066" t="s">
        <v>618</v>
      </c>
      <c r="B4" s="2069">
        <f>B5+B7+B12+B13</f>
        <v>206029900</v>
      </c>
      <c r="C4" s="2069">
        <f>C5+C7+C12+C13</f>
        <v>206029900</v>
      </c>
      <c r="D4" s="2069">
        <f>D5+D7+D12+D13</f>
        <v>0</v>
      </c>
    </row>
    <row r="5" spans="1:5" ht="18.75" customHeight="1">
      <c r="A5" s="2070" t="s">
        <v>619</v>
      </c>
      <c r="B5" s="2071">
        <v>201291000</v>
      </c>
      <c r="C5" s="2071">
        <v>201291000</v>
      </c>
      <c r="D5" s="2072">
        <f>C5-B5</f>
        <v>0</v>
      </c>
    </row>
    <row r="6" spans="1:5" ht="31.5" customHeight="1">
      <c r="A6" s="2073" t="s">
        <v>620</v>
      </c>
      <c r="B6" s="2074">
        <v>201291000</v>
      </c>
      <c r="C6" s="2074">
        <v>201291000</v>
      </c>
      <c r="D6" s="2075">
        <f>C6-B6</f>
        <v>0</v>
      </c>
      <c r="E6" s="2076"/>
    </row>
    <row r="7" spans="1:5" ht="31.5" customHeight="1">
      <c r="A7" s="2077" t="s">
        <v>621</v>
      </c>
      <c r="B7" s="2078">
        <f>SUM(B8:B11)</f>
        <v>4738900</v>
      </c>
      <c r="C7" s="2078">
        <f>SUM(C8:C11)</f>
        <v>4738900</v>
      </c>
      <c r="D7" s="2079">
        <f>SUM(D8:D11)</f>
        <v>0</v>
      </c>
      <c r="E7" s="2076"/>
    </row>
    <row r="8" spans="1:5" ht="31.5" customHeight="1">
      <c r="A8" s="2080" t="s">
        <v>622</v>
      </c>
      <c r="B8" s="2074">
        <v>0</v>
      </c>
      <c r="C8" s="2081">
        <v>0</v>
      </c>
      <c r="D8" s="2075">
        <f>C8-B8</f>
        <v>0</v>
      </c>
      <c r="E8" s="2076"/>
    </row>
    <row r="9" spans="1:5" ht="22.5" customHeight="1">
      <c r="A9" s="2080" t="s">
        <v>623</v>
      </c>
      <c r="B9" s="2074">
        <v>0</v>
      </c>
      <c r="C9" s="2081">
        <v>0</v>
      </c>
      <c r="D9" s="2075">
        <f t="shared" ref="D9:D13" si="0">C9-B9</f>
        <v>0</v>
      </c>
      <c r="E9" s="2076"/>
    </row>
    <row r="10" spans="1:5" ht="22.5" customHeight="1">
      <c r="A10" s="2080" t="s">
        <v>624</v>
      </c>
      <c r="B10" s="2074">
        <v>0</v>
      </c>
      <c r="C10" s="2081">
        <v>0</v>
      </c>
      <c r="D10" s="2075">
        <f t="shared" si="0"/>
        <v>0</v>
      </c>
      <c r="E10" s="2076"/>
    </row>
    <row r="11" spans="1:5" ht="21" customHeight="1">
      <c r="A11" s="2080" t="s">
        <v>625</v>
      </c>
      <c r="B11" s="2074">
        <v>4738900</v>
      </c>
      <c r="C11" s="2081">
        <v>4738900</v>
      </c>
      <c r="D11" s="2075">
        <f t="shared" si="0"/>
        <v>0</v>
      </c>
      <c r="E11" s="2076"/>
    </row>
    <row r="12" spans="1:5" ht="21" customHeight="1">
      <c r="A12" s="2082" t="s">
        <v>626</v>
      </c>
      <c r="B12" s="2078">
        <v>0</v>
      </c>
      <c r="C12" s="2078">
        <v>0</v>
      </c>
      <c r="D12" s="2079">
        <f t="shared" si="0"/>
        <v>0</v>
      </c>
      <c r="E12" s="2083"/>
    </row>
    <row r="13" spans="1:5" ht="21" customHeight="1" thickBot="1">
      <c r="A13" s="2084" t="s">
        <v>1078</v>
      </c>
      <c r="B13" s="2085">
        <v>0</v>
      </c>
      <c r="C13" s="2078">
        <v>0</v>
      </c>
      <c r="D13" s="2079">
        <f t="shared" si="0"/>
        <v>0</v>
      </c>
      <c r="E13" s="2083"/>
    </row>
    <row r="14" spans="1:5" ht="28.5" customHeight="1" thickBot="1">
      <c r="A14" s="2300" t="s">
        <v>1079</v>
      </c>
      <c r="B14" s="2301"/>
      <c r="C14" s="2301"/>
      <c r="D14" s="2086">
        <f>D15+D23</f>
        <v>1083698</v>
      </c>
    </row>
    <row r="15" spans="1:5" ht="28.5" customHeight="1">
      <c r="A15" s="2087" t="s">
        <v>573</v>
      </c>
      <c r="B15" s="2088">
        <f>SUM(B16:B22)</f>
        <v>260271800</v>
      </c>
      <c r="C15" s="2088">
        <f>SUM(C16:C22)</f>
        <v>261777500</v>
      </c>
      <c r="D15" s="2089">
        <f>SUM(D16:D22)</f>
        <v>1505700</v>
      </c>
    </row>
    <row r="16" spans="1:5" ht="28.5" customHeight="1">
      <c r="A16" s="2073" t="s">
        <v>627</v>
      </c>
      <c r="B16" s="2074">
        <v>133140800</v>
      </c>
      <c r="C16" s="2074">
        <v>132310400</v>
      </c>
      <c r="D16" s="2075">
        <f>C16-B16</f>
        <v>-830400</v>
      </c>
    </row>
    <row r="17" spans="1:4" ht="27.75" customHeight="1">
      <c r="A17" s="2073" t="s">
        <v>628</v>
      </c>
      <c r="B17" s="2074">
        <v>67816000</v>
      </c>
      <c r="C17" s="2074">
        <v>67677600</v>
      </c>
      <c r="D17" s="2075">
        <f t="shared" ref="D17:D43" si="1">C17-B17</f>
        <v>-138400</v>
      </c>
    </row>
    <row r="18" spans="1:4" ht="27" customHeight="1">
      <c r="A18" s="2073" t="s">
        <v>1080</v>
      </c>
      <c r="B18" s="2074">
        <v>37200000</v>
      </c>
      <c r="C18" s="2074">
        <v>38040000</v>
      </c>
      <c r="D18" s="2075">
        <f t="shared" si="1"/>
        <v>840000</v>
      </c>
    </row>
    <row r="19" spans="1:4" ht="30" customHeight="1">
      <c r="A19" s="2073" t="s">
        <v>1081</v>
      </c>
      <c r="B19" s="2074">
        <v>20400000</v>
      </c>
      <c r="C19" s="2074">
        <v>19200000</v>
      </c>
      <c r="D19" s="2075">
        <f t="shared" si="1"/>
        <v>-1200000</v>
      </c>
    </row>
    <row r="20" spans="1:4" ht="30" customHeight="1">
      <c r="A20" s="2073" t="s">
        <v>1082</v>
      </c>
      <c r="B20" s="2090">
        <v>1715000</v>
      </c>
      <c r="C20" s="2074">
        <v>1711500</v>
      </c>
      <c r="D20" s="2091">
        <f t="shared" si="1"/>
        <v>-3500</v>
      </c>
    </row>
    <row r="21" spans="1:4" ht="30" customHeight="1">
      <c r="A21" s="2092" t="s">
        <v>1083</v>
      </c>
      <c r="B21" s="2090"/>
      <c r="C21" s="2074">
        <v>2768000</v>
      </c>
      <c r="D21" s="2091">
        <f t="shared" si="1"/>
        <v>2768000</v>
      </c>
    </row>
    <row r="22" spans="1:4" ht="45" customHeight="1" thickBot="1">
      <c r="A22" s="2092" t="s">
        <v>1084</v>
      </c>
      <c r="B22" s="2093"/>
      <c r="C22" s="2074">
        <v>70000</v>
      </c>
      <c r="D22" s="2091">
        <f t="shared" si="1"/>
        <v>70000</v>
      </c>
    </row>
    <row r="23" spans="1:4" ht="19.5" customHeight="1" thickBot="1">
      <c r="A23" s="2094" t="s">
        <v>629</v>
      </c>
      <c r="B23" s="2095">
        <f>SUM(B24:B28)</f>
        <v>41810001</v>
      </c>
      <c r="C23" s="2096">
        <f>SUM(C24:C27)</f>
        <v>38219999</v>
      </c>
      <c r="D23" s="2097">
        <f>SUM(D24:D28)</f>
        <v>-422002</v>
      </c>
    </row>
    <row r="24" spans="1:4" ht="27" customHeight="1">
      <c r="A24" s="2098" t="s">
        <v>630</v>
      </c>
      <c r="B24" s="2099">
        <v>1820000</v>
      </c>
      <c r="C24" s="2074">
        <v>1773333</v>
      </c>
      <c r="D24" s="2091">
        <f t="shared" si="1"/>
        <v>-46667</v>
      </c>
    </row>
    <row r="25" spans="1:4" ht="30.75" customHeight="1">
      <c r="A25" s="2073" t="s">
        <v>631</v>
      </c>
      <c r="B25" s="2100">
        <v>23613334</v>
      </c>
      <c r="C25" s="2074">
        <v>23613333</v>
      </c>
      <c r="D25" s="2091">
        <f t="shared" si="1"/>
        <v>-1</v>
      </c>
    </row>
    <row r="26" spans="1:4" ht="27" customHeight="1">
      <c r="A26" s="2073" t="s">
        <v>1085</v>
      </c>
      <c r="B26" s="2100">
        <v>583334</v>
      </c>
      <c r="C26" s="2074">
        <v>350000</v>
      </c>
      <c r="D26" s="2091">
        <f t="shared" si="1"/>
        <v>-233334</v>
      </c>
    </row>
    <row r="27" spans="1:4" ht="30.75" customHeight="1">
      <c r="A27" s="2073" t="s">
        <v>1086</v>
      </c>
      <c r="B27" s="2101">
        <v>12273333</v>
      </c>
      <c r="C27" s="2074">
        <v>12483333</v>
      </c>
      <c r="D27" s="2091">
        <f t="shared" si="1"/>
        <v>210000</v>
      </c>
    </row>
    <row r="28" spans="1:4" ht="29.25" customHeight="1" thickBot="1">
      <c r="A28" s="2102" t="s">
        <v>1087</v>
      </c>
      <c r="B28" s="2101">
        <v>3520000</v>
      </c>
      <c r="C28" s="2074">
        <v>3168000</v>
      </c>
      <c r="D28" s="2091">
        <f t="shared" si="1"/>
        <v>-352000</v>
      </c>
    </row>
    <row r="29" spans="1:4" ht="32.25" customHeight="1" thickBot="1">
      <c r="A29" s="2103" t="s">
        <v>632</v>
      </c>
      <c r="B29" s="2104">
        <f>SUM(B30:B43)</f>
        <v>258521179</v>
      </c>
      <c r="C29" s="2104">
        <f>SUM(C30:C43)</f>
        <v>256899443</v>
      </c>
      <c r="D29" s="2104">
        <f>SUM(D30:D43)</f>
        <v>-1621736</v>
      </c>
    </row>
    <row r="30" spans="1:4" ht="18" customHeight="1">
      <c r="A30" s="2080" t="s">
        <v>633</v>
      </c>
      <c r="B30" s="2105">
        <v>9234310</v>
      </c>
      <c r="C30" s="2105">
        <v>9234310</v>
      </c>
      <c r="D30" s="2091">
        <f t="shared" si="1"/>
        <v>0</v>
      </c>
    </row>
    <row r="31" spans="1:4" ht="19.5" customHeight="1">
      <c r="A31" s="2080" t="s">
        <v>634</v>
      </c>
      <c r="B31" s="2105">
        <v>7013400</v>
      </c>
      <c r="C31" s="2105">
        <v>7013400</v>
      </c>
      <c r="D31" s="2091">
        <f t="shared" si="1"/>
        <v>0</v>
      </c>
    </row>
    <row r="32" spans="1:4" ht="20.25" customHeight="1">
      <c r="A32" s="2080" t="s">
        <v>635</v>
      </c>
      <c r="B32" s="2105">
        <v>9234310</v>
      </c>
      <c r="C32" s="2105">
        <v>9234310</v>
      </c>
      <c r="D32" s="2091">
        <f t="shared" si="1"/>
        <v>0</v>
      </c>
    </row>
    <row r="33" spans="1:4" ht="20.25" customHeight="1">
      <c r="A33" s="2080" t="s">
        <v>636</v>
      </c>
      <c r="B33" s="2105">
        <v>4909200</v>
      </c>
      <c r="C33" s="2105">
        <v>4909200</v>
      </c>
      <c r="D33" s="2091">
        <f t="shared" si="1"/>
        <v>0</v>
      </c>
    </row>
    <row r="34" spans="1:4" ht="20.25" customHeight="1">
      <c r="A34" s="2080" t="s">
        <v>637</v>
      </c>
      <c r="B34" s="2105">
        <v>11570240</v>
      </c>
      <c r="C34" s="2105">
        <v>11509344</v>
      </c>
      <c r="D34" s="2091">
        <f t="shared" si="1"/>
        <v>-60896</v>
      </c>
    </row>
    <row r="35" spans="1:4" ht="20.25" customHeight="1">
      <c r="A35" s="2080" t="s">
        <v>638</v>
      </c>
      <c r="B35" s="2105">
        <v>56361500</v>
      </c>
      <c r="C35" s="2105">
        <v>56173000</v>
      </c>
      <c r="D35" s="2091">
        <f t="shared" si="1"/>
        <v>-188500</v>
      </c>
    </row>
    <row r="36" spans="1:4" ht="30.75" customHeight="1">
      <c r="A36" s="2080" t="s">
        <v>639</v>
      </c>
      <c r="B36" s="2105">
        <v>8338500</v>
      </c>
      <c r="C36" s="2105">
        <v>8665500</v>
      </c>
      <c r="D36" s="2091">
        <f t="shared" si="1"/>
        <v>327000</v>
      </c>
    </row>
    <row r="37" spans="1:4" ht="30.75" customHeight="1">
      <c r="A37" s="2080" t="s">
        <v>640</v>
      </c>
      <c r="B37" s="2105">
        <v>1430000</v>
      </c>
      <c r="C37" s="2105">
        <v>2200000</v>
      </c>
      <c r="D37" s="2091">
        <f t="shared" si="1"/>
        <v>770000</v>
      </c>
    </row>
    <row r="38" spans="1:4" ht="30.75" customHeight="1">
      <c r="A38" s="2080" t="s">
        <v>641</v>
      </c>
      <c r="B38" s="2105">
        <v>5500000</v>
      </c>
      <c r="C38" s="2105">
        <v>5280000</v>
      </c>
      <c r="D38" s="2091">
        <f t="shared" si="1"/>
        <v>-220000</v>
      </c>
    </row>
    <row r="39" spans="1:4" ht="30.75" customHeight="1">
      <c r="A39" s="2080" t="s">
        <v>642</v>
      </c>
      <c r="B39" s="2105">
        <v>31900000</v>
      </c>
      <c r="C39" s="2105">
        <v>30250000</v>
      </c>
      <c r="D39" s="2091">
        <f t="shared" si="1"/>
        <v>-1650000</v>
      </c>
    </row>
    <row r="40" spans="1:4" ht="30.75" customHeight="1">
      <c r="A40" s="2080" t="s">
        <v>643</v>
      </c>
      <c r="B40" s="2105">
        <v>1731240</v>
      </c>
      <c r="C40" s="2105">
        <v>1731240</v>
      </c>
      <c r="D40" s="2091">
        <f t="shared" si="1"/>
        <v>0</v>
      </c>
    </row>
    <row r="41" spans="1:4" ht="20.25" customHeight="1">
      <c r="A41" s="2080" t="s">
        <v>644</v>
      </c>
      <c r="B41" s="2105">
        <v>22234500</v>
      </c>
      <c r="C41" s="2105">
        <v>22728600</v>
      </c>
      <c r="D41" s="2091">
        <f t="shared" si="1"/>
        <v>494100</v>
      </c>
    </row>
    <row r="42" spans="1:4" ht="20.25" customHeight="1">
      <c r="A42" s="2106" t="s">
        <v>645</v>
      </c>
      <c r="B42" s="2107">
        <v>35153280</v>
      </c>
      <c r="C42" s="2105">
        <v>34059840</v>
      </c>
      <c r="D42" s="2091">
        <f t="shared" si="1"/>
        <v>-1093440</v>
      </c>
    </row>
    <row r="43" spans="1:4" ht="20.25" customHeight="1" thickBot="1">
      <c r="A43" s="2108" t="s">
        <v>646</v>
      </c>
      <c r="B43" s="2109">
        <v>53910699</v>
      </c>
      <c r="C43" s="2109">
        <v>53910699</v>
      </c>
      <c r="D43" s="2091">
        <f t="shared" si="1"/>
        <v>0</v>
      </c>
    </row>
    <row r="44" spans="1:4" ht="20.25" customHeight="1" thickBot="1">
      <c r="A44" s="2110" t="s">
        <v>492</v>
      </c>
      <c r="B44" s="2111">
        <f>B4+B15+B23+B29</f>
        <v>766632880</v>
      </c>
      <c r="C44" s="2111">
        <f>C4+C15+C23+C29</f>
        <v>762926842</v>
      </c>
      <c r="D44" s="2111">
        <f>D4+D15+D23+D29</f>
        <v>-538038</v>
      </c>
    </row>
    <row r="47" spans="1:4" ht="21.75" customHeight="1">
      <c r="A47" s="2112"/>
      <c r="B47" s="2113"/>
      <c r="C47" s="2113"/>
      <c r="D47" s="2114"/>
    </row>
    <row r="48" spans="1:4" ht="18" customHeight="1">
      <c r="A48" s="2115"/>
      <c r="B48" s="2113"/>
      <c r="C48" s="2113"/>
      <c r="D48" s="2116"/>
    </row>
    <row r="49" spans="1:4" ht="16.5" customHeight="1">
      <c r="A49" s="2115"/>
      <c r="B49" s="2113"/>
      <c r="C49" s="2113"/>
      <c r="D49" s="2116"/>
    </row>
    <row r="50" spans="1:4" ht="17.25" customHeight="1">
      <c r="A50" s="2115"/>
      <c r="B50" s="2113"/>
      <c r="C50" s="2113"/>
      <c r="D50" s="2116"/>
    </row>
    <row r="51" spans="1:4" ht="15.75">
      <c r="A51" s="2115"/>
      <c r="B51" s="2113"/>
      <c r="C51" s="2113"/>
      <c r="D51" s="2116"/>
    </row>
    <row r="52" spans="1:4" ht="15.75">
      <c r="A52" s="2115"/>
      <c r="B52" s="2113"/>
      <c r="C52" s="2113"/>
      <c r="D52" s="2116"/>
    </row>
    <row r="53" spans="1:4" ht="14.25" customHeight="1">
      <c r="A53" s="2115"/>
      <c r="B53" s="2113"/>
      <c r="C53" s="2113"/>
      <c r="D53" s="2116"/>
    </row>
    <row r="54" spans="1:4" ht="15.75">
      <c r="A54" s="2115"/>
      <c r="B54" s="2113"/>
      <c r="C54" s="2113"/>
      <c r="D54" s="2116"/>
    </row>
  </sheetData>
  <mergeCells count="2">
    <mergeCell ref="A1:D1"/>
    <mergeCell ref="A14:C14"/>
  </mergeCells>
  <printOptions horizontalCentered="1" verticalCentered="1"/>
  <pageMargins left="0.31496062992125984" right="0.31496062992125984" top="0.74803149606299213" bottom="0.55118110236220474" header="0.51181102362204722" footer="0.31496062992125984"/>
  <pageSetup paperSize="9" scale="63" orientation="portrait" r:id="rId1"/>
  <headerFooter>
    <oddHeader>&amp;R&amp;"Times New Roman CE,Dőlt"&amp;12 4. melléklet a 11/2016.(V.27.)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S23"/>
  <sheetViews>
    <sheetView topLeftCell="A10" zoomScaleNormal="100" workbookViewId="0">
      <selection activeCell="H11" sqref="H11"/>
    </sheetView>
  </sheetViews>
  <sheetFormatPr defaultColWidth="9.33203125" defaultRowHeight="12.75"/>
  <cols>
    <col min="1" max="1" width="6.6640625" style="1447" customWidth="1"/>
    <col min="2" max="2" width="28.5" style="1447" customWidth="1"/>
    <col min="3" max="3" width="48.6640625" style="1447" customWidth="1"/>
    <col min="4" max="4" width="14" style="1447" customWidth="1"/>
    <col min="5" max="5" width="15.1640625" style="1447" customWidth="1"/>
    <col min="6" max="6" width="13.6640625" style="1447" customWidth="1"/>
    <col min="7" max="7" width="14.5" style="1447" customWidth="1"/>
    <col min="8" max="8" width="13.83203125" style="1447" customWidth="1"/>
    <col min="9" max="9" width="14" style="1447" customWidth="1"/>
    <col min="10" max="10" width="13.1640625" style="1447" customWidth="1"/>
    <col min="11" max="11" width="15.1640625" style="1447" customWidth="1"/>
    <col min="12" max="12" width="9.33203125" style="1447"/>
    <col min="13" max="13" width="13" style="1447" bestFit="1" customWidth="1"/>
    <col min="14" max="14" width="18.6640625" style="1447" customWidth="1"/>
    <col min="15" max="15" width="15.33203125" style="1447" customWidth="1"/>
    <col min="16" max="16" width="19.5" style="1447" customWidth="1"/>
    <col min="17" max="17" width="11.83203125" style="1447" bestFit="1" customWidth="1"/>
    <col min="18" max="18" width="14.6640625" style="1447" customWidth="1"/>
    <col min="19" max="16384" width="9.33203125" style="1447"/>
  </cols>
  <sheetData>
    <row r="2" spans="1:13" ht="39.75" customHeight="1">
      <c r="A2" s="2307" t="s">
        <v>990</v>
      </c>
      <c r="B2" s="2307"/>
      <c r="C2" s="2307"/>
      <c r="D2" s="2307"/>
      <c r="E2" s="2307"/>
      <c r="F2" s="2307"/>
      <c r="G2" s="2307"/>
      <c r="H2" s="2307"/>
      <c r="I2" s="2307"/>
      <c r="J2" s="2307"/>
      <c r="K2" s="2307"/>
    </row>
    <row r="3" spans="1:13" ht="18.75" customHeight="1" thickBot="1">
      <c r="A3" s="1944"/>
      <c r="B3" s="1944"/>
      <c r="C3" s="1944"/>
      <c r="D3" s="1944"/>
      <c r="E3" s="1944"/>
      <c r="F3" s="1944"/>
      <c r="G3" s="1944"/>
      <c r="H3" s="1944"/>
      <c r="I3" s="1944"/>
      <c r="J3" s="1944"/>
      <c r="K3" s="1951" t="s">
        <v>957</v>
      </c>
    </row>
    <row r="4" spans="1:13" ht="20.25" customHeight="1" thickBot="1">
      <c r="A4" s="2308" t="s">
        <v>65</v>
      </c>
      <c r="B4" s="2311" t="s">
        <v>4</v>
      </c>
      <c r="C4" s="2314" t="s">
        <v>509</v>
      </c>
      <c r="D4" s="2315"/>
      <c r="E4" s="2315"/>
      <c r="F4" s="2315"/>
      <c r="G4" s="2315"/>
      <c r="H4" s="2316"/>
      <c r="I4" s="2314" t="s">
        <v>510</v>
      </c>
      <c r="J4" s="2315"/>
      <c r="K4" s="2316"/>
    </row>
    <row r="5" spans="1:13" ht="31.5" customHeight="1">
      <c r="A5" s="2309"/>
      <c r="B5" s="2312"/>
      <c r="C5" s="2317" t="s">
        <v>511</v>
      </c>
      <c r="D5" s="2317" t="s">
        <v>512</v>
      </c>
      <c r="E5" s="2319" t="s">
        <v>513</v>
      </c>
      <c r="F5" s="2317" t="s">
        <v>991</v>
      </c>
      <c r="G5" s="2320" t="s">
        <v>992</v>
      </c>
      <c r="H5" s="2320" t="s">
        <v>514</v>
      </c>
      <c r="I5" s="2322" t="s">
        <v>993</v>
      </c>
      <c r="J5" s="2324" t="s">
        <v>994</v>
      </c>
      <c r="K5" s="2302" t="s">
        <v>515</v>
      </c>
    </row>
    <row r="6" spans="1:13" ht="33.75" customHeight="1" thickBot="1">
      <c r="A6" s="2310"/>
      <c r="B6" s="2313"/>
      <c r="C6" s="2318"/>
      <c r="D6" s="2318"/>
      <c r="E6" s="2303"/>
      <c r="F6" s="2318"/>
      <c r="G6" s="2321"/>
      <c r="H6" s="2321"/>
      <c r="I6" s="2323"/>
      <c r="J6" s="2321"/>
      <c r="K6" s="2303"/>
    </row>
    <row r="7" spans="1:13" ht="63.75">
      <c r="A7" s="1448" t="s">
        <v>66</v>
      </c>
      <c r="B7" s="1466" t="s">
        <v>516</v>
      </c>
      <c r="C7" s="1467" t="s">
        <v>523</v>
      </c>
      <c r="D7" s="1468">
        <v>60000</v>
      </c>
      <c r="E7" s="1469">
        <v>100</v>
      </c>
      <c r="F7" s="1449">
        <v>43976</v>
      </c>
      <c r="G7" s="1451">
        <v>15849</v>
      </c>
      <c r="H7" s="1450"/>
      <c r="I7" s="1449">
        <v>57739</v>
      </c>
      <c r="J7" s="1451">
        <v>24580</v>
      </c>
      <c r="K7" s="1450"/>
    </row>
    <row r="8" spans="1:13" ht="39">
      <c r="A8" s="1452" t="s">
        <v>67</v>
      </c>
      <c r="B8" s="1470" t="s">
        <v>517</v>
      </c>
      <c r="C8" s="1471" t="s">
        <v>524</v>
      </c>
      <c r="D8" s="1453">
        <v>39973</v>
      </c>
      <c r="E8" s="1472">
        <v>100</v>
      </c>
      <c r="F8" s="1454">
        <v>18159</v>
      </c>
      <c r="G8" s="1455">
        <v>20598</v>
      </c>
      <c r="H8" s="1456"/>
      <c r="I8" s="1453">
        <v>38548</v>
      </c>
      <c r="J8" s="1455">
        <v>298</v>
      </c>
      <c r="K8" s="1456"/>
    </row>
    <row r="9" spans="1:13" ht="39">
      <c r="A9" s="1452" t="s">
        <v>68</v>
      </c>
      <c r="B9" s="1470" t="s">
        <v>518</v>
      </c>
      <c r="C9" s="1473" t="s">
        <v>525</v>
      </c>
      <c r="D9" s="1457">
        <v>99005.611999999994</v>
      </c>
      <c r="E9" s="1472">
        <v>100</v>
      </c>
      <c r="F9" s="1454">
        <v>94056</v>
      </c>
      <c r="G9" s="1458">
        <v>4056</v>
      </c>
      <c r="H9" s="1459"/>
      <c r="I9" s="1457">
        <v>99070</v>
      </c>
      <c r="J9" s="1458"/>
      <c r="K9" s="1459"/>
    </row>
    <row r="10" spans="1:13" ht="64.5">
      <c r="A10" s="1452" t="s">
        <v>69</v>
      </c>
      <c r="B10" s="1470" t="s">
        <v>519</v>
      </c>
      <c r="C10" s="1473" t="s">
        <v>525</v>
      </c>
      <c r="D10" s="1457">
        <v>107202.959</v>
      </c>
      <c r="E10" s="1472">
        <v>100</v>
      </c>
      <c r="F10" s="1454">
        <v>50729</v>
      </c>
      <c r="G10" s="1458">
        <v>51114</v>
      </c>
      <c r="H10" s="1459">
        <v>1961</v>
      </c>
      <c r="I10" s="1457">
        <v>34192</v>
      </c>
      <c r="J10" s="1458">
        <v>69030</v>
      </c>
      <c r="K10" s="1459"/>
    </row>
    <row r="11" spans="1:13" ht="64.5">
      <c r="A11" s="1452" t="s">
        <v>70</v>
      </c>
      <c r="B11" s="1470" t="s">
        <v>520</v>
      </c>
      <c r="C11" s="1474" t="s">
        <v>523</v>
      </c>
      <c r="D11" s="1457">
        <v>380673</v>
      </c>
      <c r="E11" s="1472">
        <v>100</v>
      </c>
      <c r="F11" s="1454">
        <v>103898</v>
      </c>
      <c r="G11" s="1458">
        <v>276506</v>
      </c>
      <c r="H11" s="1459">
        <v>267</v>
      </c>
      <c r="I11" s="1457">
        <v>48616</v>
      </c>
      <c r="J11" s="1458">
        <v>333002</v>
      </c>
      <c r="K11" s="1459"/>
    </row>
    <row r="12" spans="1:13" ht="73.5" customHeight="1">
      <c r="A12" s="1452" t="s">
        <v>71</v>
      </c>
      <c r="B12" s="1470" t="s">
        <v>521</v>
      </c>
      <c r="C12" s="1474" t="s">
        <v>523</v>
      </c>
      <c r="D12" s="1457">
        <v>179589.01800000001</v>
      </c>
      <c r="E12" s="1472">
        <v>90</v>
      </c>
      <c r="F12" s="1454">
        <v>172885</v>
      </c>
      <c r="G12" s="1458">
        <v>4486</v>
      </c>
      <c r="H12" s="1459"/>
      <c r="I12" s="1457">
        <v>188579</v>
      </c>
      <c r="J12" s="1458">
        <v>4966</v>
      </c>
      <c r="K12" s="1459"/>
      <c r="M12" s="1460"/>
    </row>
    <row r="13" spans="1:13" ht="51.75">
      <c r="A13" s="1461" t="s">
        <v>72</v>
      </c>
      <c r="B13" s="1475" t="s">
        <v>526</v>
      </c>
      <c r="C13" s="1474" t="s">
        <v>527</v>
      </c>
      <c r="D13" s="1476">
        <v>43264</v>
      </c>
      <c r="E13" s="1477">
        <v>87</v>
      </c>
      <c r="F13" s="1454"/>
      <c r="G13" s="1458">
        <v>43264</v>
      </c>
      <c r="H13" s="1459"/>
      <c r="I13" s="1457"/>
      <c r="J13" s="1458">
        <v>49999</v>
      </c>
      <c r="K13" s="1459"/>
    </row>
    <row r="14" spans="1:13" ht="78.75" customHeight="1">
      <c r="A14" s="1461" t="s">
        <v>73</v>
      </c>
      <c r="B14" s="1942" t="s">
        <v>528</v>
      </c>
      <c r="C14" s="1474" t="s">
        <v>529</v>
      </c>
      <c r="D14" s="1457">
        <v>199675</v>
      </c>
      <c r="E14" s="1472">
        <v>100</v>
      </c>
      <c r="F14" s="1454">
        <v>5580</v>
      </c>
      <c r="G14" s="1458">
        <v>192447</v>
      </c>
      <c r="H14" s="1459">
        <v>506</v>
      </c>
      <c r="I14" s="1457">
        <v>4306</v>
      </c>
      <c r="J14" s="1458">
        <v>194639</v>
      </c>
      <c r="K14" s="1459"/>
    </row>
    <row r="15" spans="1:13" ht="115.5">
      <c r="A15" s="1461" t="s">
        <v>74</v>
      </c>
      <c r="B15" s="1475" t="s">
        <v>530</v>
      </c>
      <c r="C15" s="1474" t="s">
        <v>531</v>
      </c>
      <c r="D15" s="1476">
        <v>129443</v>
      </c>
      <c r="E15" s="1477">
        <v>85</v>
      </c>
      <c r="F15" s="1454">
        <v>32361</v>
      </c>
      <c r="G15" s="1458">
        <v>106864</v>
      </c>
      <c r="H15" s="1459">
        <v>3424</v>
      </c>
      <c r="I15" s="1457">
        <v>91855</v>
      </c>
      <c r="J15" s="1458">
        <v>58699</v>
      </c>
      <c r="K15" s="1459"/>
    </row>
    <row r="16" spans="1:13" ht="53.25" customHeight="1" thickBot="1">
      <c r="A16" s="1461" t="s">
        <v>75</v>
      </c>
      <c r="B16" s="1470" t="s">
        <v>522</v>
      </c>
      <c r="C16" s="1478" t="s">
        <v>532</v>
      </c>
      <c r="D16" s="1476">
        <v>62305</v>
      </c>
      <c r="E16" s="1477">
        <v>85</v>
      </c>
      <c r="F16" s="1454">
        <v>40675</v>
      </c>
      <c r="G16" s="1458">
        <v>4587</v>
      </c>
      <c r="H16" s="1459"/>
      <c r="I16" s="1457">
        <v>67634</v>
      </c>
      <c r="J16" s="1458"/>
      <c r="K16" s="1459"/>
    </row>
    <row r="17" spans="1:19" ht="26.25" customHeight="1" thickBot="1">
      <c r="A17" s="2304" t="s">
        <v>134</v>
      </c>
      <c r="B17" s="2305"/>
      <c r="C17" s="2306"/>
      <c r="D17" s="1940">
        <f>SUM(D7:D16)</f>
        <v>1301130.5890000002</v>
      </c>
      <c r="E17" s="1462"/>
      <c r="F17" s="1940">
        <f t="shared" ref="F17:K17" si="0">SUM(F7:F16)</f>
        <v>562319</v>
      </c>
      <c r="G17" s="1940">
        <f t="shared" si="0"/>
        <v>719771</v>
      </c>
      <c r="H17" s="1940">
        <f t="shared" si="0"/>
        <v>6158</v>
      </c>
      <c r="I17" s="1940">
        <f t="shared" si="0"/>
        <v>630539</v>
      </c>
      <c r="J17" s="1940">
        <f t="shared" si="0"/>
        <v>735213</v>
      </c>
      <c r="K17" s="1941">
        <f t="shared" si="0"/>
        <v>0</v>
      </c>
    </row>
    <row r="18" spans="1:19">
      <c r="A18" s="1463"/>
      <c r="B18" s="1463"/>
      <c r="C18" s="1463"/>
      <c r="D18" s="1463"/>
      <c r="E18" s="1463"/>
      <c r="F18" s="1463"/>
      <c r="G18" s="1463"/>
      <c r="H18" s="1463"/>
      <c r="I18" s="1463"/>
      <c r="J18" s="1463"/>
      <c r="K18" s="1463"/>
    </row>
    <row r="22" spans="1:19" ht="12.75" customHeight="1">
      <c r="S22" s="1464"/>
    </row>
    <row r="23" spans="1:19">
      <c r="S23" s="1465"/>
    </row>
  </sheetData>
  <mergeCells count="15">
    <mergeCell ref="K5:K6"/>
    <mergeCell ref="A17:C17"/>
    <mergeCell ref="A2:K2"/>
    <mergeCell ref="A4:A6"/>
    <mergeCell ref="B4:B6"/>
    <mergeCell ref="C4:H4"/>
    <mergeCell ref="I4:K4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6" orientation="landscape" horizontalDpi="300" verticalDpi="300" r:id="rId1"/>
  <headerFooter>
    <oddHeader>&amp;R&amp;"Times New Roman CE,Dőlt"&amp;12 5. melléklet a 11/2016.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27</vt:i4>
      </vt:variant>
    </vt:vector>
  </HeadingPairs>
  <TitlesOfParts>
    <vt:vector size="67" baseType="lpstr">
      <vt:lpstr>1.1.sz.mell</vt:lpstr>
      <vt:lpstr>1.2.sz.mell</vt:lpstr>
      <vt:lpstr>1.3.sz.mell</vt:lpstr>
      <vt:lpstr>1.4.sz.mell</vt:lpstr>
      <vt:lpstr>2.1.sz.mell  </vt:lpstr>
      <vt:lpstr>2.2.sz.mell   </vt:lpstr>
      <vt:lpstr>3.sz.mell</vt:lpstr>
      <vt:lpstr>4.sz.mell.</vt:lpstr>
      <vt:lpstr>5.sz.mell.</vt:lpstr>
      <vt:lpstr>6.sz.mell</vt:lpstr>
      <vt:lpstr>7.sz.mell</vt:lpstr>
      <vt:lpstr>8.sz.mell</vt:lpstr>
      <vt:lpstr>9.sz.mell</vt:lpstr>
      <vt:lpstr>10.sz.mell</vt:lpstr>
      <vt:lpstr>11. sz.mell</vt:lpstr>
      <vt:lpstr>12.sz.mell</vt:lpstr>
      <vt:lpstr>13.sz.mell</vt:lpstr>
      <vt:lpstr>14.sz.mell</vt:lpstr>
      <vt:lpstr>15.sz.mell</vt:lpstr>
      <vt:lpstr>16.sz.mell </vt:lpstr>
      <vt:lpstr>17.sz.  mell.</vt:lpstr>
      <vt:lpstr>18.sz.mell.</vt:lpstr>
      <vt:lpstr>18.1.sz.mell.</vt:lpstr>
      <vt:lpstr>18.2.sz.mell.</vt:lpstr>
      <vt:lpstr>19.sz.mell</vt:lpstr>
      <vt:lpstr>20. sz. mell.</vt:lpstr>
      <vt:lpstr>21.1.-21.2 sz. mell. </vt:lpstr>
      <vt:lpstr>22. sz. mell.</vt:lpstr>
      <vt:lpstr>23. sz. mell.</vt:lpstr>
      <vt:lpstr>24.sz. mell.</vt:lpstr>
      <vt:lpstr>25. sz. mell.</vt:lpstr>
      <vt:lpstr>26. sz. mell.</vt:lpstr>
      <vt:lpstr>27.sz. mell.</vt:lpstr>
      <vt:lpstr>28.sz.mell.</vt:lpstr>
      <vt:lpstr>29. sz. mell.</vt:lpstr>
      <vt:lpstr>30. sz. mell.</vt:lpstr>
      <vt:lpstr>31. sz. mell.</vt:lpstr>
      <vt:lpstr>32. sz. mell.</vt:lpstr>
      <vt:lpstr>33. sz. mell.</vt:lpstr>
      <vt:lpstr>Munka1</vt:lpstr>
      <vt:lpstr>'1.1.sz.mell'!Nyomtatási_cím</vt:lpstr>
      <vt:lpstr>'1.2.sz.mell'!Nyomtatási_cím</vt:lpstr>
      <vt:lpstr>'1.3.sz.mell'!Nyomtatási_cím</vt:lpstr>
      <vt:lpstr>'1.4.sz.mell'!Nyomtatási_cím</vt:lpstr>
      <vt:lpstr>'10.sz.mell'!Nyomtatási_cím</vt:lpstr>
      <vt:lpstr>'11. sz.mell'!Nyomtatási_cím</vt:lpstr>
      <vt:lpstr>'12.sz.mell'!Nyomtatási_cím</vt:lpstr>
      <vt:lpstr>'13.sz.mell'!Nyomtatási_cím</vt:lpstr>
      <vt:lpstr>'14.sz.mell'!Nyomtatási_cím</vt:lpstr>
      <vt:lpstr>'15.sz.mell'!Nyomtatási_cím</vt:lpstr>
      <vt:lpstr>'16.sz.mell '!Nyomtatási_cím</vt:lpstr>
      <vt:lpstr>'5.sz.mell.'!Nyomtatási_cím</vt:lpstr>
      <vt:lpstr>'6.sz.mell'!Nyomtatási_cím</vt:lpstr>
      <vt:lpstr>'8.sz.mell'!Nyomtatási_cím</vt:lpstr>
      <vt:lpstr>'9.sz.mell'!Nyomtatási_cím</vt:lpstr>
      <vt:lpstr>'1.1.sz.mell'!Nyomtatási_terület</vt:lpstr>
      <vt:lpstr>'1.2.sz.mell'!Nyomtatási_terület</vt:lpstr>
      <vt:lpstr>'1.3.sz.mell'!Nyomtatási_terület</vt:lpstr>
      <vt:lpstr>'1.4.sz.mell'!Nyomtatási_terület</vt:lpstr>
      <vt:lpstr>'13.sz.mell'!Nyomtatási_terület</vt:lpstr>
      <vt:lpstr>'16.sz.mell '!Nyomtatási_terület</vt:lpstr>
      <vt:lpstr>'29. sz. mell.'!Nyomtatási_terület</vt:lpstr>
      <vt:lpstr>'32. sz. mell.'!Nyomtatási_terület</vt:lpstr>
      <vt:lpstr>'5.sz.mell.'!Nyomtatási_terület</vt:lpstr>
      <vt:lpstr>'6.sz.mell'!Nyomtatási_terület</vt:lpstr>
      <vt:lpstr>'7.sz.mell'!Nyomtatási_terület</vt:lpstr>
      <vt:lpstr>'8.sz.mell'!Nyomtatási_terület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herczegne_ilona</cp:lastModifiedBy>
  <cp:lastPrinted>2016-05-27T07:01:45Z</cp:lastPrinted>
  <dcterms:created xsi:type="dcterms:W3CDTF">1999-10-30T10:30:45Z</dcterms:created>
  <dcterms:modified xsi:type="dcterms:W3CDTF">2016-05-27T07:01:48Z</dcterms:modified>
</cp:coreProperties>
</file>