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95" windowHeight="7935"/>
  </bookViews>
  <sheets>
    <sheet name="1.melléklet " sheetId="1" r:id="rId1"/>
  </sheets>
  <calcPr calcId="145621"/>
</workbook>
</file>

<file path=xl/calcChain.xml><?xml version="1.0" encoding="utf-8"?>
<calcChain xmlns="http://schemas.openxmlformats.org/spreadsheetml/2006/main">
  <c r="J40" i="1" l="1"/>
  <c r="J41" i="1"/>
  <c r="J43" i="1"/>
  <c r="J44" i="1"/>
  <c r="J45" i="1"/>
  <c r="J46" i="1"/>
  <c r="J47" i="1"/>
  <c r="J48" i="1"/>
  <c r="J49" i="1"/>
  <c r="J52" i="1"/>
  <c r="J53" i="1"/>
  <c r="J55" i="1"/>
  <c r="J56" i="1"/>
  <c r="J57" i="1"/>
  <c r="J61" i="1"/>
  <c r="J62" i="1"/>
  <c r="J38" i="1"/>
  <c r="J22" i="1"/>
  <c r="J23" i="1"/>
  <c r="J24" i="1"/>
  <c r="J25" i="1"/>
  <c r="J26" i="1"/>
  <c r="J29" i="1"/>
  <c r="J32" i="1"/>
  <c r="J33" i="1"/>
  <c r="J21" i="1"/>
  <c r="J7" i="1"/>
  <c r="J8" i="1"/>
  <c r="J14" i="1"/>
  <c r="J15" i="1"/>
  <c r="J16" i="1"/>
  <c r="J6" i="1"/>
  <c r="I42" i="1"/>
  <c r="I39" i="1"/>
  <c r="H19" i="1"/>
  <c r="I66" i="1" l="1"/>
  <c r="J66" i="1" s="1"/>
  <c r="I67" i="1"/>
  <c r="J67" i="1" s="1"/>
  <c r="I65" i="1"/>
  <c r="J65" i="1" s="1"/>
  <c r="H64" i="1" l="1"/>
  <c r="H58" i="1"/>
  <c r="G58" i="1"/>
  <c r="H34" i="1"/>
  <c r="H28" i="1"/>
  <c r="H30" i="1" s="1"/>
  <c r="G28" i="1"/>
  <c r="G30" i="1" s="1"/>
  <c r="G64" i="1"/>
  <c r="I18" i="1"/>
  <c r="J18" i="1" s="1"/>
  <c r="I54" i="1"/>
  <c r="G42" i="1"/>
  <c r="H42" i="1"/>
  <c r="J42" i="1" s="1"/>
  <c r="H39" i="1"/>
  <c r="J39" i="1" s="1"/>
  <c r="I63" i="1"/>
  <c r="J63" i="1" s="1"/>
  <c r="I27" i="1"/>
  <c r="J27" i="1" s="1"/>
  <c r="G39" i="1"/>
  <c r="G50" i="1" s="1"/>
  <c r="G34" i="1"/>
  <c r="I17" i="1"/>
  <c r="G7" i="1"/>
  <c r="G19" i="1" s="1"/>
  <c r="J17" i="1" l="1"/>
  <c r="I19" i="1"/>
  <c r="J19" i="1" s="1"/>
  <c r="I58" i="1"/>
  <c r="J58" i="1" s="1"/>
  <c r="J54" i="1"/>
  <c r="G59" i="1"/>
  <c r="G68" i="1" s="1"/>
  <c r="H50" i="1"/>
  <c r="I34" i="1"/>
  <c r="J34" i="1" s="1"/>
  <c r="H59" i="1"/>
  <c r="H68" i="1" s="1"/>
  <c r="I28" i="1"/>
  <c r="I50" i="1"/>
  <c r="J50" i="1" s="1"/>
  <c r="I64" i="1"/>
  <c r="J64" i="1" s="1"/>
  <c r="I30" i="1" l="1"/>
  <c r="J30" i="1" s="1"/>
  <c r="J28" i="1"/>
  <c r="I59" i="1"/>
  <c r="I68" i="1" l="1"/>
  <c r="J68" i="1" s="1"/>
  <c r="J59" i="1"/>
</calcChain>
</file>

<file path=xl/sharedStrings.xml><?xml version="1.0" encoding="utf-8"?>
<sst xmlns="http://schemas.openxmlformats.org/spreadsheetml/2006/main" count="116" uniqueCount="115">
  <si>
    <t>A helyi önkormányzat bevételei</t>
  </si>
  <si>
    <t>e Ft-ban</t>
  </si>
  <si>
    <t>B e v é t e l e k</t>
  </si>
  <si>
    <t>2015.évi terv</t>
  </si>
  <si>
    <t>I. Működési bevételek</t>
  </si>
  <si>
    <t>I/1.Intézményi működési bevételek</t>
  </si>
  <si>
    <t>1.</t>
  </si>
  <si>
    <t>2.</t>
  </si>
  <si>
    <t>3.</t>
  </si>
  <si>
    <t>Egyéb saját bevételek</t>
  </si>
  <si>
    <t>4.</t>
  </si>
  <si>
    <t>Továbbszámlázott (közvetített) szolgáltatások értéke</t>
  </si>
  <si>
    <t>5.</t>
  </si>
  <si>
    <t>Bérleti és lízingdíj bevételek</t>
  </si>
  <si>
    <t>ezen belül:                                          Lakbér</t>
  </si>
  <si>
    <t>6.</t>
  </si>
  <si>
    <t>7.</t>
  </si>
  <si>
    <t>Alkalmazottak térítése</t>
  </si>
  <si>
    <t>8.</t>
  </si>
  <si>
    <t>9.</t>
  </si>
  <si>
    <t>10.</t>
  </si>
  <si>
    <t>Kiszámlázott termékek és szolgáltatások ÁFA-ja</t>
  </si>
  <si>
    <t>11.</t>
  </si>
  <si>
    <t>12.</t>
  </si>
  <si>
    <t>Működési célú kamatbevétel áh-n kívűlről</t>
  </si>
  <si>
    <t>13.</t>
  </si>
  <si>
    <t>I/2: Közhatalmi bevételek</t>
  </si>
  <si>
    <t>14.</t>
  </si>
  <si>
    <t>Igazgatási szolgáltatási díj</t>
  </si>
  <si>
    <t>15.</t>
  </si>
  <si>
    <t>Építményadó</t>
  </si>
  <si>
    <t>16.</t>
  </si>
  <si>
    <t xml:space="preserve">Magánszemélyek kommunális adója </t>
  </si>
  <si>
    <t>17.</t>
  </si>
  <si>
    <t>Iparűzési adó állandó jelleggel végzett iparűzési tev. után</t>
  </si>
  <si>
    <t>18.</t>
  </si>
  <si>
    <t>Belföldi gépjárművek adójának  a helyi önkormányzatot megillető része</t>
  </si>
  <si>
    <t>19.</t>
  </si>
  <si>
    <t>Késedelmi és önellenőrzési pótlék</t>
  </si>
  <si>
    <t>20.</t>
  </si>
  <si>
    <t>Idegenforgalmi adó</t>
  </si>
  <si>
    <t>21.</t>
  </si>
  <si>
    <t>22.</t>
  </si>
  <si>
    <t>Egyéb közhatalmi bevételek (szabálysértés):</t>
  </si>
  <si>
    <t>23.</t>
  </si>
  <si>
    <t xml:space="preserve"> I/3.: Működési célú átvett pénzeszközök</t>
  </si>
  <si>
    <t>24.</t>
  </si>
  <si>
    <t>Működési célú pénzeszközátvétel áh.-on kívűlről</t>
  </si>
  <si>
    <t>25.</t>
  </si>
  <si>
    <t>Működési c. visszatérítendő tám., vtér. áh-on kívülről</t>
  </si>
  <si>
    <t>26.</t>
  </si>
  <si>
    <t>I/4: Működési célú támogatások államháztartáson belülről</t>
  </si>
  <si>
    <t>27.</t>
  </si>
  <si>
    <t>A települési önk.-ok működésének ált.tám.</t>
  </si>
  <si>
    <t>28.</t>
  </si>
  <si>
    <t>Települési önk.-ok egyes köznevelési fel. tám.</t>
  </si>
  <si>
    <t xml:space="preserve">     ezen belül:                Óvoda bér, illetve működtetési tám.</t>
  </si>
  <si>
    <t>Társulás által fenntartott óvodákba bejáró gyermekek utaztatásának támogatása</t>
  </si>
  <si>
    <t>29.</t>
  </si>
  <si>
    <t>Települési önk.-ok Szociális, Gyermekjóléti és gyermekétkeztetési feladatainak támogatása</t>
  </si>
  <si>
    <t>ezen belül:   Egyes szociális és gyermekjóléti feladatok támogatása</t>
  </si>
  <si>
    <t>Gyermekétkeztetés támogatása</t>
  </si>
  <si>
    <t>30.</t>
  </si>
  <si>
    <t>Települési önk.-ok kulturális fel. tám.</t>
  </si>
  <si>
    <t>31.</t>
  </si>
  <si>
    <t>32.</t>
  </si>
  <si>
    <t>33.</t>
  </si>
  <si>
    <t>Működési célú támogatásértékű bevétel….</t>
  </si>
  <si>
    <t>34.</t>
  </si>
  <si>
    <t>Központi költségvetési szervektől</t>
  </si>
  <si>
    <t>35.</t>
  </si>
  <si>
    <t>Elkülönített állami pénzalapoktól</t>
  </si>
  <si>
    <t>36.</t>
  </si>
  <si>
    <t>Helyi Önkormányzatoktól és költségvetési sz.-től</t>
  </si>
  <si>
    <t>37.</t>
  </si>
  <si>
    <t>38.</t>
  </si>
  <si>
    <t>39.</t>
  </si>
  <si>
    <t>II. Felhalmozási bevételek</t>
  </si>
  <si>
    <t>40.</t>
  </si>
  <si>
    <t>Tám.értékű beruh-i bev. fejezeti kez.-ű e.i-tól hazai prog-ra</t>
  </si>
  <si>
    <t>41.</t>
  </si>
  <si>
    <t>Egyéb önk.-i vagyon üzemeltetéséből,konc-ból sz. bev.</t>
  </si>
  <si>
    <t>42.</t>
  </si>
  <si>
    <t>43.</t>
  </si>
  <si>
    <t>Ingatlan értékesítése</t>
  </si>
  <si>
    <t>44.</t>
  </si>
  <si>
    <t>Mód.ei.</t>
  </si>
  <si>
    <t>Pénzbeli szociális ellátások kiegészítése</t>
  </si>
  <si>
    <t>Szociális ágazati pótlék</t>
  </si>
  <si>
    <t>Települési önk.szociális feladatainak egyéb támogatása</t>
  </si>
  <si>
    <t>Helyi önkormányzatok kiegészítő tám.(kompenzáció,Szoc.kieg.pótlék,Szoc.c.tüzifap.,Lakossági víztám.)</t>
  </si>
  <si>
    <t>Működési c.visszatérítendő tám.visszatérülése (helyi önk., nemzetiségi önk.)</t>
  </si>
  <si>
    <t>Fejezeti kezelésű ei.(területalapú tám.)</t>
  </si>
  <si>
    <t>Társadalombizt.pü.alapjai (Mammográfiai vizsg.tám.)</t>
  </si>
  <si>
    <t>Áfa visszatérítése</t>
  </si>
  <si>
    <t>Egyéb működési bevételek (ktg.visszatérítés)</t>
  </si>
  <si>
    <t>Készletértékesítés ellenértéke</t>
  </si>
  <si>
    <t>Szolgáltatások ellenértéke</t>
  </si>
  <si>
    <t>Ellátási díjak</t>
  </si>
  <si>
    <t>Biztosító által fizetett kártérítés</t>
  </si>
  <si>
    <t>Intézményi működési bevételek összesen (1+…+13):</t>
  </si>
  <si>
    <t>Helyi adók és adójellegű bevételek (16+…+21):</t>
  </si>
  <si>
    <t>Műk.-i célú pénzeszk.átvétel áh-on kívűlről össz.(25+26):</t>
  </si>
  <si>
    <t>Önkormányzat működési célú költségvetési támogatása (28+…+32):</t>
  </si>
  <si>
    <t>Működési célú támogatásértékű bevételek össz. (34+…+39):</t>
  </si>
  <si>
    <t>Működési célú bevételek össz:(14+24+27+33+40):</t>
  </si>
  <si>
    <t>45.</t>
  </si>
  <si>
    <t>Felhalmozási bevételek mindösszesen (42+43+44):</t>
  </si>
  <si>
    <t>III. Előző év költségvetési maradványának igénybevétele</t>
  </si>
  <si>
    <t>V. Lekötött bankbetétek megszüntetése</t>
  </si>
  <si>
    <t>IV. Államháztartáson belüli megelőlegezések</t>
  </si>
  <si>
    <t>BEVÉTELEK ÖSSZESEN (I+…+V)</t>
  </si>
  <si>
    <t>Teljesítés</t>
  </si>
  <si>
    <t>%</t>
  </si>
  <si>
    <t>Közhatalmi bevételek összesen (15+22+23):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</si>
</sst>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sz val="10.5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0" fontId="16" fillId="0" borderId="0"/>
  </cellStyleXfs>
  <cellXfs count="65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3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3" fontId="11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9" fontId="19" fillId="0" borderId="2" xfId="0" applyNumberFormat="1" applyFont="1" applyBorder="1" applyAlignment="1">
      <alignment horizontal="center" vertical="center"/>
    </xf>
    <xf numFmtId="9" fontId="20" fillId="0" borderId="2" xfId="0" applyNumberFormat="1" applyFont="1" applyBorder="1" applyAlignment="1">
      <alignment horizontal="center" vertical="center"/>
    </xf>
    <xf numFmtId="9" fontId="19" fillId="0" borderId="2" xfId="0" applyNumberFormat="1" applyFont="1" applyBorder="1" applyAlignment="1">
      <alignment horizontal="right" vertical="center"/>
    </xf>
    <xf numFmtId="9" fontId="21" fillId="0" borderId="2" xfId="0" applyNumberFormat="1" applyFont="1" applyBorder="1" applyAlignment="1">
      <alignment horizontal="center" vertical="center"/>
    </xf>
    <xf numFmtId="9" fontId="20" fillId="2" borderId="2" xfId="0" applyNumberFormat="1" applyFont="1" applyFill="1" applyBorder="1" applyAlignment="1">
      <alignment horizontal="center" vertical="center"/>
    </xf>
    <xf numFmtId="9" fontId="19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view="pageLayout" zoomScaleNormal="100" workbookViewId="0">
      <selection activeCell="B8" sqref="B8:F8"/>
    </sheetView>
  </sheetViews>
  <sheetFormatPr defaultRowHeight="15" x14ac:dyDescent="0.25"/>
  <cols>
    <col min="1" max="1" width="3.42578125" style="1" customWidth="1"/>
    <col min="2" max="4" width="9.140625" style="2"/>
    <col min="5" max="5" width="9.7109375" style="2" customWidth="1"/>
    <col min="6" max="6" width="11.140625" style="2" customWidth="1"/>
    <col min="7" max="7" width="8.7109375" style="2" customWidth="1"/>
    <col min="8" max="8" width="8.7109375" style="3" customWidth="1"/>
    <col min="9" max="9" width="11" style="4" customWidth="1"/>
    <col min="10" max="10" width="6.85546875" style="30" customWidth="1"/>
  </cols>
  <sheetData>
    <row r="1" spans="1:10" ht="21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10" ht="18" customHeight="1" x14ac:dyDescent="0.25">
      <c r="J2" s="5" t="s">
        <v>1</v>
      </c>
    </row>
    <row r="3" spans="1:10" ht="43.5" customHeight="1" x14ac:dyDescent="0.25">
      <c r="A3" s="59" t="s">
        <v>2</v>
      </c>
      <c r="B3" s="59"/>
      <c r="C3" s="59"/>
      <c r="D3" s="59"/>
      <c r="E3" s="59"/>
      <c r="F3" s="59"/>
      <c r="G3" s="6" t="s">
        <v>3</v>
      </c>
      <c r="H3" s="6" t="s">
        <v>86</v>
      </c>
      <c r="I3" s="6" t="s">
        <v>112</v>
      </c>
      <c r="J3" s="6" t="s">
        <v>113</v>
      </c>
    </row>
    <row r="4" spans="1:10" ht="18.95" customHeight="1" x14ac:dyDescent="0.25">
      <c r="A4" s="39" t="s">
        <v>4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ht="18.95" customHeight="1" x14ac:dyDescent="0.25">
      <c r="A5" s="60" t="s">
        <v>5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ht="18.95" customHeight="1" x14ac:dyDescent="0.25">
      <c r="A6" s="29" t="s">
        <v>6</v>
      </c>
      <c r="B6" s="37" t="s">
        <v>96</v>
      </c>
      <c r="C6" s="37"/>
      <c r="D6" s="37"/>
      <c r="E6" s="37"/>
      <c r="F6" s="37"/>
      <c r="G6" s="8">
        <v>1700</v>
      </c>
      <c r="H6" s="8">
        <v>3097</v>
      </c>
      <c r="I6" s="8">
        <v>3097</v>
      </c>
      <c r="J6" s="31">
        <f>I6/H6</f>
        <v>1</v>
      </c>
    </row>
    <row r="7" spans="1:10" ht="18.95" customHeight="1" x14ac:dyDescent="0.25">
      <c r="A7" s="29" t="s">
        <v>7</v>
      </c>
      <c r="B7" s="37" t="s">
        <v>97</v>
      </c>
      <c r="C7" s="37"/>
      <c r="D7" s="37"/>
      <c r="E7" s="37"/>
      <c r="F7" s="37"/>
      <c r="G7" s="8">
        <f>8750+150</f>
        <v>8900</v>
      </c>
      <c r="H7" s="8">
        <v>13222</v>
      </c>
      <c r="I7" s="8">
        <v>12525</v>
      </c>
      <c r="J7" s="31">
        <f t="shared" ref="J7:J34" si="0">I7/H7</f>
        <v>0.94728482831644234</v>
      </c>
    </row>
    <row r="8" spans="1:10" ht="18.95" customHeight="1" x14ac:dyDescent="0.25">
      <c r="A8" s="29" t="s">
        <v>8</v>
      </c>
      <c r="B8" s="37" t="s">
        <v>98</v>
      </c>
      <c r="C8" s="37"/>
      <c r="D8" s="37"/>
      <c r="E8" s="37"/>
      <c r="F8" s="37"/>
      <c r="G8" s="8">
        <v>6000</v>
      </c>
      <c r="H8" s="8">
        <v>6117</v>
      </c>
      <c r="I8" s="8">
        <v>4631</v>
      </c>
      <c r="J8" s="31">
        <f t="shared" si="0"/>
        <v>0.75707045937551087</v>
      </c>
    </row>
    <row r="9" spans="1:10" ht="18.95" customHeight="1" x14ac:dyDescent="0.25">
      <c r="A9" s="29" t="s">
        <v>10</v>
      </c>
      <c r="B9" s="37" t="s">
        <v>9</v>
      </c>
      <c r="C9" s="37"/>
      <c r="D9" s="37"/>
      <c r="E9" s="37"/>
      <c r="F9" s="37"/>
      <c r="G9" s="8">
        <v>85</v>
      </c>
      <c r="H9" s="8">
        <v>0</v>
      </c>
      <c r="I9" s="8">
        <v>0</v>
      </c>
      <c r="J9" s="31"/>
    </row>
    <row r="10" spans="1:10" ht="21" customHeight="1" x14ac:dyDescent="0.25">
      <c r="A10" s="29" t="s">
        <v>12</v>
      </c>
      <c r="B10" s="41" t="s">
        <v>11</v>
      </c>
      <c r="C10" s="41"/>
      <c r="D10" s="41"/>
      <c r="E10" s="41"/>
      <c r="F10" s="41"/>
      <c r="G10" s="8">
        <v>815</v>
      </c>
      <c r="H10" s="8">
        <v>0</v>
      </c>
      <c r="I10" s="8">
        <v>0</v>
      </c>
      <c r="J10" s="31"/>
    </row>
    <row r="11" spans="1:10" ht="18.95" customHeight="1" x14ac:dyDescent="0.25">
      <c r="A11" s="29" t="s">
        <v>15</v>
      </c>
      <c r="B11" s="37" t="s">
        <v>13</v>
      </c>
      <c r="C11" s="37"/>
      <c r="D11" s="37"/>
      <c r="E11" s="37"/>
      <c r="F11" s="37"/>
      <c r="G11" s="8">
        <v>1887</v>
      </c>
      <c r="H11" s="8">
        <v>0</v>
      </c>
      <c r="I11" s="8">
        <v>0</v>
      </c>
      <c r="J11" s="31"/>
    </row>
    <row r="12" spans="1:10" ht="18.95" customHeight="1" x14ac:dyDescent="0.25">
      <c r="A12" s="29" t="s">
        <v>16</v>
      </c>
      <c r="B12" s="64" t="s">
        <v>14</v>
      </c>
      <c r="C12" s="64"/>
      <c r="D12" s="64"/>
      <c r="E12" s="64"/>
      <c r="F12" s="64"/>
      <c r="G12" s="9">
        <v>1182</v>
      </c>
      <c r="H12" s="9">
        <v>0</v>
      </c>
      <c r="I12" s="9">
        <v>0</v>
      </c>
      <c r="J12" s="31"/>
    </row>
    <row r="13" spans="1:10" ht="18.95" customHeight="1" x14ac:dyDescent="0.25">
      <c r="A13" s="29" t="s">
        <v>18</v>
      </c>
      <c r="B13" s="37" t="s">
        <v>17</v>
      </c>
      <c r="C13" s="37"/>
      <c r="D13" s="37"/>
      <c r="E13" s="37"/>
      <c r="F13" s="37"/>
      <c r="G13" s="8">
        <v>1400</v>
      </c>
      <c r="H13" s="8">
        <v>0</v>
      </c>
      <c r="I13" s="8">
        <v>0</v>
      </c>
      <c r="J13" s="31"/>
    </row>
    <row r="14" spans="1:10" ht="18.95" customHeight="1" x14ac:dyDescent="0.25">
      <c r="A14" s="29" t="s">
        <v>19</v>
      </c>
      <c r="B14" s="37" t="s">
        <v>21</v>
      </c>
      <c r="C14" s="37"/>
      <c r="D14" s="37"/>
      <c r="E14" s="37"/>
      <c r="F14" s="37"/>
      <c r="G14" s="8">
        <v>4879</v>
      </c>
      <c r="H14" s="8">
        <v>4879</v>
      </c>
      <c r="I14" s="8">
        <v>4050</v>
      </c>
      <c r="J14" s="31">
        <f t="shared" si="0"/>
        <v>0.83008813281410121</v>
      </c>
    </row>
    <row r="15" spans="1:10" ht="18.95" customHeight="1" x14ac:dyDescent="0.25">
      <c r="A15" s="29" t="s">
        <v>20</v>
      </c>
      <c r="B15" s="37" t="s">
        <v>94</v>
      </c>
      <c r="C15" s="37"/>
      <c r="D15" s="37"/>
      <c r="E15" s="37"/>
      <c r="F15" s="37"/>
      <c r="G15" s="8">
        <v>0</v>
      </c>
      <c r="H15" s="8">
        <v>695</v>
      </c>
      <c r="I15" s="8">
        <v>0</v>
      </c>
      <c r="J15" s="31">
        <f t="shared" si="0"/>
        <v>0</v>
      </c>
    </row>
    <row r="16" spans="1:10" s="11" customFormat="1" ht="18.95" customHeight="1" x14ac:dyDescent="0.25">
      <c r="A16" s="29" t="s">
        <v>22</v>
      </c>
      <c r="B16" s="37" t="s">
        <v>24</v>
      </c>
      <c r="C16" s="37"/>
      <c r="D16" s="37"/>
      <c r="E16" s="37"/>
      <c r="F16" s="37"/>
      <c r="G16" s="8">
        <v>65</v>
      </c>
      <c r="H16" s="8">
        <v>104</v>
      </c>
      <c r="I16" s="8">
        <v>97</v>
      </c>
      <c r="J16" s="31">
        <f t="shared" si="0"/>
        <v>0.93269230769230771</v>
      </c>
    </row>
    <row r="17" spans="1:10" s="11" customFormat="1" ht="18.95" customHeight="1" x14ac:dyDescent="0.25">
      <c r="A17" s="29" t="s">
        <v>23</v>
      </c>
      <c r="B17" s="37" t="s">
        <v>99</v>
      </c>
      <c r="C17" s="37"/>
      <c r="D17" s="37"/>
      <c r="E17" s="37"/>
      <c r="F17" s="37"/>
      <c r="G17" s="8">
        <v>0</v>
      </c>
      <c r="H17" s="8">
        <v>140</v>
      </c>
      <c r="I17" s="8">
        <f>H17-G17</f>
        <v>140</v>
      </c>
      <c r="J17" s="31">
        <f t="shared" si="0"/>
        <v>1</v>
      </c>
    </row>
    <row r="18" spans="1:10" s="11" customFormat="1" ht="18.95" customHeight="1" x14ac:dyDescent="0.25">
      <c r="A18" s="29" t="s">
        <v>25</v>
      </c>
      <c r="B18" s="37" t="s">
        <v>95</v>
      </c>
      <c r="C18" s="37"/>
      <c r="D18" s="37"/>
      <c r="E18" s="37"/>
      <c r="F18" s="37"/>
      <c r="G18" s="8">
        <v>0</v>
      </c>
      <c r="H18" s="8">
        <v>224</v>
      </c>
      <c r="I18" s="8">
        <f>H18-G18</f>
        <v>224</v>
      </c>
      <c r="J18" s="31">
        <f t="shared" si="0"/>
        <v>1</v>
      </c>
    </row>
    <row r="19" spans="1:10" ht="27" customHeight="1" x14ac:dyDescent="0.25">
      <c r="A19" s="26" t="s">
        <v>27</v>
      </c>
      <c r="B19" s="61" t="s">
        <v>100</v>
      </c>
      <c r="C19" s="62"/>
      <c r="D19" s="62"/>
      <c r="E19" s="62"/>
      <c r="F19" s="63"/>
      <c r="G19" s="12">
        <f>SUM(G6:G18)-G12</f>
        <v>25731</v>
      </c>
      <c r="H19" s="12">
        <f t="shared" ref="H19:I19" si="1">SUM(H6:H18)-H12</f>
        <v>28478</v>
      </c>
      <c r="I19" s="12">
        <f t="shared" si="1"/>
        <v>24764</v>
      </c>
      <c r="J19" s="32">
        <f t="shared" si="0"/>
        <v>0.86958353816981526</v>
      </c>
    </row>
    <row r="20" spans="1:10" ht="18.95" customHeight="1" x14ac:dyDescent="0.25">
      <c r="A20" s="54" t="s">
        <v>26</v>
      </c>
      <c r="B20" s="54"/>
      <c r="C20" s="54"/>
      <c r="D20" s="54"/>
      <c r="E20" s="54"/>
      <c r="F20" s="54"/>
      <c r="G20" s="54"/>
      <c r="H20" s="54"/>
      <c r="I20" s="54"/>
      <c r="J20" s="54"/>
    </row>
    <row r="21" spans="1:10" ht="18.95" customHeight="1" x14ac:dyDescent="0.25">
      <c r="A21" s="26" t="s">
        <v>29</v>
      </c>
      <c r="B21" s="42" t="s">
        <v>28</v>
      </c>
      <c r="C21" s="42"/>
      <c r="D21" s="42"/>
      <c r="E21" s="42"/>
      <c r="F21" s="42"/>
      <c r="G21" s="26">
        <v>40</v>
      </c>
      <c r="H21" s="26">
        <v>200</v>
      </c>
      <c r="I21" s="12">
        <v>125</v>
      </c>
      <c r="J21" s="32">
        <f t="shared" si="0"/>
        <v>0.625</v>
      </c>
    </row>
    <row r="22" spans="1:10" ht="18.95" customHeight="1" x14ac:dyDescent="0.25">
      <c r="A22" s="29" t="s">
        <v>31</v>
      </c>
      <c r="B22" s="37" t="s">
        <v>30</v>
      </c>
      <c r="C22" s="37"/>
      <c r="D22" s="37"/>
      <c r="E22" s="37"/>
      <c r="F22" s="37"/>
      <c r="G22" s="8">
        <v>1700</v>
      </c>
      <c r="H22" s="8">
        <v>1730</v>
      </c>
      <c r="I22" s="8">
        <v>1246</v>
      </c>
      <c r="J22" s="31">
        <f t="shared" si="0"/>
        <v>0.7202312138728324</v>
      </c>
    </row>
    <row r="23" spans="1:10" ht="18.95" customHeight="1" x14ac:dyDescent="0.25">
      <c r="A23" s="29" t="s">
        <v>33</v>
      </c>
      <c r="B23" s="37" t="s">
        <v>32</v>
      </c>
      <c r="C23" s="37"/>
      <c r="D23" s="37"/>
      <c r="E23" s="37"/>
      <c r="F23" s="37"/>
      <c r="G23" s="8">
        <v>2800</v>
      </c>
      <c r="H23" s="8">
        <v>3860</v>
      </c>
      <c r="I23" s="8">
        <v>3383</v>
      </c>
      <c r="J23" s="31">
        <f t="shared" si="0"/>
        <v>0.87642487046632123</v>
      </c>
    </row>
    <row r="24" spans="1:10" ht="18" customHeight="1" x14ac:dyDescent="0.25">
      <c r="A24" s="29" t="s">
        <v>35</v>
      </c>
      <c r="B24" s="41" t="s">
        <v>34</v>
      </c>
      <c r="C24" s="41"/>
      <c r="D24" s="41"/>
      <c r="E24" s="41"/>
      <c r="F24" s="41"/>
      <c r="G24" s="8">
        <v>10000</v>
      </c>
      <c r="H24" s="8">
        <v>12795</v>
      </c>
      <c r="I24" s="8">
        <v>11498</v>
      </c>
      <c r="J24" s="31">
        <f t="shared" si="0"/>
        <v>0.89863227823368508</v>
      </c>
    </row>
    <row r="25" spans="1:10" ht="30" customHeight="1" x14ac:dyDescent="0.25">
      <c r="A25" s="29" t="s">
        <v>37</v>
      </c>
      <c r="B25" s="41" t="s">
        <v>36</v>
      </c>
      <c r="C25" s="41"/>
      <c r="D25" s="41"/>
      <c r="E25" s="41"/>
      <c r="F25" s="41"/>
      <c r="G25" s="8">
        <v>2200</v>
      </c>
      <c r="H25" s="8">
        <v>2853</v>
      </c>
      <c r="I25" s="8">
        <v>2276</v>
      </c>
      <c r="J25" s="31">
        <f t="shared" si="0"/>
        <v>0.79775674728356116</v>
      </c>
    </row>
    <row r="26" spans="1:10" ht="18.95" customHeight="1" x14ac:dyDescent="0.25">
      <c r="A26" s="29" t="s">
        <v>39</v>
      </c>
      <c r="B26" s="37" t="s">
        <v>38</v>
      </c>
      <c r="C26" s="37"/>
      <c r="D26" s="37"/>
      <c r="E26" s="37"/>
      <c r="F26" s="37"/>
      <c r="G26" s="8">
        <v>300</v>
      </c>
      <c r="H26" s="8">
        <v>300</v>
      </c>
      <c r="I26" s="8">
        <v>82</v>
      </c>
      <c r="J26" s="31">
        <f t="shared" si="0"/>
        <v>0.27333333333333332</v>
      </c>
    </row>
    <row r="27" spans="1:10" ht="18.95" customHeight="1" x14ac:dyDescent="0.25">
      <c r="A27" s="29" t="s">
        <v>41</v>
      </c>
      <c r="B27" s="37" t="s">
        <v>40</v>
      </c>
      <c r="C27" s="37"/>
      <c r="D27" s="37"/>
      <c r="E27" s="37"/>
      <c r="F27" s="37"/>
      <c r="G27" s="8">
        <v>0</v>
      </c>
      <c r="H27" s="8">
        <v>17</v>
      </c>
      <c r="I27" s="8">
        <f t="shared" ref="I27" si="2">H27-G27</f>
        <v>17</v>
      </c>
      <c r="J27" s="31">
        <f t="shared" si="0"/>
        <v>1</v>
      </c>
    </row>
    <row r="28" spans="1:10" s="10" customFormat="1" ht="19.5" customHeight="1" x14ac:dyDescent="0.25">
      <c r="A28" s="26" t="s">
        <v>42</v>
      </c>
      <c r="B28" s="43" t="s">
        <v>101</v>
      </c>
      <c r="C28" s="43"/>
      <c r="D28" s="43"/>
      <c r="E28" s="43"/>
      <c r="F28" s="43"/>
      <c r="G28" s="12">
        <f>SUM(G22:G27)</f>
        <v>17000</v>
      </c>
      <c r="H28" s="12">
        <f t="shared" ref="H28:I28" si="3">SUM(H22:H27)</f>
        <v>21555</v>
      </c>
      <c r="I28" s="12">
        <f t="shared" si="3"/>
        <v>18502</v>
      </c>
      <c r="J28" s="32">
        <f t="shared" si="0"/>
        <v>0.85836232892600328</v>
      </c>
    </row>
    <row r="29" spans="1:10" ht="18.95" customHeight="1" x14ac:dyDescent="0.25">
      <c r="A29" s="26" t="s">
        <v>44</v>
      </c>
      <c r="B29" s="42" t="s">
        <v>43</v>
      </c>
      <c r="C29" s="42"/>
      <c r="D29" s="42"/>
      <c r="E29" s="42"/>
      <c r="F29" s="42"/>
      <c r="G29" s="12">
        <v>100</v>
      </c>
      <c r="H29" s="12">
        <v>271</v>
      </c>
      <c r="I29" s="12">
        <v>40</v>
      </c>
      <c r="J29" s="32">
        <f t="shared" si="0"/>
        <v>0.14760147601476015</v>
      </c>
    </row>
    <row r="30" spans="1:10" s="10" customFormat="1" ht="18.95" customHeight="1" x14ac:dyDescent="0.25">
      <c r="A30" s="26" t="s">
        <v>46</v>
      </c>
      <c r="B30" s="42" t="s">
        <v>114</v>
      </c>
      <c r="C30" s="42"/>
      <c r="D30" s="42"/>
      <c r="E30" s="42"/>
      <c r="F30" s="42"/>
      <c r="G30" s="12">
        <f>SUM(G21+G28+G29)</f>
        <v>17140</v>
      </c>
      <c r="H30" s="12">
        <f t="shared" ref="H30:I30" si="4">SUM(H21+H28+H29)</f>
        <v>22026</v>
      </c>
      <c r="I30" s="12">
        <f t="shared" si="4"/>
        <v>18667</v>
      </c>
      <c r="J30" s="32">
        <f t="shared" si="0"/>
        <v>0.84749841096885503</v>
      </c>
    </row>
    <row r="31" spans="1:10" ht="18.95" customHeight="1" x14ac:dyDescent="0.25">
      <c r="A31" s="55" t="s">
        <v>45</v>
      </c>
      <c r="B31" s="56"/>
      <c r="C31" s="56"/>
      <c r="D31" s="56"/>
      <c r="E31" s="56"/>
      <c r="F31" s="56"/>
      <c r="G31" s="56"/>
      <c r="H31" s="56"/>
      <c r="I31" s="56"/>
      <c r="J31" s="57"/>
    </row>
    <row r="32" spans="1:10" ht="18.95" customHeight="1" x14ac:dyDescent="0.25">
      <c r="A32" s="29" t="s">
        <v>48</v>
      </c>
      <c r="B32" s="37" t="s">
        <v>47</v>
      </c>
      <c r="C32" s="37"/>
      <c r="D32" s="37"/>
      <c r="E32" s="37"/>
      <c r="F32" s="37"/>
      <c r="G32" s="8">
        <v>500</v>
      </c>
      <c r="H32" s="8">
        <v>834</v>
      </c>
      <c r="I32" s="8">
        <v>834</v>
      </c>
      <c r="J32" s="31">
        <f t="shared" si="0"/>
        <v>1</v>
      </c>
    </row>
    <row r="33" spans="1:10" ht="24.75" customHeight="1" x14ac:dyDescent="0.25">
      <c r="A33" s="29" t="s">
        <v>50</v>
      </c>
      <c r="B33" s="41" t="s">
        <v>49</v>
      </c>
      <c r="C33" s="41"/>
      <c r="D33" s="41"/>
      <c r="E33" s="41"/>
      <c r="F33" s="41"/>
      <c r="G33" s="8">
        <v>350</v>
      </c>
      <c r="H33" s="8">
        <v>2147</v>
      </c>
      <c r="I33" s="8">
        <v>571</v>
      </c>
      <c r="J33" s="31">
        <f t="shared" si="0"/>
        <v>0.26595249184909175</v>
      </c>
    </row>
    <row r="34" spans="1:10" ht="33" customHeight="1" x14ac:dyDescent="0.25">
      <c r="A34" s="26" t="s">
        <v>52</v>
      </c>
      <c r="B34" s="43" t="s">
        <v>102</v>
      </c>
      <c r="C34" s="43"/>
      <c r="D34" s="43"/>
      <c r="E34" s="43"/>
      <c r="F34" s="43"/>
      <c r="G34" s="12">
        <f>SUM(G32:G33)</f>
        <v>850</v>
      </c>
      <c r="H34" s="12">
        <f t="shared" ref="H34:I34" si="5">SUM(H32:H33)</f>
        <v>2981</v>
      </c>
      <c r="I34" s="12">
        <f t="shared" si="5"/>
        <v>1405</v>
      </c>
      <c r="J34" s="32">
        <f t="shared" si="0"/>
        <v>0.47131834954713181</v>
      </c>
    </row>
    <row r="35" spans="1:10" ht="33" customHeight="1" x14ac:dyDescent="0.25">
      <c r="A35" s="13"/>
      <c r="B35" s="25"/>
      <c r="C35" s="25"/>
      <c r="D35" s="25"/>
      <c r="E35" s="25"/>
      <c r="F35" s="25"/>
      <c r="G35" s="22"/>
      <c r="H35" s="22"/>
      <c r="I35" s="22"/>
    </row>
    <row r="36" spans="1:10" ht="18.75" customHeight="1" x14ac:dyDescent="0.25">
      <c r="A36" s="52" t="s">
        <v>0</v>
      </c>
      <c r="B36" s="52"/>
      <c r="C36" s="52"/>
      <c r="D36" s="52"/>
      <c r="E36" s="52"/>
      <c r="F36" s="52"/>
      <c r="G36" s="52"/>
      <c r="H36" s="52"/>
      <c r="I36" s="52"/>
    </row>
    <row r="37" spans="1:10" ht="19.5" customHeight="1" x14ac:dyDescent="0.25">
      <c r="A37" s="54" t="s">
        <v>51</v>
      </c>
      <c r="B37" s="54"/>
      <c r="C37" s="54"/>
      <c r="D37" s="54"/>
      <c r="E37" s="54"/>
      <c r="F37" s="54"/>
      <c r="G37" s="54"/>
      <c r="H37" s="54"/>
      <c r="I37" s="54"/>
      <c r="J37" s="54"/>
    </row>
    <row r="38" spans="1:10" ht="18.95" customHeight="1" x14ac:dyDescent="0.25">
      <c r="A38" s="23" t="s">
        <v>54</v>
      </c>
      <c r="B38" s="46" t="s">
        <v>53</v>
      </c>
      <c r="C38" s="46"/>
      <c r="D38" s="46"/>
      <c r="E38" s="46"/>
      <c r="F38" s="46"/>
      <c r="G38" s="14">
        <v>79131</v>
      </c>
      <c r="H38" s="14">
        <v>93062</v>
      </c>
      <c r="I38" s="14">
        <v>93062</v>
      </c>
      <c r="J38" s="34">
        <f t="shared" ref="J38:J68" si="6">I38/H38</f>
        <v>1</v>
      </c>
    </row>
    <row r="39" spans="1:10" ht="18.95" customHeight="1" x14ac:dyDescent="0.25">
      <c r="A39" s="23" t="s">
        <v>58</v>
      </c>
      <c r="B39" s="46" t="s">
        <v>55</v>
      </c>
      <c r="C39" s="46"/>
      <c r="D39" s="46"/>
      <c r="E39" s="46"/>
      <c r="F39" s="46"/>
      <c r="G39" s="14">
        <f>SUM(G40:G41)</f>
        <v>44975</v>
      </c>
      <c r="H39" s="14">
        <f>H40+H41</f>
        <v>44321</v>
      </c>
      <c r="I39" s="14">
        <f>I40+I41</f>
        <v>44321</v>
      </c>
      <c r="J39" s="34">
        <f t="shared" si="6"/>
        <v>1</v>
      </c>
    </row>
    <row r="40" spans="1:10" ht="18.95" customHeight="1" x14ac:dyDescent="0.25">
      <c r="A40" s="29"/>
      <c r="B40" s="53" t="s">
        <v>56</v>
      </c>
      <c r="C40" s="53"/>
      <c r="D40" s="53"/>
      <c r="E40" s="53"/>
      <c r="F40" s="53"/>
      <c r="G40" s="9">
        <v>41536</v>
      </c>
      <c r="H40" s="9">
        <v>41003</v>
      </c>
      <c r="I40" s="9">
        <v>41003</v>
      </c>
      <c r="J40" s="33">
        <f t="shared" si="6"/>
        <v>1</v>
      </c>
    </row>
    <row r="41" spans="1:10" s="15" customFormat="1" ht="30.75" customHeight="1" x14ac:dyDescent="0.25">
      <c r="A41" s="27"/>
      <c r="B41" s="45" t="s">
        <v>57</v>
      </c>
      <c r="C41" s="45"/>
      <c r="D41" s="45"/>
      <c r="E41" s="45"/>
      <c r="F41" s="45"/>
      <c r="G41" s="9">
        <v>3439</v>
      </c>
      <c r="H41" s="9">
        <v>3318</v>
      </c>
      <c r="I41" s="9">
        <v>3318</v>
      </c>
      <c r="J41" s="33">
        <f t="shared" si="6"/>
        <v>1</v>
      </c>
    </row>
    <row r="42" spans="1:10" s="15" customFormat="1" ht="30.75" customHeight="1" x14ac:dyDescent="0.25">
      <c r="A42" s="23" t="s">
        <v>62</v>
      </c>
      <c r="B42" s="47" t="s">
        <v>59</v>
      </c>
      <c r="C42" s="47"/>
      <c r="D42" s="47"/>
      <c r="E42" s="47"/>
      <c r="F42" s="47"/>
      <c r="G42" s="14">
        <f>SUM(G43:G47)</f>
        <v>39777</v>
      </c>
      <c r="H42" s="14">
        <f>SUM(H43:H47)</f>
        <v>44355</v>
      </c>
      <c r="I42" s="14">
        <f>SUM(I43:I47)</f>
        <v>44355</v>
      </c>
      <c r="J42" s="34">
        <f t="shared" si="6"/>
        <v>1</v>
      </c>
    </row>
    <row r="43" spans="1:10" s="15" customFormat="1" ht="30.75" customHeight="1" x14ac:dyDescent="0.25">
      <c r="A43" s="27"/>
      <c r="B43" s="45" t="s">
        <v>60</v>
      </c>
      <c r="C43" s="45"/>
      <c r="D43" s="45"/>
      <c r="E43" s="45"/>
      <c r="F43" s="45"/>
      <c r="G43" s="24">
        <v>12877</v>
      </c>
      <c r="H43" s="24">
        <v>7532</v>
      </c>
      <c r="I43" s="9">
        <v>7532</v>
      </c>
      <c r="J43" s="33">
        <f t="shared" si="6"/>
        <v>1</v>
      </c>
    </row>
    <row r="44" spans="1:10" s="15" customFormat="1" ht="21.75" customHeight="1" x14ac:dyDescent="0.25">
      <c r="A44" s="27"/>
      <c r="B44" s="45" t="s">
        <v>61</v>
      </c>
      <c r="C44" s="45"/>
      <c r="D44" s="45"/>
      <c r="E44" s="45"/>
      <c r="F44" s="45"/>
      <c r="G44" s="24">
        <v>14689</v>
      </c>
      <c r="H44" s="24">
        <v>15351</v>
      </c>
      <c r="I44" s="9">
        <v>15351</v>
      </c>
      <c r="J44" s="33">
        <f t="shared" si="6"/>
        <v>1</v>
      </c>
    </row>
    <row r="45" spans="1:10" ht="18.75" customHeight="1" x14ac:dyDescent="0.25">
      <c r="A45" s="23"/>
      <c r="B45" s="45" t="s">
        <v>87</v>
      </c>
      <c r="C45" s="45"/>
      <c r="D45" s="45"/>
      <c r="E45" s="45"/>
      <c r="F45" s="45"/>
      <c r="G45" s="24">
        <v>0</v>
      </c>
      <c r="H45" s="24">
        <v>8688</v>
      </c>
      <c r="I45" s="9">
        <v>8688</v>
      </c>
      <c r="J45" s="33">
        <f t="shared" si="6"/>
        <v>1</v>
      </c>
    </row>
    <row r="46" spans="1:10" ht="18.75" customHeight="1" x14ac:dyDescent="0.25">
      <c r="A46" s="23"/>
      <c r="B46" s="45" t="s">
        <v>88</v>
      </c>
      <c r="C46" s="45"/>
      <c r="D46" s="45"/>
      <c r="E46" s="45"/>
      <c r="F46" s="45"/>
      <c r="G46" s="24">
        <v>0</v>
      </c>
      <c r="H46" s="24">
        <v>573</v>
      </c>
      <c r="I46" s="9">
        <v>573</v>
      </c>
      <c r="J46" s="33">
        <f t="shared" si="6"/>
        <v>1</v>
      </c>
    </row>
    <row r="47" spans="1:10" ht="18.75" customHeight="1" x14ac:dyDescent="0.25">
      <c r="A47" s="23"/>
      <c r="B47" s="48" t="s">
        <v>89</v>
      </c>
      <c r="C47" s="48"/>
      <c r="D47" s="48"/>
      <c r="E47" s="48"/>
      <c r="F47" s="48"/>
      <c r="G47" s="24">
        <v>12211</v>
      </c>
      <c r="H47" s="24">
        <v>12211</v>
      </c>
      <c r="I47" s="9">
        <v>12211</v>
      </c>
      <c r="J47" s="33">
        <f t="shared" si="6"/>
        <v>1</v>
      </c>
    </row>
    <row r="48" spans="1:10" ht="18.95" customHeight="1" x14ac:dyDescent="0.25">
      <c r="A48" s="23" t="s">
        <v>64</v>
      </c>
      <c r="B48" s="46" t="s">
        <v>63</v>
      </c>
      <c r="C48" s="46"/>
      <c r="D48" s="46"/>
      <c r="E48" s="46"/>
      <c r="F48" s="46"/>
      <c r="G48" s="14">
        <v>1557</v>
      </c>
      <c r="H48" s="14">
        <v>1557</v>
      </c>
      <c r="I48" s="14">
        <v>1557</v>
      </c>
      <c r="J48" s="34">
        <f t="shared" si="6"/>
        <v>1</v>
      </c>
    </row>
    <row r="49" spans="1:10" ht="46.5" customHeight="1" x14ac:dyDescent="0.25">
      <c r="A49" s="23" t="s">
        <v>65</v>
      </c>
      <c r="B49" s="47" t="s">
        <v>90</v>
      </c>
      <c r="C49" s="47"/>
      <c r="D49" s="47"/>
      <c r="E49" s="47"/>
      <c r="F49" s="47"/>
      <c r="G49" s="14">
        <v>1846</v>
      </c>
      <c r="H49" s="14">
        <v>7584</v>
      </c>
      <c r="I49" s="14">
        <v>7584</v>
      </c>
      <c r="J49" s="34">
        <f t="shared" si="6"/>
        <v>1</v>
      </c>
    </row>
    <row r="50" spans="1:10" s="10" customFormat="1" ht="30" customHeight="1" x14ac:dyDescent="0.25">
      <c r="A50" s="26" t="s">
        <v>66</v>
      </c>
      <c r="B50" s="43" t="s">
        <v>103</v>
      </c>
      <c r="C50" s="43"/>
      <c r="D50" s="43"/>
      <c r="E50" s="43"/>
      <c r="F50" s="43"/>
      <c r="G50" s="16">
        <f>G38+G39+G42+G48+G49</f>
        <v>167286</v>
      </c>
      <c r="H50" s="16">
        <f t="shared" ref="H50:I50" si="7">H38+H39+H42+H48+H49</f>
        <v>190879</v>
      </c>
      <c r="I50" s="16">
        <f t="shared" si="7"/>
        <v>190879</v>
      </c>
      <c r="J50" s="32">
        <f t="shared" si="6"/>
        <v>1</v>
      </c>
    </row>
    <row r="51" spans="1:10" s="10" customFormat="1" ht="17.25" customHeight="1" x14ac:dyDescent="0.25">
      <c r="A51" s="49" t="s">
        <v>67</v>
      </c>
      <c r="B51" s="50"/>
      <c r="C51" s="50"/>
      <c r="D51" s="50"/>
      <c r="E51" s="50"/>
      <c r="F51" s="50"/>
      <c r="G51" s="50"/>
      <c r="H51" s="50"/>
      <c r="I51" s="50"/>
      <c r="J51" s="51"/>
    </row>
    <row r="52" spans="1:10" ht="18.95" customHeight="1" x14ac:dyDescent="0.25">
      <c r="A52" s="29" t="s">
        <v>68</v>
      </c>
      <c r="B52" s="37" t="s">
        <v>69</v>
      </c>
      <c r="C52" s="37"/>
      <c r="D52" s="37"/>
      <c r="E52" s="37"/>
      <c r="F52" s="37"/>
      <c r="G52" s="8">
        <v>8314</v>
      </c>
      <c r="H52" s="8">
        <v>338</v>
      </c>
      <c r="I52" s="8">
        <v>338</v>
      </c>
      <c r="J52" s="31">
        <f t="shared" si="6"/>
        <v>1</v>
      </c>
    </row>
    <row r="53" spans="1:10" ht="18.95" customHeight="1" x14ac:dyDescent="0.25">
      <c r="A53" s="21" t="s">
        <v>70</v>
      </c>
      <c r="B53" s="37" t="s">
        <v>92</v>
      </c>
      <c r="C53" s="37"/>
      <c r="D53" s="37"/>
      <c r="E53" s="37"/>
      <c r="F53" s="37"/>
      <c r="G53" s="7">
        <v>0</v>
      </c>
      <c r="H53" s="8">
        <v>310</v>
      </c>
      <c r="I53" s="7">
        <v>309</v>
      </c>
      <c r="J53" s="31">
        <f t="shared" si="6"/>
        <v>0.99677419354838714</v>
      </c>
    </row>
    <row r="54" spans="1:10" ht="18.95" customHeight="1" x14ac:dyDescent="0.25">
      <c r="A54" s="21" t="s">
        <v>72</v>
      </c>
      <c r="B54" s="37" t="s">
        <v>93</v>
      </c>
      <c r="C54" s="37"/>
      <c r="D54" s="37"/>
      <c r="E54" s="37"/>
      <c r="F54" s="37"/>
      <c r="G54" s="7">
        <v>0</v>
      </c>
      <c r="H54" s="8">
        <v>92</v>
      </c>
      <c r="I54" s="7">
        <f t="shared" ref="I54" si="8">H54-G54</f>
        <v>92</v>
      </c>
      <c r="J54" s="31">
        <f t="shared" si="6"/>
        <v>1</v>
      </c>
    </row>
    <row r="55" spans="1:10" ht="18.95" customHeight="1" x14ac:dyDescent="0.25">
      <c r="A55" s="21" t="s">
        <v>74</v>
      </c>
      <c r="B55" s="37" t="s">
        <v>71</v>
      </c>
      <c r="C55" s="37"/>
      <c r="D55" s="37"/>
      <c r="E55" s="37"/>
      <c r="F55" s="37"/>
      <c r="G55" s="7">
        <v>3700</v>
      </c>
      <c r="H55" s="8">
        <v>41175</v>
      </c>
      <c r="I55" s="7">
        <v>41175</v>
      </c>
      <c r="J55" s="31">
        <f t="shared" si="6"/>
        <v>1</v>
      </c>
    </row>
    <row r="56" spans="1:10" ht="18.95" customHeight="1" x14ac:dyDescent="0.25">
      <c r="A56" s="21" t="s">
        <v>75</v>
      </c>
      <c r="B56" s="37" t="s">
        <v>73</v>
      </c>
      <c r="C56" s="37"/>
      <c r="D56" s="37"/>
      <c r="E56" s="37"/>
      <c r="F56" s="37"/>
      <c r="G56" s="8">
        <v>8483</v>
      </c>
      <c r="H56" s="8">
        <v>635</v>
      </c>
      <c r="I56" s="7">
        <v>635</v>
      </c>
      <c r="J56" s="31">
        <f t="shared" si="6"/>
        <v>1</v>
      </c>
    </row>
    <row r="57" spans="1:10" ht="34.5" customHeight="1" x14ac:dyDescent="0.25">
      <c r="A57" s="21" t="s">
        <v>76</v>
      </c>
      <c r="B57" s="41" t="s">
        <v>91</v>
      </c>
      <c r="C57" s="41"/>
      <c r="D57" s="41"/>
      <c r="E57" s="41"/>
      <c r="F57" s="41"/>
      <c r="G57" s="7">
        <v>0</v>
      </c>
      <c r="H57" s="8">
        <v>2310</v>
      </c>
      <c r="I57" s="7">
        <v>2230</v>
      </c>
      <c r="J57" s="31">
        <f t="shared" si="6"/>
        <v>0.96536796536796532</v>
      </c>
    </row>
    <row r="58" spans="1:10" s="10" customFormat="1" ht="32.25" customHeight="1" x14ac:dyDescent="0.25">
      <c r="A58" s="28" t="s">
        <v>78</v>
      </c>
      <c r="B58" s="43" t="s">
        <v>104</v>
      </c>
      <c r="C58" s="43"/>
      <c r="D58" s="43"/>
      <c r="E58" s="43"/>
      <c r="F58" s="43"/>
      <c r="G58" s="12">
        <f>SUM(G52:G57)</f>
        <v>20497</v>
      </c>
      <c r="H58" s="12">
        <f t="shared" ref="H58" si="9">SUM(H52:H57)</f>
        <v>44860</v>
      </c>
      <c r="I58" s="12">
        <f>SUM(I52:I57)</f>
        <v>44779</v>
      </c>
      <c r="J58" s="32">
        <f t="shared" si="6"/>
        <v>0.9981943825234062</v>
      </c>
    </row>
    <row r="59" spans="1:10" s="10" customFormat="1" ht="25.5" customHeight="1" x14ac:dyDescent="0.25">
      <c r="A59" s="17" t="s">
        <v>80</v>
      </c>
      <c r="B59" s="44" t="s">
        <v>105</v>
      </c>
      <c r="C59" s="44"/>
      <c r="D59" s="44"/>
      <c r="E59" s="44"/>
      <c r="F59" s="44"/>
      <c r="G59" s="18">
        <f>SUM(G19+G30+G34+G50+G58)</f>
        <v>231504</v>
      </c>
      <c r="H59" s="18">
        <f>SUM(H19+H30+H34+H50+H58)</f>
        <v>289224</v>
      </c>
      <c r="I59" s="18">
        <f>SUM(I19+I30+I34+I50+I58)</f>
        <v>280494</v>
      </c>
      <c r="J59" s="35">
        <f t="shared" si="6"/>
        <v>0.96981578292257908</v>
      </c>
    </row>
    <row r="60" spans="1:10" s="10" customFormat="1" ht="18.95" customHeight="1" x14ac:dyDescent="0.25">
      <c r="A60" s="39" t="s">
        <v>77</v>
      </c>
      <c r="B60" s="39"/>
      <c r="C60" s="39"/>
      <c r="D60" s="39"/>
      <c r="E60" s="39"/>
      <c r="F60" s="39"/>
      <c r="G60" s="39"/>
      <c r="H60" s="39"/>
      <c r="I60" s="39"/>
      <c r="J60" s="36"/>
    </row>
    <row r="61" spans="1:10" s="11" customFormat="1" ht="18.95" customHeight="1" x14ac:dyDescent="0.25">
      <c r="A61" s="29" t="s">
        <v>82</v>
      </c>
      <c r="B61" s="40" t="s">
        <v>79</v>
      </c>
      <c r="C61" s="40"/>
      <c r="D61" s="40"/>
      <c r="E61" s="40"/>
      <c r="F61" s="40"/>
      <c r="G61" s="7">
        <v>11926</v>
      </c>
      <c r="H61" s="8">
        <v>212308</v>
      </c>
      <c r="I61" s="7">
        <v>200382</v>
      </c>
      <c r="J61" s="31">
        <f t="shared" si="6"/>
        <v>0.94382689300450284</v>
      </c>
    </row>
    <row r="62" spans="1:10" ht="18.95" customHeight="1" x14ac:dyDescent="0.25">
      <c r="A62" s="29" t="s">
        <v>83</v>
      </c>
      <c r="B62" s="41" t="s">
        <v>81</v>
      </c>
      <c r="C62" s="41"/>
      <c r="D62" s="41"/>
      <c r="E62" s="41"/>
      <c r="F62" s="41"/>
      <c r="G62" s="7">
        <v>3900</v>
      </c>
      <c r="H62" s="7">
        <v>3900</v>
      </c>
      <c r="I62" s="7">
        <v>868</v>
      </c>
      <c r="J62" s="31">
        <f t="shared" si="6"/>
        <v>0.22256410256410256</v>
      </c>
    </row>
    <row r="63" spans="1:10" s="11" customFormat="1" ht="18.95" customHeight="1" x14ac:dyDescent="0.25">
      <c r="A63" s="29" t="s">
        <v>85</v>
      </c>
      <c r="B63" s="37" t="s">
        <v>84</v>
      </c>
      <c r="C63" s="37"/>
      <c r="D63" s="37"/>
      <c r="E63" s="37"/>
      <c r="F63" s="37"/>
      <c r="G63" s="8">
        <v>0</v>
      </c>
      <c r="H63" s="8">
        <v>117</v>
      </c>
      <c r="I63" s="7">
        <f t="shared" ref="I63" si="10">H63-G63</f>
        <v>117</v>
      </c>
      <c r="J63" s="31">
        <f t="shared" si="6"/>
        <v>1</v>
      </c>
    </row>
    <row r="64" spans="1:10" s="11" customFormat="1" ht="26.25" customHeight="1" x14ac:dyDescent="0.25">
      <c r="A64" s="17" t="s">
        <v>106</v>
      </c>
      <c r="B64" s="38" t="s">
        <v>107</v>
      </c>
      <c r="C64" s="38"/>
      <c r="D64" s="38"/>
      <c r="E64" s="38"/>
      <c r="F64" s="38"/>
      <c r="G64" s="18">
        <f>G61+G62+G63</f>
        <v>15826</v>
      </c>
      <c r="H64" s="18">
        <f t="shared" ref="H64:I64" si="11">H61+H62+H63</f>
        <v>216325</v>
      </c>
      <c r="I64" s="18">
        <f t="shared" si="11"/>
        <v>201367</v>
      </c>
      <c r="J64" s="35">
        <f t="shared" si="6"/>
        <v>0.93085403906159714</v>
      </c>
    </row>
    <row r="65" spans="1:10" s="11" customFormat="1" ht="18.95" customHeight="1" x14ac:dyDescent="0.25">
      <c r="A65" s="42" t="s">
        <v>108</v>
      </c>
      <c r="B65" s="42"/>
      <c r="C65" s="42"/>
      <c r="D65" s="42"/>
      <c r="E65" s="42"/>
      <c r="F65" s="42"/>
      <c r="G65" s="12">
        <v>0</v>
      </c>
      <c r="H65" s="12">
        <v>46729</v>
      </c>
      <c r="I65" s="12">
        <f>H65-G65</f>
        <v>46729</v>
      </c>
      <c r="J65" s="32">
        <f t="shared" si="6"/>
        <v>1</v>
      </c>
    </row>
    <row r="66" spans="1:10" s="11" customFormat="1" ht="18.95" customHeight="1" x14ac:dyDescent="0.25">
      <c r="A66" s="43" t="s">
        <v>110</v>
      </c>
      <c r="B66" s="43"/>
      <c r="C66" s="43"/>
      <c r="D66" s="43"/>
      <c r="E66" s="43"/>
      <c r="F66" s="43"/>
      <c r="G66" s="12">
        <v>0</v>
      </c>
      <c r="H66" s="12">
        <v>6854</v>
      </c>
      <c r="I66" s="12">
        <f t="shared" ref="I66:I67" si="12">H66-G66</f>
        <v>6854</v>
      </c>
      <c r="J66" s="32">
        <f t="shared" si="6"/>
        <v>1</v>
      </c>
    </row>
    <row r="67" spans="1:10" s="11" customFormat="1" ht="18.95" customHeight="1" x14ac:dyDescent="0.25">
      <c r="A67" s="43" t="s">
        <v>109</v>
      </c>
      <c r="B67" s="43"/>
      <c r="C67" s="43"/>
      <c r="D67" s="43"/>
      <c r="E67" s="43"/>
      <c r="F67" s="43"/>
      <c r="G67" s="12">
        <v>0</v>
      </c>
      <c r="H67" s="12">
        <v>60000</v>
      </c>
      <c r="I67" s="12">
        <f t="shared" si="12"/>
        <v>60000</v>
      </c>
      <c r="J67" s="32">
        <f t="shared" si="6"/>
        <v>1</v>
      </c>
    </row>
    <row r="68" spans="1:10" ht="27.75" customHeight="1" x14ac:dyDescent="0.25">
      <c r="A68" s="39" t="s">
        <v>111</v>
      </c>
      <c r="B68" s="39"/>
      <c r="C68" s="39"/>
      <c r="D68" s="39"/>
      <c r="E68" s="39"/>
      <c r="F68" s="39"/>
      <c r="G68" s="18">
        <f>SUM(G59+G64+G65+G66+G67)</f>
        <v>247330</v>
      </c>
      <c r="H68" s="18">
        <f t="shared" ref="H68:I68" si="13">SUM(H59+H64+H65+H66+H67)</f>
        <v>619132</v>
      </c>
      <c r="I68" s="18">
        <f t="shared" si="13"/>
        <v>595444</v>
      </c>
      <c r="J68" s="35">
        <f t="shared" si="6"/>
        <v>0.96173998436520802</v>
      </c>
    </row>
    <row r="69" spans="1:10" x14ac:dyDescent="0.25">
      <c r="I69" s="19"/>
    </row>
    <row r="70" spans="1:10" x14ac:dyDescent="0.25">
      <c r="I70" s="19"/>
    </row>
    <row r="71" spans="1:10" x14ac:dyDescent="0.25">
      <c r="I71" s="19"/>
    </row>
    <row r="72" spans="1:10" x14ac:dyDescent="0.25">
      <c r="I72" s="20"/>
    </row>
  </sheetData>
  <mergeCells count="66">
    <mergeCell ref="B15:F15"/>
    <mergeCell ref="B18:F18"/>
    <mergeCell ref="B7:F7"/>
    <mergeCell ref="B19:F19"/>
    <mergeCell ref="B9:F9"/>
    <mergeCell ref="B10:F10"/>
    <mergeCell ref="B11:F11"/>
    <mergeCell ref="B12:F12"/>
    <mergeCell ref="B8:F8"/>
    <mergeCell ref="B13:F13"/>
    <mergeCell ref="B17:F17"/>
    <mergeCell ref="B14:F14"/>
    <mergeCell ref="B16:F16"/>
    <mergeCell ref="A1:I1"/>
    <mergeCell ref="A3:F3"/>
    <mergeCell ref="B6:F6"/>
    <mergeCell ref="A4:J4"/>
    <mergeCell ref="A5:J5"/>
    <mergeCell ref="B21:F21"/>
    <mergeCell ref="B22:F22"/>
    <mergeCell ref="B23:F23"/>
    <mergeCell ref="B24:F24"/>
    <mergeCell ref="A20:J20"/>
    <mergeCell ref="B25:F25"/>
    <mergeCell ref="B26:F26"/>
    <mergeCell ref="B27:F27"/>
    <mergeCell ref="B28:F28"/>
    <mergeCell ref="B29:F29"/>
    <mergeCell ref="B30:F30"/>
    <mergeCell ref="B44:F44"/>
    <mergeCell ref="B32:F32"/>
    <mergeCell ref="B33:F33"/>
    <mergeCell ref="B34:F34"/>
    <mergeCell ref="A36:I36"/>
    <mergeCell ref="B38:F38"/>
    <mergeCell ref="B39:F39"/>
    <mergeCell ref="B40:F40"/>
    <mergeCell ref="B41:F41"/>
    <mergeCell ref="B42:F42"/>
    <mergeCell ref="B43:F43"/>
    <mergeCell ref="A37:J37"/>
    <mergeCell ref="A31:J31"/>
    <mergeCell ref="B59:F59"/>
    <mergeCell ref="B45:F45"/>
    <mergeCell ref="B48:F48"/>
    <mergeCell ref="B49:F49"/>
    <mergeCell ref="B50:F50"/>
    <mergeCell ref="B52:F52"/>
    <mergeCell ref="B55:F55"/>
    <mergeCell ref="B56:F56"/>
    <mergeCell ref="B58:F58"/>
    <mergeCell ref="B46:F46"/>
    <mergeCell ref="B47:F47"/>
    <mergeCell ref="B57:F57"/>
    <mergeCell ref="B53:F53"/>
    <mergeCell ref="B54:F54"/>
    <mergeCell ref="A51:J51"/>
    <mergeCell ref="B63:F63"/>
    <mergeCell ref="B64:F64"/>
    <mergeCell ref="A68:F68"/>
    <mergeCell ref="A60:I60"/>
    <mergeCell ref="B61:F61"/>
    <mergeCell ref="B62:F62"/>
    <mergeCell ref="A65:F65"/>
    <mergeCell ref="A66:F66"/>
    <mergeCell ref="A67:F67"/>
  </mergeCells>
  <pageMargins left="0.7" right="0.7" top="0.75" bottom="0.75" header="0.3" footer="0.3"/>
  <pageSetup paperSize="9" orientation="portrait" r:id="rId1"/>
  <headerFooter>
    <oddHeader>&amp;C&amp;"Times New Roman,Normál"&amp;12 1.melléklet
a 6/2016. (V.27.) önkormányzati rendelethez</oddHeader>
    <firstHeader>&amp;C&amp;"Times New Roman,Normál"&amp;12..... . melléklet
a .... /2014.(........) önkormányzati rendelethez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2016-05-23T13:55:07Z</cp:lastPrinted>
  <dcterms:created xsi:type="dcterms:W3CDTF">2015-02-25T15:13:22Z</dcterms:created>
  <dcterms:modified xsi:type="dcterms:W3CDTF">2016-05-23T13:55:08Z</dcterms:modified>
</cp:coreProperties>
</file>