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10" activeTab="0"/>
  </bookViews>
  <sheets>
    <sheet name="1.sz.mell." sheetId="1" r:id="rId1"/>
    <sheet name="2.sz.mell  " sheetId="2" r:id="rId2"/>
    <sheet name="3.sz.mell  " sheetId="3" r:id="rId3"/>
    <sheet name="6.sz.mell" sheetId="4" r:id="rId4"/>
    <sheet name="13. 1. sz. mell " sheetId="5" r:id="rId5"/>
    <sheet name="13.2. sz. mell " sheetId="6" r:id="rId6"/>
    <sheet name="13.3. mell  " sheetId="7" r:id="rId7"/>
    <sheet name="Munka1" sheetId="8" r:id="rId8"/>
    <sheet name="Munka2" sheetId="9" r:id="rId9"/>
    <sheet name="Munka3" sheetId="10" r:id="rId10"/>
  </sheets>
  <definedNames>
    <definedName name="_xlnm.Print_Titles" localSheetId="4">'13. 1. sz. mell '!$1:$7</definedName>
    <definedName name="_xlnm.Print_Area" localSheetId="0">'1.sz.mell.'!$A$1:$F$117</definedName>
  </definedNames>
  <calcPr fullCalcOnLoad="1"/>
</workbook>
</file>

<file path=xl/sharedStrings.xml><?xml version="1.0" encoding="utf-8"?>
<sst xmlns="http://schemas.openxmlformats.org/spreadsheetml/2006/main" count="630" uniqueCount="382">
  <si>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</si>
  <si>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</si>
  <si>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</si>
  <si>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</si>
  <si>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</si>
  <si>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</si>
  <si>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</si>
  <si>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</si>
  <si>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</si>
  <si>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</si>
  <si>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</si>
  <si>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</si>
  <si>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</si>
  <si>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</si>
  <si>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</si>
  <si>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</si>
  <si>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</si>
  <si>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</si>
  <si>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</si>
  <si>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</si>
  <si>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</si>
  <si>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</si>
  <si>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</si>
  <si>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</si>
  <si>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</si>
  <si>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</si>
  <si>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</si>
  <si>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</si>
  <si>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</si>
  <si>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</si>
  <si>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</si>
  <si>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</si>
  <si>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</si>
  <si>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</si>
  <si>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</si>
  <si>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</si>
  <si>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</si>
  <si>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Cím neve, száma</t>
  </si>
  <si>
    <t>01</t>
  </si>
  <si>
    <t>Alcím neve, száma</t>
  </si>
  <si>
    <t>Ezer forintban !</t>
  </si>
  <si>
    <t>Előirányzat-csoport</t>
  </si>
  <si>
    <t>Előirányzat-csoport, kiemelt előirányzat megnevezése</t>
  </si>
  <si>
    <t>száma</t>
  </si>
  <si>
    <t>Bevételek</t>
  </si>
  <si>
    <t>Intézményi működési bevételek</t>
  </si>
  <si>
    <t>Önkormányzat sajátos működési bevételei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</si>
  <si>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</si>
  <si>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</si>
  <si>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</si>
  <si>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</si>
  <si>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Normatív kötött felhasználású támogatás</t>
  </si>
  <si>
    <t>Egyéb központi támogatás</t>
  </si>
  <si>
    <t>EU támogatás</t>
  </si>
  <si>
    <t>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</si>
  <si>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</si>
  <si>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</si>
  <si>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</si>
  <si>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</si>
  <si>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</si>
  <si>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</si>
  <si>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Önkormányzati támogatás</t>
  </si>
  <si>
    <t>02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</si>
  <si>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</si>
  <si>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</si>
  <si>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</si>
  <si>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</si>
  <si>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</si>
  <si>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</si>
  <si>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Sor-
szám</t>
  </si>
  <si>
    <t>Tárgyi eszközök, immateriális javak értékesítése</t>
  </si>
  <si>
    <t>Pénzügyi befektetések bevételei</t>
  </si>
  <si>
    <t>Előző évi pénzmaradvány igénybevétele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</si>
  <si>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</si>
  <si>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</si>
  <si>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</si>
  <si>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</si>
  <si>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</si>
  <si>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</si>
  <si>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</si>
  <si>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EU-s támogatásból megvalósuló projektek kiadásai</t>
  </si>
  <si>
    <t>Véglegesen átvett pénzeszk.</t>
  </si>
  <si>
    <t>Intézményi beruházás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</si>
  <si>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</si>
  <si>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</si>
  <si>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</si>
  <si>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</si>
  <si>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</si>
  <si>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</si>
  <si>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</si>
  <si>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</si>
  <si>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</si>
  <si>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</si>
  <si>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</si>
  <si>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</si>
  <si>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</si>
  <si>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OEP-től átvett pénzeszköz</t>
  </si>
  <si>
    <t>6.1.1.</t>
  </si>
  <si>
    <t>6.1.2.</t>
  </si>
  <si>
    <t>6.1.3.</t>
  </si>
  <si>
    <t>6.1.4.</t>
  </si>
  <si>
    <t>I. Önkormányzat működési bevételei (2+3)</t>
  </si>
  <si>
    <t>6.2.1.</t>
  </si>
  <si>
    <t>6.2.2.</t>
  </si>
  <si>
    <t>6.2.3.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</si>
  <si>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</si>
  <si>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</si>
  <si>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</si>
  <si>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</si>
  <si>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</si>
  <si>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</si>
  <si>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</si>
  <si>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</si>
  <si>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</si>
  <si>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</si>
  <si>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</si>
  <si>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</si>
  <si>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</si>
  <si>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</si>
  <si>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</si>
  <si>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</si>
  <si>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6.4.</t>
  </si>
  <si>
    <t>Egyéb saját bevétel</t>
  </si>
  <si>
    <t>Általános forgalmi adó-bevételek, visszatérülések</t>
  </si>
  <si>
    <t>Hozam- és kamatbevételek</t>
  </si>
  <si>
    <t>Támogatások,  kiegészítések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</si>
  <si>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</si>
  <si>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</si>
  <si>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</si>
  <si>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</si>
  <si>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</si>
  <si>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</si>
  <si>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</si>
  <si>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</si>
  <si>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</si>
  <si>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</si>
  <si>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</si>
  <si>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</si>
  <si>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</si>
  <si>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</si>
  <si>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</si>
  <si>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</si>
  <si>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</si>
  <si>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</si>
  <si>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4.4.</t>
  </si>
  <si>
    <t>4.5.</t>
  </si>
  <si>
    <t>4.6.</t>
  </si>
  <si>
    <t>4.7.</t>
  </si>
  <si>
    <t>4.7.1.</t>
  </si>
  <si>
    <t>4.7.2.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</si>
  <si>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</si>
  <si>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</si>
  <si>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</si>
  <si>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</si>
  <si>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</si>
  <si>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</si>
  <si>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Működési célú pénzmaradvány átadás</t>
  </si>
  <si>
    <t>Felhalmozási célú pénzmaradvány átadás</t>
  </si>
  <si>
    <t>2.7.</t>
  </si>
  <si>
    <t xml:space="preserve">   - egyéb folyó kiadásokból céljellegű kiadás</t>
  </si>
  <si>
    <t>Kiemelt előirány-
zat</t>
  </si>
  <si>
    <t xml:space="preserve">   - személyi juttatásból céljellegű kiadás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</si>
  <si>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</si>
  <si>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</si>
  <si>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</si>
  <si>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</si>
  <si>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</si>
  <si>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Önkormányzatok sajátos felhalmozási és tőkebevételei*</t>
  </si>
  <si>
    <t>Támogatásértékű felhalmozási bevételek (6.2.1.+…+6.2.4.)*</t>
  </si>
  <si>
    <t>Működési célú pénzeszköz átvétel államháztartáson kívülről*</t>
  </si>
  <si>
    <t>A   * -gal jelölt jogcím-csoporton belüli kiadásokat ÁFA-val együtt  célszerű tervezni, illetve bemutatni.</t>
  </si>
  <si>
    <t>Garancia és kezességvállalásból származó kifizetés</t>
  </si>
  <si>
    <t>EU-s forrásból származó bevétel</t>
  </si>
  <si>
    <t>- ellátottak pénzbeli juttatásából céljellegű kiadás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</si>
  <si>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</si>
  <si>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</si>
  <si>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</si>
  <si>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</si>
  <si>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</si>
  <si>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Költségvetési bevételek összesen:</t>
  </si>
  <si>
    <t>Költségvetési kiadások összesen:</t>
  </si>
  <si>
    <t>Garancia- és kezességváll. kiadás</t>
  </si>
  <si>
    <t>Függő, átfutó, kiegynlítő bevételek</t>
  </si>
  <si>
    <t>1. sz. táblázat</t>
  </si>
  <si>
    <t>2. sz. táblázat</t>
  </si>
  <si>
    <t>3. sz. táblázat</t>
  </si>
  <si>
    <t>4. sz. táblázat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</si>
  <si>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  <r>
      <rPr>
        <b/>
        <sz val="8"/>
        <rFont val="Times New Roman CE"/>
        <family val="1"/>
      </rPr>
      <t>*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</si>
  <si>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</si>
  <si>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</si>
  <si>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származó bevétel</t>
  </si>
  <si>
    <t>EU-s támogatásból megvalósuló projekt</t>
  </si>
  <si>
    <t>Pénzügyi befektetésekből származó bevétel</t>
  </si>
  <si>
    <t>Működési célú  kölcsön visszatérítése, igénybevétele</t>
  </si>
  <si>
    <t>Felhalmozási célú  kölcsön visszatérítése, igénybevétele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</si>
  <si>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</si>
  <si>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</si>
  <si>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</si>
  <si>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</si>
  <si>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BEVÉTELEK ÖSSZESEN: (8+9+10+11)</t>
  </si>
  <si>
    <t>Függő, átfutó, kiegyenlítő bevételek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</si>
  <si>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</si>
  <si>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IV.  Egyéb kiadások</t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</si>
  <si>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</si>
  <si>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</si>
  <si>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</si>
  <si>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</si>
  <si>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</si>
  <si>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</si>
  <si>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</si>
  <si>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</si>
  <si>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</si>
  <si>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</si>
  <si>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</si>
  <si>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</si>
  <si>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</si>
  <si>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</si>
  <si>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kiadásai (1. sz. mell .2. sz. táblázat 6. sor)</t>
  </si>
  <si>
    <t>I. Működési célú bevételek és kiadások mérlege
(Önkormányzati szinten)</t>
  </si>
  <si>
    <t>Működési célú kölcsön visszatér., igényb.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</si>
  <si>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</si>
  <si>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</si>
  <si>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</si>
  <si>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</si>
  <si>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</si>
  <si>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</si>
  <si>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</si>
  <si>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</si>
  <si>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</si>
  <si>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</si>
  <si>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</si>
  <si>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</si>
  <si>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</si>
  <si>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</si>
  <si>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</si>
  <si>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</si>
  <si>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</si>
  <si>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</si>
  <si>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</si>
  <si>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</si>
  <si>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</si>
  <si>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</si>
  <si>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</si>
  <si>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</si>
  <si>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</si>
  <si>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</si>
  <si>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</si>
  <si>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</si>
  <si>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</si>
  <si>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</si>
  <si>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</si>
  <si>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Működési célú kiadások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</si>
  <si>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</si>
  <si>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</si>
  <si>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</si>
  <si>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</si>
  <si>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Önkorm. sajátos működési bevételei</t>
  </si>
  <si>
    <t>Finanszírozási kiadások (14+…+24)</t>
  </si>
  <si>
    <t>Költségvetési hiány:</t>
  </si>
  <si>
    <t>Költségvetési többlet:</t>
  </si>
  <si>
    <t>Tárgyi eszközök, imm. javak értékesítése</t>
  </si>
  <si>
    <t>Közp. előirányzatokból támogatás</t>
  </si>
  <si>
    <t>Átvett pénzeszk. államháztart. kívülről</t>
  </si>
  <si>
    <r>
      <t xml:space="preserve">II. Támogatások </t>
    </r>
    <r>
      <rPr>
        <sz val="8"/>
        <rFont val="Times New Roman CE"/>
        <family val="0"/>
      </rPr>
      <t>(4.1+…+4.7)</t>
    </r>
  </si>
  <si>
    <r>
      <t xml:space="preserve">IV. Támogatásértékű bevételek </t>
    </r>
    <r>
      <rPr>
        <sz val="8"/>
        <rFont val="Times New Roman CE"/>
        <family val="0"/>
      </rPr>
      <t>(6.1+6.2+6.3+6.4)</t>
    </r>
  </si>
  <si>
    <t>Támogatásértékű működési bevételek (6.1.1.+…+6.2.4.)*</t>
  </si>
  <si>
    <t>7.1</t>
  </si>
  <si>
    <t>7.2</t>
  </si>
  <si>
    <t>8.1</t>
  </si>
  <si>
    <t>8.2</t>
  </si>
  <si>
    <r>
      <t xml:space="preserve">V. Véglegesen átvett pénzeszközök </t>
    </r>
    <r>
      <rPr>
        <sz val="8"/>
        <rFont val="Times New Roman CE"/>
        <family val="0"/>
      </rPr>
      <t>(7.1+7.2)</t>
    </r>
  </si>
  <si>
    <r>
      <t xml:space="preserve">VI. Támogatási kölcsön visszatérítése, igénybevétele...  </t>
    </r>
    <r>
      <rPr>
        <sz val="8"/>
        <rFont val="Times New Roman CE"/>
        <family val="0"/>
      </rPr>
      <t>(8.1+8.2)</t>
    </r>
  </si>
  <si>
    <t>VII. Költségvetési hiány belső finansz.szolg. pénzforg.n.bev</t>
  </si>
  <si>
    <t>Működési célra</t>
  </si>
  <si>
    <t>Felhalmozási célra</t>
  </si>
  <si>
    <t xml:space="preserve"> Előző évek vállalkozási maradvány igénybevétele</t>
  </si>
  <si>
    <t>VIII..Értékpapírok értékesítésének bevétele</t>
  </si>
  <si>
    <t>IX. Kötvények kibocsátásának bevétele</t>
  </si>
  <si>
    <t>Működési célú hitel felvétele</t>
  </si>
  <si>
    <t>Rövid lejáratú hitel felvétele</t>
  </si>
  <si>
    <t>Felhalmozási célú hitel felvétele</t>
  </si>
  <si>
    <t xml:space="preserve"> Előző évek előir.mar. pénzmaradvány igénybevétele </t>
  </si>
  <si>
    <t>14.1</t>
  </si>
  <si>
    <t>14.2</t>
  </si>
  <si>
    <t>14.1.1</t>
  </si>
  <si>
    <t>14.1.2</t>
  </si>
  <si>
    <t>14.2.1</t>
  </si>
  <si>
    <t>14.2.2</t>
  </si>
  <si>
    <t>X. Hitelek  (14.1+14.2)</t>
  </si>
  <si>
    <t>KÖLTSÉGVETÉSI BEVÉTELEK ÖSSZESEN: (1+4+5+6+7+8)</t>
  </si>
  <si>
    <t>Finanszírozási célú műv. bevételei (1. sz. mell.1. sz. táblázat 10. sor)</t>
  </si>
  <si>
    <t>Kölcsön</t>
  </si>
  <si>
    <t>Függő, átfutó, kiegyenlítő kiadások,kölcsön</t>
  </si>
  <si>
    <t>Kölcsön visszatérülés</t>
  </si>
  <si>
    <t>Működési célú pénzeszköz átadás</t>
  </si>
  <si>
    <t>Tám.kölcsön, visszatérülés</t>
  </si>
  <si>
    <t>Szakfeladat</t>
  </si>
  <si>
    <t>Felhalmozási és tőkejellegű kiadás megnevezése</t>
  </si>
  <si>
    <t>Felhalmozási és tőkejellegű bevétel megnevezése</t>
  </si>
  <si>
    <t>Községi Önkormányzat</t>
  </si>
  <si>
    <t>Állami visszatérülés</t>
  </si>
  <si>
    <t>10.1</t>
  </si>
  <si>
    <t>10.1.1.</t>
  </si>
  <si>
    <t>10.1.2.</t>
  </si>
  <si>
    <t>10.2</t>
  </si>
  <si>
    <t>Finanszírozási bevételek (12+13+14+15)</t>
  </si>
  <si>
    <t>Költségvetési hiány, többlet ( költségvetési bevételek 9. sor - költségvetési kiadások 5. sor) (+/-)</t>
  </si>
  <si>
    <t>Körjegyzőség</t>
  </si>
  <si>
    <t xml:space="preserve">Községi Önkormányzat </t>
  </si>
  <si>
    <t>Önhibájukon kívül hátr.helyzetű önk.támogatása</t>
  </si>
  <si>
    <t>Előző évi  pénzmaradvány visszafizetés</t>
  </si>
  <si>
    <t>Kamatkiadások fej.célra</t>
  </si>
  <si>
    <t>Közkincs hitel törlesztés</t>
  </si>
  <si>
    <t>Előző évi kvetési kiegészítések, vissztérülések</t>
  </si>
  <si>
    <t>Helyi önkormányzatoktól, kistérségi társ.-tól származó bevétel</t>
  </si>
  <si>
    <t>Elemi bevételek -kiadások</t>
  </si>
  <si>
    <t>Önkormányzatok sajátos felhalmozási és tőkebevétei</t>
  </si>
  <si>
    <t>Kerkai Jenő Általános Iskola és Óvoda</t>
  </si>
  <si>
    <t>Felügyeleti szervtől kapott támogatás</t>
  </si>
  <si>
    <t>Idegenforgalmi adó</t>
  </si>
  <si>
    <t>Iparűzési adó</t>
  </si>
  <si>
    <t>Szja helyben maradó része</t>
  </si>
  <si>
    <t>Gépjárműadó</t>
  </si>
  <si>
    <t>Tel.önk.jövedelemdifferenciálódásának mérséklése</t>
  </si>
  <si>
    <t>3.5.</t>
  </si>
  <si>
    <t>3.6.</t>
  </si>
  <si>
    <t>Tel.önkormányzatok jövedelemdifferenciálódásának mérséklése</t>
  </si>
  <si>
    <t>Közhatalmi bevételek</t>
  </si>
  <si>
    <t>2012. évi előirányzat</t>
  </si>
  <si>
    <t>NYDROP pály. Iskola és óvoda felújítás</t>
  </si>
  <si>
    <t xml:space="preserve">   Fejlesztési hitel iskola felújításához</t>
  </si>
  <si>
    <t xml:space="preserve">   Önkormányzat felhalmozási és tőkejellegű bev.</t>
  </si>
  <si>
    <t xml:space="preserve">Befektetési célú belföldi, külföldi értékpapírok vásárlása </t>
  </si>
  <si>
    <r>
      <t xml:space="preserve"> Intézményi működési bevételek</t>
    </r>
    <r>
      <rPr>
        <b/>
        <vertAlign val="superscript"/>
        <sz val="8"/>
        <rFont val="Times New Roman CE"/>
        <family val="0"/>
      </rPr>
      <t>*</t>
    </r>
  </si>
  <si>
    <t>Közhatalmi bevételek összesen</t>
  </si>
  <si>
    <t xml:space="preserve">   Közkincs hitel tőke-és kamattám.</t>
  </si>
  <si>
    <t xml:space="preserve">   Fejlesztési pénzmaradvány</t>
  </si>
  <si>
    <t xml:space="preserve">   NYDROP Iskola és óvoda felújítás</t>
  </si>
  <si>
    <t>Int. működési bevételek, közhatalmi bevét.</t>
  </si>
  <si>
    <t>2012. évi 
terv</t>
  </si>
  <si>
    <t>Eu-s támogatásból szárm.bevétel</t>
  </si>
  <si>
    <t>2012. évi mód. előirányzat</t>
  </si>
  <si>
    <t>2012. évi 
mód.eir.</t>
  </si>
  <si>
    <t>2012.évi mód.eir.</t>
  </si>
  <si>
    <t>2012.évi terv</t>
  </si>
  <si>
    <t>2012. évi Előirányzat</t>
  </si>
  <si>
    <t>2012. évi mód. Előir.</t>
  </si>
  <si>
    <t>Kiegészítő támogatás egyes közokt.feladatokhoz</t>
  </si>
  <si>
    <t>Önhiki-s önkormányzatok tám.</t>
  </si>
  <si>
    <t>Eredeti Előirányzat 2012. év.</t>
  </si>
  <si>
    <t>Módosított Előirányzat</t>
  </si>
  <si>
    <t xml:space="preserve">Cím </t>
  </si>
  <si>
    <t xml:space="preserve">Alcím </t>
  </si>
  <si>
    <t>Közhatalmi bevétel</t>
  </si>
  <si>
    <t>Egyéb saját működési bevétel</t>
  </si>
  <si>
    <t xml:space="preserve">   EU tám. Hivatal felújítására</t>
  </si>
  <si>
    <t xml:space="preserve">   IKSZT pályázati támogatás</t>
  </si>
  <si>
    <t xml:space="preserve">   EU önerő iskola pályázathoz</t>
  </si>
  <si>
    <t xml:space="preserve">   TIOP pályázat</t>
  </si>
  <si>
    <t xml:space="preserve">   TIOP pályázat számtechnikai beruházás</t>
  </si>
  <si>
    <t xml:space="preserve">   Értékpapír vásárlás</t>
  </si>
  <si>
    <t xml:space="preserve">   Hivatalba légkondicionáló vásárlás</t>
  </si>
  <si>
    <t xml:space="preserve">   Ívóvízvezeték kiépítése</t>
  </si>
  <si>
    <t>Önkormányzati Hivatal felújítása</t>
  </si>
  <si>
    <t xml:space="preserve">   Kossuth út.4.sz.alatti ingatlan vásárlás</t>
  </si>
  <si>
    <t>Iskola-óvoda,önkorm. eszközbeszerzés</t>
  </si>
  <si>
    <t>Beruházási célú  tám.ért. bevételek</t>
  </si>
  <si>
    <t>Felújítási célú tám.ért.bevételek</t>
  </si>
  <si>
    <t>Eir.mód. 12.16-ig</t>
  </si>
  <si>
    <t>Eir.mód. 12.17.</t>
  </si>
  <si>
    <t>5. számú melléklet</t>
  </si>
  <si>
    <t>6. számú melléklet</t>
  </si>
  <si>
    <t>Szakfela-dat</t>
  </si>
  <si>
    <t>4.számú melléklet</t>
  </si>
  <si>
    <t>Eir.mód. 12.30-ig</t>
  </si>
  <si>
    <t>Eir.mód. 12.31.</t>
  </si>
  <si>
    <t>Előző évi várható pénzmaradvány igénybevétel</t>
  </si>
  <si>
    <t>Előirányzat mód. 12.30-ig</t>
  </si>
  <si>
    <t>Előirányzat mód. 12.31.</t>
  </si>
  <si>
    <t>Eir.mód.  12.30-ig</t>
  </si>
  <si>
    <t>Eir.mód.  12.31.</t>
  </si>
  <si>
    <t>2012. évi előir. mód. 12.31.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</si>
</sst>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00"/>
  </numFmts>
  <fonts count="6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vertAlign val="superscript"/>
      <sz val="8"/>
      <name val="Times New Roman CE"/>
      <family val="0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 quotePrefix="1">
      <alignment horizontal="right" vertical="center"/>
    </xf>
    <xf numFmtId="0" fontId="3" fillId="0" borderId="12" xfId="0" applyFont="1" applyFill="1" applyBorder="1" applyAlignment="1" quotePrefix="1">
      <alignment horizontal="right" vertical="center"/>
    </xf>
    <xf numFmtId="0" fontId="0" fillId="0" borderId="13" xfId="0" applyFont="1" applyBorder="1" applyAlignment="1">
      <alignment vertical="center" wrapText="1"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164" fontId="5" fillId="0" borderId="14" xfId="56" applyNumberFormat="1" applyFont="1" applyFill="1" applyBorder="1" applyAlignment="1" applyProtection="1">
      <alignment horizontal="centerContinuous" vertical="center"/>
      <protection/>
    </xf>
    <xf numFmtId="0" fontId="13" fillId="0" borderId="15" xfId="56" applyFont="1" applyFill="1" applyBorder="1" applyAlignment="1" applyProtection="1">
      <alignment horizontal="left" vertical="center" wrapText="1" indent="1"/>
      <protection/>
    </xf>
    <xf numFmtId="0" fontId="13" fillId="0" borderId="16" xfId="56" applyFont="1" applyFill="1" applyBorder="1" applyAlignment="1" applyProtection="1">
      <alignment horizontal="left" vertical="center" wrapText="1" indent="1"/>
      <protection/>
    </xf>
    <xf numFmtId="164" fontId="13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6" applyNumberFormat="1" applyFont="1" applyFill="1" applyBorder="1" applyAlignment="1" applyProtection="1">
      <alignment vertical="center" wrapText="1"/>
      <protection locked="0"/>
    </xf>
    <xf numFmtId="0" fontId="13" fillId="0" borderId="18" xfId="56" applyFont="1" applyFill="1" applyBorder="1" applyAlignment="1" applyProtection="1">
      <alignment horizontal="left" vertical="center" wrapText="1" indent="1"/>
      <protection/>
    </xf>
    <xf numFmtId="0" fontId="13" fillId="0" borderId="19" xfId="56" applyFont="1" applyFill="1" applyBorder="1" applyAlignment="1" applyProtection="1">
      <alignment horizontal="left" vertical="center" wrapText="1" indent="1"/>
      <protection/>
    </xf>
    <xf numFmtId="164" fontId="13" fillId="0" borderId="20" xfId="56" applyNumberFormat="1" applyFont="1" applyFill="1" applyBorder="1" applyAlignment="1" applyProtection="1">
      <alignment vertical="center" wrapText="1"/>
      <protection locked="0"/>
    </xf>
    <xf numFmtId="164" fontId="13" fillId="0" borderId="21" xfId="56" applyNumberFormat="1" applyFont="1" applyFill="1" applyBorder="1" applyAlignment="1" applyProtection="1">
      <alignment vertical="center" wrapText="1"/>
      <protection locked="0"/>
    </xf>
    <xf numFmtId="0" fontId="14" fillId="0" borderId="16" xfId="56" applyFont="1" applyFill="1" applyBorder="1" applyAlignment="1" applyProtection="1">
      <alignment horizontal="left" vertical="center" wrapText="1" indent="1"/>
      <protection/>
    </xf>
    <xf numFmtId="0" fontId="13" fillId="0" borderId="10" xfId="56" applyFont="1" applyFill="1" applyBorder="1" applyAlignment="1" applyProtection="1">
      <alignment horizontal="left" vertical="center" wrapText="1" indent="1"/>
      <protection/>
    </xf>
    <xf numFmtId="164" fontId="13" fillId="0" borderId="11" xfId="56" applyNumberFormat="1" applyFont="1" applyFill="1" applyBorder="1" applyAlignment="1" applyProtection="1">
      <alignment vertical="center" wrapText="1"/>
      <protection locked="0"/>
    </xf>
    <xf numFmtId="0" fontId="13" fillId="0" borderId="22" xfId="56" applyFont="1" applyFill="1" applyBorder="1" applyAlignment="1" applyProtection="1">
      <alignment horizontal="left" vertical="center" wrapText="1" indent="1"/>
      <protection/>
    </xf>
    <xf numFmtId="0" fontId="13" fillId="0" borderId="23" xfId="56" applyFont="1" applyFill="1" applyBorder="1" applyAlignment="1" applyProtection="1">
      <alignment horizontal="left" vertical="center" wrapText="1" indent="1"/>
      <protection/>
    </xf>
    <xf numFmtId="49" fontId="13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29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6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4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33" xfId="56" applyFont="1" applyFill="1" applyBorder="1" applyAlignment="1" applyProtection="1">
      <alignment horizontal="left" vertical="center" wrapText="1" indent="1"/>
      <protection/>
    </xf>
    <xf numFmtId="164" fontId="13" fillId="0" borderId="12" xfId="56" applyNumberFormat="1" applyFont="1" applyFill="1" applyBorder="1" applyAlignment="1" applyProtection="1">
      <alignment vertical="center" wrapText="1"/>
      <protection locked="0"/>
    </xf>
    <xf numFmtId="0" fontId="12" fillId="0" borderId="34" xfId="56" applyFont="1" applyFill="1" applyBorder="1" applyAlignment="1" applyProtection="1">
      <alignment horizontal="left" vertical="center" wrapText="1" indent="1"/>
      <protection/>
    </xf>
    <xf numFmtId="0" fontId="12" fillId="0" borderId="35" xfId="56" applyFont="1" applyFill="1" applyBorder="1" applyAlignment="1" applyProtection="1">
      <alignment horizontal="left" vertical="center" wrapText="1" inden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37" xfId="56" applyFont="1" applyFill="1" applyBorder="1" applyAlignment="1" applyProtection="1">
      <alignment horizontal="left" vertical="center" wrapText="1" indent="1"/>
      <protection/>
    </xf>
    <xf numFmtId="0" fontId="12" fillId="0" borderId="38" xfId="56" applyFont="1" applyFill="1" applyBorder="1" applyAlignment="1" applyProtection="1">
      <alignment horizontal="left" vertical="center" wrapText="1" indent="1"/>
      <protection/>
    </xf>
    <xf numFmtId="0" fontId="14" fillId="0" borderId="15" xfId="56" applyFont="1" applyFill="1" applyBorder="1" applyAlignment="1" applyProtection="1">
      <alignment horizontal="left" vertical="center" wrapText="1" indent="1"/>
      <protection/>
    </xf>
    <xf numFmtId="0" fontId="15" fillId="0" borderId="35" xfId="56" applyFont="1" applyFill="1" applyBorder="1" applyAlignment="1" applyProtection="1">
      <alignment horizontal="left" vertical="center" wrapText="1" indent="1"/>
      <protection/>
    </xf>
    <xf numFmtId="164" fontId="14" fillId="0" borderId="31" xfId="56" applyNumberFormat="1" applyFont="1" applyFill="1" applyBorder="1" applyAlignment="1" applyProtection="1">
      <alignment horizontal="right" vertical="center" wrapText="1"/>
      <protection locked="0"/>
    </xf>
    <xf numFmtId="0" fontId="13" fillId="0" borderId="16" xfId="56" applyFont="1" applyFill="1" applyBorder="1" applyAlignment="1" applyProtection="1">
      <alignment horizontal="left" vertical="center" wrapText="1" indent="2"/>
      <protection/>
    </xf>
    <xf numFmtId="0" fontId="13" fillId="0" borderId="23" xfId="56" applyFont="1" applyFill="1" applyBorder="1" applyAlignment="1" applyProtection="1">
      <alignment horizontal="left" vertical="center" wrapText="1" indent="2"/>
      <protection/>
    </xf>
    <xf numFmtId="0" fontId="13" fillId="0" borderId="16" xfId="56" applyFont="1" applyFill="1" applyBorder="1" applyAlignment="1" applyProtection="1">
      <alignment horizontal="left" indent="1"/>
      <protection/>
    </xf>
    <xf numFmtId="0" fontId="13" fillId="0" borderId="16" xfId="0" applyFont="1" applyFill="1" applyBorder="1" applyAlignment="1">
      <alignment horizontal="left" vertical="center" wrapText="1" inden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33" xfId="0" applyFont="1" applyFill="1" applyBorder="1" applyAlignment="1">
      <alignment horizontal="left" vertical="center" wrapText="1" indent="1"/>
    </xf>
    <xf numFmtId="0" fontId="14" fillId="0" borderId="19" xfId="56" applyFont="1" applyFill="1" applyBorder="1" applyAlignment="1" applyProtection="1">
      <alignment horizontal="left" vertical="center" wrapText="1" indent="1"/>
      <protection/>
    </xf>
    <xf numFmtId="0" fontId="6" fillId="0" borderId="34" xfId="56" applyFont="1" applyFill="1" applyBorder="1" applyAlignment="1" applyProtection="1">
      <alignment horizontal="center" vertical="center" wrapText="1"/>
      <protection/>
    </xf>
    <xf numFmtId="0" fontId="6" fillId="0" borderId="35" xfId="56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centerContinuous" vertical="center" wrapText="1"/>
    </xf>
    <xf numFmtId="0" fontId="6" fillId="0" borderId="3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 quotePrefix="1">
      <alignment horizontal="right"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 wrapText="1" inden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0" fontId="14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49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 indent="2"/>
    </xf>
    <xf numFmtId="164" fontId="15" fillId="0" borderId="36" xfId="0" applyNumberFormat="1" applyFont="1" applyFill="1" applyBorder="1" applyAlignment="1" applyProtection="1">
      <alignment vertical="center" wrapText="1"/>
      <protection locked="0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quotePrefix="1">
      <alignment horizontal="right" vertical="center"/>
    </xf>
    <xf numFmtId="0" fontId="6" fillId="0" borderId="43" xfId="0" applyFont="1" applyFill="1" applyBorder="1" applyAlignment="1">
      <alignment horizontal="centerContinuous" vertical="center" wrapText="1"/>
    </xf>
    <xf numFmtId="0" fontId="6" fillId="0" borderId="44" xfId="0" applyFont="1" applyFill="1" applyBorder="1" applyAlignment="1">
      <alignment horizontal="centerContinuous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64" fontId="12" fillId="0" borderId="49" xfId="0" applyNumberFormat="1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 inden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>
      <alignment horizontal="center" vertical="center" wrapText="1"/>
    </xf>
    <xf numFmtId="0" fontId="12" fillId="0" borderId="35" xfId="56" applyFont="1" applyFill="1" applyBorder="1" applyAlignment="1" applyProtection="1">
      <alignment vertical="center" wrapText="1"/>
      <protection/>
    </xf>
    <xf numFmtId="164" fontId="12" fillId="0" borderId="36" xfId="56" applyNumberFormat="1" applyFont="1" applyFill="1" applyBorder="1" applyAlignment="1" applyProtection="1">
      <alignment vertical="center" wrapText="1"/>
      <protection locked="0"/>
    </xf>
    <xf numFmtId="0" fontId="12" fillId="0" borderId="38" xfId="56" applyFont="1" applyFill="1" applyBorder="1" applyAlignment="1" applyProtection="1">
      <alignment vertical="center" wrapText="1"/>
      <protection/>
    </xf>
    <xf numFmtId="0" fontId="6" fillId="0" borderId="35" xfId="56" applyFont="1" applyFill="1" applyBorder="1" applyAlignment="1" applyProtection="1">
      <alignment horizontal="left" vertical="center" wrapText="1" indent="1"/>
      <protection/>
    </xf>
    <xf numFmtId="0" fontId="6" fillId="0" borderId="35" xfId="56" applyFont="1" applyFill="1" applyBorder="1" applyAlignment="1" applyProtection="1">
      <alignment vertical="center" wrapText="1"/>
      <protection/>
    </xf>
    <xf numFmtId="0" fontId="12" fillId="0" borderId="34" xfId="56" applyFont="1" applyFill="1" applyBorder="1" applyAlignment="1" applyProtection="1">
      <alignment horizontal="center" vertical="center" wrapText="1"/>
      <protection/>
    </xf>
    <xf numFmtId="0" fontId="12" fillId="0" borderId="35" xfId="56" applyFont="1" applyFill="1" applyBorder="1" applyAlignment="1" applyProtection="1">
      <alignment horizontal="center" vertical="center" wrapText="1"/>
      <protection/>
    </xf>
    <xf numFmtId="0" fontId="12" fillId="0" borderId="36" xfId="56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4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6" applyFont="1" applyFill="1" applyBorder="1" applyAlignment="1" applyProtection="1" quotePrefix="1">
      <alignment horizontal="left" vertical="center" wrapText="1" indent="1"/>
      <protection/>
    </xf>
    <xf numFmtId="164" fontId="6" fillId="0" borderId="34" xfId="0" applyNumberFormat="1" applyFont="1" applyFill="1" applyBorder="1" applyAlignment="1">
      <alignment horizontal="lef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13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9" xfId="0" applyNumberFormat="1" applyFont="1" applyFill="1" applyBorder="1" applyAlignment="1">
      <alignment horizontal="right" vertical="center" wrapText="1" indent="2"/>
    </xf>
    <xf numFmtId="164" fontId="12" fillId="0" borderId="49" xfId="0" applyNumberFormat="1" applyFont="1" applyFill="1" applyBorder="1" applyAlignment="1">
      <alignment horizontal="right" vertical="center" wrapText="1" indent="2"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2" fillId="0" borderId="0" xfId="56" applyFill="1">
      <alignment/>
      <protection/>
    </xf>
    <xf numFmtId="0" fontId="6" fillId="0" borderId="36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>
      <alignment/>
      <protection/>
    </xf>
    <xf numFmtId="164" fontId="12" fillId="0" borderId="50" xfId="56" applyNumberFormat="1" applyFont="1" applyFill="1" applyBorder="1" applyAlignment="1" applyProtection="1">
      <alignment horizontal="right" vertical="center" wrapText="1"/>
      <protection/>
    </xf>
    <xf numFmtId="164" fontId="12" fillId="0" borderId="35" xfId="56" applyNumberFormat="1" applyFont="1" applyFill="1" applyBorder="1" applyAlignment="1" applyProtection="1">
      <alignment horizontal="right" vertical="center" wrapTex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/>
      <protection/>
    </xf>
    <xf numFmtId="164" fontId="14" fillId="0" borderId="16" xfId="56" applyNumberFormat="1" applyFont="1" applyFill="1" applyBorder="1" applyAlignment="1" applyProtection="1">
      <alignment horizontal="right" vertical="center" wrapText="1"/>
      <protection/>
    </xf>
    <xf numFmtId="164" fontId="14" fillId="0" borderId="20" xfId="56" applyNumberFormat="1" applyFont="1" applyFill="1" applyBorder="1" applyAlignment="1" applyProtection="1">
      <alignment horizontal="right" vertical="center" wrapText="1"/>
      <protection/>
    </xf>
    <xf numFmtId="0" fontId="16" fillId="0" borderId="0" xfId="56" applyFont="1" applyFill="1">
      <alignment/>
      <protection/>
    </xf>
    <xf numFmtId="164" fontId="15" fillId="0" borderId="36" xfId="56" applyNumberFormat="1" applyFont="1" applyFill="1" applyBorder="1" applyAlignment="1" applyProtection="1">
      <alignment horizontal="right" vertical="center" wrapText="1"/>
      <protection/>
    </xf>
    <xf numFmtId="164" fontId="12" fillId="0" borderId="50" xfId="56" applyNumberFormat="1" applyFont="1" applyFill="1" applyBorder="1" applyAlignment="1" applyProtection="1">
      <alignment vertical="center" wrapText="1"/>
      <protection/>
    </xf>
    <xf numFmtId="164" fontId="12" fillId="0" borderId="36" xfId="56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34" xfId="0" applyNumberFormat="1" applyFont="1" applyFill="1" applyBorder="1" applyAlignment="1">
      <alignment horizontal="centerContinuous" vertical="center" wrapText="1"/>
    </xf>
    <xf numFmtId="164" fontId="6" fillId="0" borderId="35" xfId="0" applyNumberFormat="1" applyFont="1" applyFill="1" applyBorder="1" applyAlignment="1">
      <alignment horizontal="centerContinuous" vertical="center" wrapText="1"/>
    </xf>
    <xf numFmtId="164" fontId="6" fillId="0" borderId="36" xfId="0" applyNumberFormat="1" applyFont="1" applyFill="1" applyBorder="1" applyAlignment="1">
      <alignment horizontal="centerContinuous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51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6" xfId="56" applyNumberFormat="1" applyFont="1" applyFill="1" applyBorder="1" applyAlignment="1" applyProtection="1">
      <alignment horizontal="right" vertical="center" wrapText="1"/>
      <protection/>
    </xf>
    <xf numFmtId="164" fontId="13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2" fillId="0" borderId="52" xfId="0" applyNumberFormat="1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5" fillId="0" borderId="36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0" borderId="32" xfId="0" applyNumberFormat="1" applyFont="1" applyFill="1" applyBorder="1" applyAlignment="1">
      <alignment vertical="center" wrapText="1"/>
    </xf>
    <xf numFmtId="164" fontId="15" fillId="0" borderId="36" xfId="0" applyNumberFormat="1" applyFont="1" applyFill="1" applyBorder="1" applyAlignment="1" applyProtection="1">
      <alignment horizontal="right" vertical="center" wrapText="1" indent="2"/>
      <protection/>
    </xf>
    <xf numFmtId="164" fontId="15" fillId="0" borderId="36" xfId="0" applyNumberFormat="1" applyFont="1" applyFill="1" applyBorder="1" applyAlignment="1">
      <alignment horizontal="right" vertical="center" wrapText="1" indent="2"/>
    </xf>
    <xf numFmtId="164" fontId="12" fillId="0" borderId="36" xfId="0" applyNumberFormat="1" applyFont="1" applyFill="1" applyBorder="1" applyAlignment="1">
      <alignment horizontal="right" vertical="center" wrapText="1" indent="2"/>
    </xf>
    <xf numFmtId="164" fontId="13" fillId="0" borderId="21" xfId="56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33" xfId="0" applyFont="1" applyFill="1" applyBorder="1" applyAlignment="1" applyProtection="1">
      <alignment horizontal="left" vertical="center" indent="1"/>
      <protection locked="0"/>
    </xf>
    <xf numFmtId="0" fontId="3" fillId="0" borderId="33" xfId="0" applyFont="1" applyFill="1" applyBorder="1" applyAlignment="1" applyProtection="1">
      <alignment horizontal="left" vertical="center" indent="1"/>
      <protection locked="0"/>
    </xf>
    <xf numFmtId="49" fontId="12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15" fillId="0" borderId="35" xfId="56" applyFont="1" applyFill="1" applyBorder="1" applyAlignment="1" applyProtection="1">
      <alignment horizontal="left" vertical="center" wrapText="1" indent="1"/>
      <protection/>
    </xf>
    <xf numFmtId="0" fontId="12" fillId="0" borderId="35" xfId="56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ill="1" applyBorder="1" applyAlignment="1">
      <alignment horizontal="left" vertical="center" wrapText="1" indent="1"/>
    </xf>
    <xf numFmtId="164" fontId="0" fillId="0" borderId="53" xfId="0" applyNumberFormat="1" applyFill="1" applyBorder="1" applyAlignment="1">
      <alignment horizontal="left" vertical="center" wrapText="1" indent="1"/>
    </xf>
    <xf numFmtId="164" fontId="0" fillId="0" borderId="54" xfId="0" applyNumberFormat="1" applyFill="1" applyBorder="1" applyAlignment="1">
      <alignment horizontal="left" vertical="center" wrapText="1" indent="1"/>
    </xf>
    <xf numFmtId="164" fontId="3" fillId="0" borderId="52" xfId="0" applyNumberFormat="1" applyFont="1" applyFill="1" applyBorder="1" applyAlignment="1">
      <alignment horizontal="left" vertical="center" wrapText="1" indent="1"/>
    </xf>
    <xf numFmtId="164" fontId="1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56" applyNumberFormat="1" applyFont="1" applyFill="1" applyBorder="1" applyAlignment="1" applyProtection="1">
      <alignment vertical="center" wrapText="1"/>
      <protection locked="0"/>
    </xf>
    <xf numFmtId="0" fontId="5" fillId="0" borderId="0" xfId="56" applyFont="1" applyFill="1">
      <alignment/>
      <protection/>
    </xf>
    <xf numFmtId="164" fontId="0" fillId="0" borderId="58" xfId="0" applyNumberFormat="1" applyFill="1" applyBorder="1" applyAlignment="1">
      <alignment horizontal="left" vertical="center" wrapText="1" indent="1"/>
    </xf>
    <xf numFmtId="164" fontId="16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2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 wrapText="1"/>
    </xf>
    <xf numFmtId="0" fontId="20" fillId="0" borderId="0" xfId="56" applyFont="1" applyFill="1">
      <alignment/>
      <protection/>
    </xf>
    <xf numFmtId="164" fontId="12" fillId="0" borderId="34" xfId="0" applyNumberFormat="1" applyFont="1" applyFill="1" applyBorder="1" applyAlignment="1" applyProtection="1">
      <alignment horizontal="left" vertical="center" wrapText="1" indent="1"/>
      <protection/>
    </xf>
    <xf numFmtId="3" fontId="13" fillId="0" borderId="19" xfId="56" applyNumberFormat="1" applyFont="1" applyFill="1" applyBorder="1" applyAlignment="1" applyProtection="1">
      <alignment horizontal="right" vertical="center" wrapText="1"/>
      <protection/>
    </xf>
    <xf numFmtId="3" fontId="13" fillId="0" borderId="33" xfId="56" applyNumberFormat="1" applyFont="1" applyFill="1" applyBorder="1" applyAlignment="1" applyProtection="1">
      <alignment horizontal="right" vertical="center" wrapText="1"/>
      <protection/>
    </xf>
    <xf numFmtId="3" fontId="13" fillId="0" borderId="12" xfId="56" applyNumberFormat="1" applyFont="1" applyFill="1" applyBorder="1" applyAlignment="1" applyProtection="1">
      <alignment horizontal="right" vertical="center" wrapText="1"/>
      <protection/>
    </xf>
    <xf numFmtId="3" fontId="12" fillId="0" borderId="35" xfId="56" applyNumberFormat="1" applyFont="1" applyFill="1" applyBorder="1" applyAlignment="1" applyProtection="1">
      <alignment horizontal="right" vertical="center" wrapText="1"/>
      <protection/>
    </xf>
    <xf numFmtId="3" fontId="12" fillId="0" borderId="36" xfId="56" applyNumberFormat="1" applyFont="1" applyFill="1" applyBorder="1" applyAlignment="1" applyProtection="1">
      <alignment horizontal="right"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right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>
      <alignment vertical="center" wrapText="1"/>
    </xf>
    <xf numFmtId="164" fontId="12" fillId="0" borderId="36" xfId="0" applyNumberFormat="1" applyFont="1" applyFill="1" applyBorder="1" applyAlignment="1">
      <alignment vertical="center" wrapText="1"/>
    </xf>
    <xf numFmtId="164" fontId="12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2" fillId="0" borderId="59" xfId="56" applyNumberFormat="1" applyFont="1" applyFill="1" applyBorder="1" applyAlignment="1" applyProtection="1">
      <alignment horizontal="right" vertical="center" wrapText="1"/>
      <protection/>
    </xf>
    <xf numFmtId="164" fontId="13" fillId="33" borderId="12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56" xfId="56" applyFill="1" applyBorder="1">
      <alignment/>
      <protection/>
    </xf>
    <xf numFmtId="164" fontId="3" fillId="0" borderId="55" xfId="0" applyNumberFormat="1" applyFont="1" applyFill="1" applyBorder="1" applyAlignment="1">
      <alignment horizontal="left" vertical="center" wrapText="1" indent="1"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3" xfId="0" applyNumberFormat="1" applyFont="1" applyFill="1" applyBorder="1" applyAlignment="1">
      <alignment horizontal="left" vertical="center" wrapText="1" indent="1"/>
    </xf>
    <xf numFmtId="164" fontId="0" fillId="0" borderId="55" xfId="0" applyNumberFormat="1" applyFont="1" applyFill="1" applyBorder="1" applyAlignment="1">
      <alignment horizontal="left" vertical="center" wrapText="1" indent="1"/>
    </xf>
    <xf numFmtId="164" fontId="0" fillId="0" borderId="53" xfId="0" applyNumberFormat="1" applyFont="1" applyFill="1" applyBorder="1" applyAlignment="1">
      <alignment horizontal="left" vertical="center" wrapText="1" indent="1"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6" xfId="0" applyNumberFormat="1" applyFill="1" applyBorder="1" applyAlignment="1">
      <alignment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left" vertical="center" wrapText="1" indent="1"/>
    </xf>
    <xf numFmtId="164" fontId="13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36" xfId="56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4" fontId="12" fillId="0" borderId="0" xfId="0" applyNumberFormat="1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wrapText="1"/>
    </xf>
    <xf numFmtId="0" fontId="24" fillId="0" borderId="60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23" fillId="0" borderId="61" xfId="0" applyFont="1" applyBorder="1" applyAlignment="1">
      <alignment horizontal="left" wrapText="1" indent="1"/>
    </xf>
    <xf numFmtId="0" fontId="0" fillId="0" borderId="16" xfId="0" applyBorder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6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35" xfId="56" applyFont="1" applyFill="1" applyBorder="1" applyAlignment="1" applyProtection="1">
      <alignment horizontal="left" vertical="center" wrapText="1" indent="2"/>
      <protection/>
    </xf>
    <xf numFmtId="0" fontId="14" fillId="0" borderId="35" xfId="56" applyFont="1" applyFill="1" applyBorder="1" applyAlignment="1" applyProtection="1">
      <alignment horizontal="left" vertical="center" wrapText="1" indent="1"/>
      <protection/>
    </xf>
    <xf numFmtId="49" fontId="12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38" xfId="56" applyFont="1" applyFill="1" applyBorder="1" applyAlignment="1" applyProtection="1">
      <alignment horizontal="left" vertical="center" wrapText="1" indent="1"/>
      <protection/>
    </xf>
    <xf numFmtId="164" fontId="14" fillId="0" borderId="50" xfId="56" applyNumberFormat="1" applyFont="1" applyFill="1" applyBorder="1" applyAlignment="1" applyProtection="1">
      <alignment horizontal="right" vertical="center" wrapText="1"/>
      <protection/>
    </xf>
    <xf numFmtId="0" fontId="14" fillId="0" borderId="16" xfId="56" applyFont="1" applyFill="1" applyBorder="1" applyAlignment="1" applyProtection="1">
      <alignment horizontal="left" vertical="center" wrapText="1" indent="2"/>
      <protection/>
    </xf>
    <xf numFmtId="0" fontId="13" fillId="0" borderId="16" xfId="56" applyFont="1" applyFill="1" applyBorder="1" applyAlignment="1" applyProtection="1">
      <alignment horizontal="left" vertical="center" wrapText="1" indent="3"/>
      <protection/>
    </xf>
    <xf numFmtId="0" fontId="15" fillId="0" borderId="15" xfId="56" applyFont="1" applyFill="1" applyBorder="1" applyAlignment="1" applyProtection="1">
      <alignment horizontal="left" vertical="center" wrapText="1" indent="1"/>
      <protection/>
    </xf>
    <xf numFmtId="49" fontId="12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>
      <alignment/>
      <protection/>
    </xf>
    <xf numFmtId="0" fontId="13" fillId="0" borderId="0" xfId="56" applyFont="1" applyFill="1" applyBorder="1" applyAlignment="1" applyProtection="1">
      <alignment horizontal="left" indent="1"/>
      <protection/>
    </xf>
    <xf numFmtId="0" fontId="13" fillId="0" borderId="0" xfId="56" applyFont="1" applyFill="1" applyBorder="1">
      <alignment/>
      <protection/>
    </xf>
    <xf numFmtId="0" fontId="2" fillId="0" borderId="0" xfId="56" applyFill="1" applyBorder="1">
      <alignment/>
      <protection/>
    </xf>
    <xf numFmtId="0" fontId="5" fillId="0" borderId="0" xfId="56" applyFont="1" applyFill="1" applyBorder="1">
      <alignment/>
      <protection/>
    </xf>
    <xf numFmtId="164" fontId="12" fillId="0" borderId="52" xfId="56" applyNumberFormat="1" applyFont="1" applyFill="1" applyBorder="1" applyAlignment="1" applyProtection="1">
      <alignment horizontal="right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 indent="1"/>
    </xf>
    <xf numFmtId="164" fontId="15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16" xfId="0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164" fontId="12" fillId="0" borderId="52" xfId="0" applyNumberFormat="1" applyFont="1" applyFill="1" applyBorder="1" applyAlignment="1" applyProtection="1">
      <alignment horizontal="right" vertical="center" wrapTex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vertical="center"/>
    </xf>
    <xf numFmtId="3" fontId="0" fillId="0" borderId="21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Font="1" applyBorder="1" applyAlignment="1">
      <alignment/>
    </xf>
    <xf numFmtId="49" fontId="13" fillId="0" borderId="16" xfId="56" applyNumberFormat="1" applyFont="1" applyFill="1" applyBorder="1" applyAlignment="1" applyProtection="1">
      <alignment horizontal="left" vertical="center" wrapText="1" indent="1"/>
      <protection/>
    </xf>
    <xf numFmtId="164" fontId="4" fillId="0" borderId="36" xfId="0" applyNumberFormat="1" applyFont="1" applyFill="1" applyBorder="1" applyAlignment="1" applyProtection="1">
      <alignment horizontal="right" vertical="center" wrapText="1" indent="2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4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4" fillId="0" borderId="36" xfId="0" applyNumberFormat="1" applyFont="1" applyFill="1" applyBorder="1" applyAlignment="1">
      <alignment horizontal="right" vertical="center" wrapText="1" indent="2"/>
    </xf>
    <xf numFmtId="164" fontId="0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4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3" fillId="0" borderId="36" xfId="0" applyNumberFormat="1" applyFont="1" applyFill="1" applyBorder="1" applyAlignment="1">
      <alignment horizontal="right" vertical="center" wrapText="1" indent="2"/>
    </xf>
    <xf numFmtId="164" fontId="0" fillId="0" borderId="49" xfId="0" applyNumberFormat="1" applyFont="1" applyFill="1" applyBorder="1" applyAlignment="1">
      <alignment horizontal="right" vertical="center" wrapText="1" indent="2"/>
    </xf>
    <xf numFmtId="164" fontId="3" fillId="0" borderId="49" xfId="0" applyNumberFormat="1" applyFont="1" applyFill="1" applyBorder="1" applyAlignment="1">
      <alignment horizontal="right" vertical="center" wrapText="1" indent="2"/>
    </xf>
    <xf numFmtId="164" fontId="7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Alignment="1">
      <alignment vertical="center" wrapText="1"/>
    </xf>
    <xf numFmtId="0" fontId="13" fillId="0" borderId="35" xfId="56" applyFont="1" applyFill="1" applyBorder="1" applyAlignment="1" applyProtection="1">
      <alignment horizontal="left" vertical="center" wrapText="1" indent="1"/>
      <protection/>
    </xf>
    <xf numFmtId="0" fontId="6" fillId="0" borderId="40" xfId="0" applyFont="1" applyFill="1" applyBorder="1" applyAlignment="1">
      <alignment horizontal="left" vertical="center" indent="1"/>
    </xf>
    <xf numFmtId="0" fontId="13" fillId="0" borderId="62" xfId="0" applyFont="1" applyFill="1" applyBorder="1" applyAlignment="1">
      <alignment horizontal="left" vertical="center" wrapText="1" indent="1"/>
    </xf>
    <xf numFmtId="0" fontId="26" fillId="0" borderId="13" xfId="0" applyFont="1" applyBorder="1" applyAlignment="1">
      <alignment horizontal="left" wrapText="1" indent="1"/>
    </xf>
    <xf numFmtId="0" fontId="17" fillId="0" borderId="0" xfId="0" applyFont="1" applyBorder="1" applyAlignment="1">
      <alignment horizontal="left" wrapText="1" indent="1"/>
    </xf>
    <xf numFmtId="0" fontId="3" fillId="0" borderId="13" xfId="0" applyFont="1" applyFill="1" applyBorder="1" applyAlignment="1">
      <alignment vertical="center" wrapText="1"/>
    </xf>
    <xf numFmtId="0" fontId="17" fillId="0" borderId="40" xfId="0" applyFont="1" applyBorder="1" applyAlignment="1">
      <alignment horizontal="left" wrapText="1" indent="1"/>
    </xf>
    <xf numFmtId="164" fontId="15" fillId="0" borderId="52" xfId="0" applyNumberFormat="1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3" fontId="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0" xfId="0" applyFont="1" applyFill="1" applyBorder="1" applyAlignment="1">
      <alignment horizontal="left" vertical="center" indent="1"/>
    </xf>
    <xf numFmtId="0" fontId="3" fillId="0" borderId="63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164" fontId="14" fillId="0" borderId="51" xfId="56" applyNumberFormat="1" applyFont="1" applyFill="1" applyBorder="1" applyAlignment="1" applyProtection="1">
      <alignment horizontal="right" vertical="center" wrapText="1"/>
      <protection/>
    </xf>
    <xf numFmtId="164" fontId="13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59" xfId="56" applyFont="1" applyFill="1" applyBorder="1" applyAlignment="1" applyProtection="1">
      <alignment horizontal="center" vertical="center" wrapText="1"/>
      <protection/>
    </xf>
    <xf numFmtId="3" fontId="13" fillId="0" borderId="63" xfId="56" applyNumberFormat="1" applyFont="1" applyFill="1" applyBorder="1" applyAlignment="1" applyProtection="1">
      <alignment horizontal="right" vertical="center" wrapText="1"/>
      <protection/>
    </xf>
    <xf numFmtId="164" fontId="14" fillId="0" borderId="53" xfId="56" applyNumberFormat="1" applyFont="1" applyFill="1" applyBorder="1" applyAlignment="1" applyProtection="1">
      <alignment horizontal="right" vertical="center" wrapText="1"/>
      <protection/>
    </xf>
    <xf numFmtId="164" fontId="14" fillId="0" borderId="17" xfId="56" applyNumberFormat="1" applyFont="1" applyFill="1" applyBorder="1" applyAlignment="1" applyProtection="1">
      <alignment horizontal="right" vertical="center" wrapText="1"/>
      <protection/>
    </xf>
    <xf numFmtId="0" fontId="15" fillId="0" borderId="59" xfId="0" applyFont="1" applyFill="1" applyBorder="1" applyAlignment="1">
      <alignment horizontal="left" vertical="center" wrapText="1" indent="1"/>
    </xf>
    <xf numFmtId="0" fontId="13" fillId="0" borderId="40" xfId="56" applyFont="1" applyFill="1" applyBorder="1" applyAlignment="1" applyProtection="1">
      <alignment horizontal="left" vertical="center" wrapText="1" indent="1"/>
      <protection/>
    </xf>
    <xf numFmtId="49" fontId="14" fillId="0" borderId="64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51" xfId="56" applyFont="1" applyFill="1" applyBorder="1" applyAlignment="1" applyProtection="1">
      <alignment horizontal="left" vertical="center" wrapText="1" indent="1"/>
      <protection/>
    </xf>
    <xf numFmtId="0" fontId="13" fillId="0" borderId="46" xfId="56" applyFont="1" applyFill="1" applyBorder="1" applyAlignment="1" applyProtection="1">
      <alignment horizontal="left" vertical="center" wrapText="1" indent="1"/>
      <protection/>
    </xf>
    <xf numFmtId="49" fontId="14" fillId="0" borderId="51" xfId="56" applyNumberFormat="1" applyFont="1" applyFill="1" applyBorder="1" applyAlignment="1" applyProtection="1" quotePrefix="1">
      <alignment horizontal="left" vertical="center" wrapText="1" indent="1"/>
      <protection/>
    </xf>
    <xf numFmtId="0" fontId="13" fillId="0" borderId="51" xfId="56" applyFont="1" applyFill="1" applyBorder="1" applyAlignment="1" applyProtection="1">
      <alignment horizontal="left" indent="1"/>
      <protection/>
    </xf>
    <xf numFmtId="0" fontId="13" fillId="0" borderId="62" xfId="56" applyFont="1" applyFill="1" applyBorder="1" applyAlignment="1" applyProtection="1">
      <alignment horizontal="left" vertical="center" wrapText="1" indent="1"/>
      <protection/>
    </xf>
    <xf numFmtId="0" fontId="13" fillId="0" borderId="63" xfId="56" applyFont="1" applyFill="1" applyBorder="1" applyAlignment="1" applyProtection="1">
      <alignment horizontal="left" vertical="center" wrapText="1" indent="1"/>
      <protection/>
    </xf>
    <xf numFmtId="0" fontId="13" fillId="0" borderId="64" xfId="56" applyFont="1" applyFill="1" applyBorder="1" applyAlignment="1" applyProtection="1">
      <alignment horizontal="left" vertical="center" wrapText="1" indent="1"/>
      <protection/>
    </xf>
    <xf numFmtId="0" fontId="13" fillId="0" borderId="51" xfId="0" applyFont="1" applyFill="1" applyBorder="1" applyAlignment="1">
      <alignment horizontal="left" vertical="center" wrapText="1" indent="1"/>
    </xf>
    <xf numFmtId="0" fontId="6" fillId="0" borderId="61" xfId="0" applyFont="1" applyFill="1" applyBorder="1" applyAlignment="1">
      <alignment horizontal="left" vertical="center" wrapText="1" indent="1"/>
    </xf>
    <xf numFmtId="164" fontId="14" fillId="0" borderId="53" xfId="0" applyNumberFormat="1" applyFont="1" applyFill="1" applyBorder="1" applyAlignment="1" applyProtection="1">
      <alignment vertical="center" wrapText="1"/>
      <protection locked="0"/>
    </xf>
    <xf numFmtId="164" fontId="15" fillId="0" borderId="52" xfId="0" applyNumberFormat="1" applyFont="1" applyFill="1" applyBorder="1" applyAlignment="1" applyProtection="1">
      <alignment vertical="center" wrapText="1"/>
      <protection locked="0"/>
    </xf>
    <xf numFmtId="164" fontId="15" fillId="0" borderId="52" xfId="0" applyNumberFormat="1" applyFont="1" applyFill="1" applyBorder="1" applyAlignment="1" applyProtection="1">
      <alignment vertical="center" wrapText="1"/>
      <protection/>
    </xf>
    <xf numFmtId="164" fontId="12" fillId="0" borderId="65" xfId="0" applyNumberFormat="1" applyFont="1" applyFill="1" applyBorder="1" applyAlignment="1">
      <alignment vertical="center" wrapText="1"/>
    </xf>
    <xf numFmtId="0" fontId="13" fillId="0" borderId="40" xfId="0" applyFont="1" applyFill="1" applyBorder="1" applyAlignment="1">
      <alignment horizontal="left" vertical="center" wrapText="1" indent="1"/>
    </xf>
    <xf numFmtId="0" fontId="13" fillId="0" borderId="66" xfId="0" applyFont="1" applyFill="1" applyBorder="1" applyAlignment="1">
      <alignment horizontal="left" vertical="center" wrapText="1" indent="1"/>
    </xf>
    <xf numFmtId="0" fontId="13" fillId="0" borderId="64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left" wrapText="1" indent="1"/>
    </xf>
    <xf numFmtId="0" fontId="13" fillId="0" borderId="63" xfId="0" applyFont="1" applyFill="1" applyBorder="1" applyAlignment="1">
      <alignment horizontal="left" vertical="center" wrapText="1" indent="1"/>
    </xf>
    <xf numFmtId="0" fontId="25" fillId="0" borderId="14" xfId="0" applyFont="1" applyBorder="1" applyAlignment="1">
      <alignment horizontal="left" wrapText="1" indent="1"/>
    </xf>
    <xf numFmtId="164" fontId="13" fillId="0" borderId="67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164" fontId="6" fillId="0" borderId="52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>
      <alignment horizontal="left" vertical="center" indent="1"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left" vertical="center" indent="1"/>
      <protection locked="0"/>
    </xf>
    <xf numFmtId="0" fontId="12" fillId="0" borderId="59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 indent="1"/>
    </xf>
    <xf numFmtId="164" fontId="13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32" xfId="0" applyNumberFormat="1" applyFont="1" applyFill="1" applyBorder="1" applyAlignment="1">
      <alignment horizontal="right" vertical="center" wrapText="1" indent="2"/>
    </xf>
    <xf numFmtId="164" fontId="13" fillId="0" borderId="66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65" xfId="0" applyNumberFormat="1" applyFont="1" applyFill="1" applyBorder="1" applyAlignment="1">
      <alignment horizontal="right" vertical="center" wrapText="1" indent="2"/>
    </xf>
    <xf numFmtId="164" fontId="13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51" xfId="0" applyNumberFormat="1" applyFont="1" applyFill="1" applyBorder="1" applyAlignment="1">
      <alignment horizontal="right" vertical="center" wrapText="1" indent="2"/>
    </xf>
    <xf numFmtId="164" fontId="13" fillId="0" borderId="6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53" xfId="0" applyNumberFormat="1" applyFont="1" applyFill="1" applyBorder="1" applyAlignment="1">
      <alignment horizontal="right" vertical="center" wrapText="1" indent="2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66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59" xfId="0" applyNumberFormat="1" applyFont="1" applyFill="1" applyBorder="1" applyAlignment="1">
      <alignment horizontal="centerContinuous" vertical="center" wrapText="1"/>
    </xf>
    <xf numFmtId="164" fontId="12" fillId="0" borderId="59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indent="1"/>
      <protection locked="0"/>
    </xf>
    <xf numFmtId="3" fontId="0" fillId="0" borderId="23" xfId="0" applyNumberFormat="1" applyBorder="1" applyAlignment="1">
      <alignment/>
    </xf>
    <xf numFmtId="0" fontId="13" fillId="0" borderId="51" xfId="56" applyFont="1" applyFill="1" applyBorder="1" applyAlignment="1" applyProtection="1">
      <alignment horizontal="left" wrapText="1" indent="1"/>
      <protection/>
    </xf>
    <xf numFmtId="0" fontId="6" fillId="0" borderId="52" xfId="0" applyFont="1" applyBorder="1" applyAlignment="1">
      <alignment vertical="center" wrapText="1"/>
    </xf>
    <xf numFmtId="3" fontId="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4" xfId="56" applyNumberFormat="1" applyFont="1" applyFill="1" applyBorder="1" applyAlignment="1" applyProtection="1">
      <alignment horizontal="left" vertical="center"/>
      <protection/>
    </xf>
    <xf numFmtId="0" fontId="5" fillId="0" borderId="0" xfId="56" applyFont="1" applyFill="1" applyAlignment="1">
      <alignment horizontal="center"/>
      <protection/>
    </xf>
    <xf numFmtId="0" fontId="13" fillId="0" borderId="71" xfId="56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right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69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3" fillId="0" borderId="7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view="pageLayout" zoomScaleNormal="120" workbookViewId="0" topLeftCell="A70">
      <selection activeCell="H96" sqref="H96"/>
    </sheetView>
  </sheetViews>
  <sheetFormatPr defaultColWidth="9.00390625" defaultRowHeight="12.75"/>
  <cols>
    <col min="1" max="1" width="7.375" style="170" customWidth="1"/>
    <col min="2" max="2" width="40.00390625" style="170" customWidth="1"/>
    <col min="3" max="3" width="11.125" style="170" customWidth="1"/>
    <col min="4" max="5" width="10.875" style="170" customWidth="1"/>
    <col min="6" max="6" width="11.125" style="170" customWidth="1"/>
    <col min="7" max="16384" width="9.375" style="170" customWidth="1"/>
  </cols>
  <sheetData>
    <row r="1" spans="1:6" ht="15.75" customHeight="1">
      <c r="A1" s="169" t="s">
        <v>0</v>
      </c>
      <c r="B1" s="169"/>
      <c r="C1" s="169"/>
      <c r="D1" s="169"/>
      <c r="E1" s="169"/>
      <c r="F1" s="169"/>
    </row>
    <row r="2" spans="1:6" ht="12" customHeight="1" thickBot="1">
      <c r="A2" s="441" t="s">
        <v>183</v>
      </c>
      <c r="B2" s="441"/>
      <c r="C2" s="23"/>
      <c r="D2" s="444" t="s">
        <v>40</v>
      </c>
      <c r="E2" s="444"/>
      <c r="F2" s="444"/>
    </row>
    <row r="3" spans="1:6" ht="30" customHeight="1" thickBot="1">
      <c r="A3" s="70" t="s">
        <v>69</v>
      </c>
      <c r="B3" s="71" t="s">
        <v>2</v>
      </c>
      <c r="C3" s="171" t="s">
        <v>328</v>
      </c>
      <c r="D3" s="71" t="s">
        <v>379</v>
      </c>
      <c r="E3" s="71" t="s">
        <v>380</v>
      </c>
      <c r="F3" s="171" t="s">
        <v>346</v>
      </c>
    </row>
    <row r="4" spans="1:6" s="172" customFormat="1" ht="12" customHeight="1" thickBot="1">
      <c r="A4" s="145">
        <v>1</v>
      </c>
      <c r="B4" s="146">
        <v>2</v>
      </c>
      <c r="C4" s="147">
        <v>5</v>
      </c>
      <c r="D4" s="146">
        <v>4</v>
      </c>
      <c r="E4" s="372"/>
      <c r="F4" s="147">
        <v>5</v>
      </c>
    </row>
    <row r="5" spans="1:6" s="11" customFormat="1" ht="12" customHeight="1" thickBot="1">
      <c r="A5" s="58" t="s">
        <v>3</v>
      </c>
      <c r="B5" s="59" t="s">
        <v>101</v>
      </c>
      <c r="C5" s="173">
        <f>C6+C8</f>
        <v>83707</v>
      </c>
      <c r="D5" s="173">
        <f>D6+D8</f>
        <v>92857</v>
      </c>
      <c r="E5" s="173">
        <f>E6+E8</f>
        <v>0</v>
      </c>
      <c r="F5" s="173">
        <f>F6+F8</f>
        <v>92857</v>
      </c>
    </row>
    <row r="6" spans="1:6" s="11" customFormat="1" ht="12" customHeight="1" thickBot="1">
      <c r="A6" s="55" t="s">
        <v>4</v>
      </c>
      <c r="B6" s="56" t="s">
        <v>333</v>
      </c>
      <c r="C6" s="57">
        <v>28398</v>
      </c>
      <c r="D6" s="57">
        <v>28798</v>
      </c>
      <c r="E6" s="57"/>
      <c r="F6" s="57">
        <v>28798</v>
      </c>
    </row>
    <row r="7" spans="1:6" s="11" customFormat="1" ht="12" customHeight="1" thickBot="1">
      <c r="A7" s="55" t="s">
        <v>5</v>
      </c>
      <c r="B7" s="353" t="s">
        <v>327</v>
      </c>
      <c r="C7" s="57">
        <v>74</v>
      </c>
      <c r="D7" s="57">
        <v>74</v>
      </c>
      <c r="E7" s="57">
        <v>0</v>
      </c>
      <c r="F7" s="57">
        <v>74</v>
      </c>
    </row>
    <row r="8" spans="1:6" s="11" customFormat="1" ht="12" customHeight="1" thickBot="1">
      <c r="A8" s="55" t="s">
        <v>6</v>
      </c>
      <c r="B8" s="56" t="s">
        <v>334</v>
      </c>
      <c r="C8" s="175">
        <f>C7+C9+C10+C11+C12+C13+C14</f>
        <v>55309</v>
      </c>
      <c r="D8" s="175">
        <f>D7+D9+D10+D11+D12+D13+D14</f>
        <v>64059</v>
      </c>
      <c r="E8" s="175">
        <f>E7+E9+E10+E11+E12+E13+E14</f>
        <v>0</v>
      </c>
      <c r="F8" s="175">
        <f>F7+F9+F10+F11+F12+F13+F14</f>
        <v>64059</v>
      </c>
    </row>
    <row r="9" spans="1:6" s="11" customFormat="1" ht="12" customHeight="1">
      <c r="A9" s="37" t="s">
        <v>84</v>
      </c>
      <c r="B9" s="24" t="s">
        <v>319</v>
      </c>
      <c r="C9" s="44">
        <v>200</v>
      </c>
      <c r="D9" s="44">
        <v>200</v>
      </c>
      <c r="E9" s="44"/>
      <c r="F9" s="44">
        <v>200</v>
      </c>
    </row>
    <row r="10" spans="1:6" s="11" customFormat="1" ht="12" customHeight="1">
      <c r="A10" s="38" t="s">
        <v>85</v>
      </c>
      <c r="B10" s="25" t="s">
        <v>320</v>
      </c>
      <c r="C10" s="45">
        <v>42000</v>
      </c>
      <c r="D10" s="45">
        <v>50750</v>
      </c>
      <c r="E10" s="45">
        <v>0</v>
      </c>
      <c r="F10" s="45">
        <v>50750</v>
      </c>
    </row>
    <row r="11" spans="1:6" s="11" customFormat="1" ht="12" customHeight="1">
      <c r="A11" s="38" t="s">
        <v>86</v>
      </c>
      <c r="B11" s="25" t="s">
        <v>321</v>
      </c>
      <c r="C11" s="45">
        <v>7465</v>
      </c>
      <c r="D11" s="45">
        <v>7465</v>
      </c>
      <c r="E11" s="45"/>
      <c r="F11" s="45">
        <v>7465</v>
      </c>
    </row>
    <row r="12" spans="1:6" s="11" customFormat="1" ht="12" customHeight="1">
      <c r="A12" s="337" t="s">
        <v>87</v>
      </c>
      <c r="B12" s="25" t="s">
        <v>326</v>
      </c>
      <c r="C12" s="26"/>
      <c r="D12" s="371"/>
      <c r="E12" s="371"/>
      <c r="F12" s="371"/>
    </row>
    <row r="13" spans="1:6" s="11" customFormat="1" ht="12" customHeight="1">
      <c r="A13" s="337" t="s">
        <v>324</v>
      </c>
      <c r="B13" s="25" t="s">
        <v>322</v>
      </c>
      <c r="C13" s="26">
        <v>5370</v>
      </c>
      <c r="D13" s="371">
        <v>5370</v>
      </c>
      <c r="E13" s="371"/>
      <c r="F13" s="371">
        <v>5370</v>
      </c>
    </row>
    <row r="14" spans="1:6" s="11" customFormat="1" ht="12" customHeight="1" thickBot="1">
      <c r="A14" s="39" t="s">
        <v>325</v>
      </c>
      <c r="B14" s="28" t="s">
        <v>47</v>
      </c>
      <c r="C14" s="47">
        <v>200</v>
      </c>
      <c r="D14" s="47">
        <v>200</v>
      </c>
      <c r="E14" s="47"/>
      <c r="F14" s="47">
        <v>200</v>
      </c>
    </row>
    <row r="15" spans="1:6" s="11" customFormat="1" ht="12" customHeight="1" thickBot="1">
      <c r="A15" s="55" t="s">
        <v>6</v>
      </c>
      <c r="B15" s="56" t="s">
        <v>263</v>
      </c>
      <c r="C15" s="175">
        <f>C16+C17+C18+C19+C20+C21+C22</f>
        <v>69417</v>
      </c>
      <c r="D15" s="175">
        <f>D16+D17+D18+D19+D20+D21+D22</f>
        <v>111094</v>
      </c>
      <c r="E15" s="175">
        <f>E16+E17+E18+E19+E20+E21+E22</f>
        <v>54104</v>
      </c>
      <c r="F15" s="175">
        <f>F16+F17+F18+F19+F20+F21+F22</f>
        <v>165198</v>
      </c>
    </row>
    <row r="16" spans="1:6" s="11" customFormat="1" ht="12" customHeight="1">
      <c r="A16" s="40" t="s">
        <v>88</v>
      </c>
      <c r="B16" s="29" t="s">
        <v>162</v>
      </c>
      <c r="C16" s="48">
        <v>65017</v>
      </c>
      <c r="D16" s="48">
        <v>65017</v>
      </c>
      <c r="E16" s="48">
        <v>-1301</v>
      </c>
      <c r="F16" s="48">
        <v>63716</v>
      </c>
    </row>
    <row r="17" spans="1:6" s="11" customFormat="1" ht="12" customHeight="1">
      <c r="A17" s="38" t="s">
        <v>89</v>
      </c>
      <c r="B17" s="25" t="s">
        <v>176</v>
      </c>
      <c r="C17" s="45">
        <v>0</v>
      </c>
      <c r="D17" s="45">
        <v>17004</v>
      </c>
      <c r="E17" s="45">
        <v>0</v>
      </c>
      <c r="F17" s="45">
        <v>17004</v>
      </c>
    </row>
    <row r="18" spans="1:6" s="11" customFormat="1" ht="12" customHeight="1">
      <c r="A18" s="38" t="s">
        <v>90</v>
      </c>
      <c r="B18" s="25" t="s">
        <v>52</v>
      </c>
      <c r="C18" s="45"/>
      <c r="D18" s="45">
        <v>6738</v>
      </c>
      <c r="E18" s="45">
        <v>57313</v>
      </c>
      <c r="F18" s="45">
        <v>64051</v>
      </c>
    </row>
    <row r="19" spans="1:6" s="11" customFormat="1" ht="12" customHeight="1">
      <c r="A19" s="41" t="s">
        <v>144</v>
      </c>
      <c r="B19" s="25" t="s">
        <v>163</v>
      </c>
      <c r="C19" s="49">
        <v>4400</v>
      </c>
      <c r="D19" s="49">
        <v>4400</v>
      </c>
      <c r="E19" s="49">
        <v>-1908</v>
      </c>
      <c r="F19" s="49">
        <v>2492</v>
      </c>
    </row>
    <row r="20" spans="1:6" s="11" customFormat="1" ht="12" customHeight="1">
      <c r="A20" s="41" t="s">
        <v>145</v>
      </c>
      <c r="B20" s="25" t="s">
        <v>309</v>
      </c>
      <c r="C20" s="49"/>
      <c r="D20" s="49">
        <v>17935</v>
      </c>
      <c r="E20" s="49">
        <v>0</v>
      </c>
      <c r="F20" s="49">
        <v>17935</v>
      </c>
    </row>
    <row r="21" spans="1:6" s="11" customFormat="1" ht="12" customHeight="1">
      <c r="A21" s="38" t="s">
        <v>146</v>
      </c>
      <c r="B21" s="25" t="s">
        <v>74</v>
      </c>
      <c r="C21" s="45"/>
      <c r="D21" s="370"/>
      <c r="E21" s="370"/>
      <c r="F21" s="370"/>
    </row>
    <row r="22" spans="1:6" s="11" customFormat="1" ht="12" customHeight="1">
      <c r="A22" s="38" t="s">
        <v>147</v>
      </c>
      <c r="B22" s="32" t="s">
        <v>175</v>
      </c>
      <c r="C22" s="368">
        <f>C23+C24</f>
        <v>0</v>
      </c>
      <c r="D22" s="374">
        <f>D23+D24</f>
        <v>0</v>
      </c>
      <c r="E22" s="374">
        <f>E23+E24</f>
        <v>0</v>
      </c>
      <c r="F22" s="374">
        <f>F23+F24</f>
        <v>0</v>
      </c>
    </row>
    <row r="23" spans="1:6" s="11" customFormat="1" ht="12" customHeight="1">
      <c r="A23" s="38" t="s">
        <v>148</v>
      </c>
      <c r="B23" s="63" t="s">
        <v>177</v>
      </c>
      <c r="C23" s="159"/>
      <c r="D23" s="369"/>
      <c r="E23" s="369"/>
      <c r="F23" s="369"/>
    </row>
    <row r="24" spans="1:6" s="11" customFormat="1" ht="12" customHeight="1" thickBot="1">
      <c r="A24" s="41" t="s">
        <v>149</v>
      </c>
      <c r="B24" s="64" t="s">
        <v>178</v>
      </c>
      <c r="C24" s="216"/>
      <c r="D24" s="216"/>
      <c r="E24" s="216"/>
      <c r="F24" s="216"/>
    </row>
    <row r="25" spans="1:6" s="11" customFormat="1" ht="12" customHeight="1" thickBot="1">
      <c r="A25" s="55" t="s">
        <v>7</v>
      </c>
      <c r="B25" s="56" t="s">
        <v>187</v>
      </c>
      <c r="C25" s="175">
        <f>SUM(C26:C28)</f>
        <v>5500</v>
      </c>
      <c r="D25" s="175">
        <f>SUM(D26:D28)</f>
        <v>3500</v>
      </c>
      <c r="E25" s="175">
        <f>SUM(E26:E28)</f>
        <v>0</v>
      </c>
      <c r="F25" s="175">
        <f>SUM(F26:F28)</f>
        <v>3500</v>
      </c>
    </row>
    <row r="26" spans="1:6" s="11" customFormat="1" ht="12" customHeight="1">
      <c r="A26" s="40" t="s">
        <v>91</v>
      </c>
      <c r="B26" s="29" t="s">
        <v>70</v>
      </c>
      <c r="C26" s="48"/>
      <c r="D26" s="48">
        <v>100</v>
      </c>
      <c r="E26" s="48"/>
      <c r="F26" s="48">
        <v>100</v>
      </c>
    </row>
    <row r="27" spans="1:6" s="11" customFormat="1" ht="12" customHeight="1">
      <c r="A27" s="37" t="s">
        <v>92</v>
      </c>
      <c r="B27" s="25" t="s">
        <v>167</v>
      </c>
      <c r="C27" s="44">
        <v>5500</v>
      </c>
      <c r="D27" s="44">
        <v>3400</v>
      </c>
      <c r="E27" s="44">
        <v>0</v>
      </c>
      <c r="F27" s="44">
        <v>3400</v>
      </c>
    </row>
    <row r="28" spans="1:6" s="11" customFormat="1" ht="12" customHeight="1" thickBot="1">
      <c r="A28" s="41" t="s">
        <v>93</v>
      </c>
      <c r="B28" s="310" t="s">
        <v>192</v>
      </c>
      <c r="C28" s="49"/>
      <c r="D28" s="49"/>
      <c r="E28" s="49"/>
      <c r="F28" s="49"/>
    </row>
    <row r="29" spans="1:6" s="11" customFormat="1" ht="12" customHeight="1" thickBot="1">
      <c r="A29" s="55" t="s">
        <v>8</v>
      </c>
      <c r="B29" s="56" t="s">
        <v>264</v>
      </c>
      <c r="C29" s="174">
        <f>C30+C35</f>
        <v>167503</v>
      </c>
      <c r="D29" s="174">
        <f>D30+D35</f>
        <v>181268</v>
      </c>
      <c r="E29" s="174">
        <f>E30+E35</f>
        <v>4251</v>
      </c>
      <c r="F29" s="174">
        <f>F30+F35</f>
        <v>185519</v>
      </c>
    </row>
    <row r="30" spans="1:6" s="11" customFormat="1" ht="12" customHeight="1">
      <c r="A30" s="40" t="s">
        <v>94</v>
      </c>
      <c r="B30" s="69" t="s">
        <v>265</v>
      </c>
      <c r="C30" s="177">
        <f>C31+C32+C33+C34</f>
        <v>81623</v>
      </c>
      <c r="D30" s="177">
        <f>D31+D32+D33+D34</f>
        <v>81793</v>
      </c>
      <c r="E30" s="177">
        <f>E31+E32+E33+E34</f>
        <v>-144</v>
      </c>
      <c r="F30" s="177">
        <f>F31+F32+F33+F34</f>
        <v>81649</v>
      </c>
    </row>
    <row r="31" spans="1:6" s="11" customFormat="1" ht="12" customHeight="1">
      <c r="A31" s="38" t="s">
        <v>97</v>
      </c>
      <c r="B31" s="63" t="s">
        <v>96</v>
      </c>
      <c r="C31" s="159">
        <v>19400</v>
      </c>
      <c r="D31" s="159">
        <v>19400</v>
      </c>
      <c r="E31" s="159"/>
      <c r="F31" s="159">
        <v>19400</v>
      </c>
    </row>
    <row r="32" spans="1:6" s="11" customFormat="1" ht="12" customHeight="1">
      <c r="A32" s="38" t="s">
        <v>98</v>
      </c>
      <c r="B32" s="63" t="s">
        <v>314</v>
      </c>
      <c r="C32" s="159">
        <v>58583</v>
      </c>
      <c r="D32" s="159">
        <v>58753</v>
      </c>
      <c r="E32" s="159">
        <v>-50</v>
      </c>
      <c r="F32" s="159">
        <v>58703</v>
      </c>
    </row>
    <row r="33" spans="1:6" s="11" customFormat="1" ht="12" customHeight="1">
      <c r="A33" s="38" t="s">
        <v>99</v>
      </c>
      <c r="B33" s="63" t="s">
        <v>313</v>
      </c>
      <c r="C33" s="159"/>
      <c r="D33" s="159"/>
      <c r="E33" s="159"/>
      <c r="F33" s="159"/>
    </row>
    <row r="34" spans="1:6" s="11" customFormat="1" ht="12" customHeight="1">
      <c r="A34" s="41" t="s">
        <v>100</v>
      </c>
      <c r="B34" s="64" t="s">
        <v>120</v>
      </c>
      <c r="C34" s="216">
        <v>3640</v>
      </c>
      <c r="D34" s="159">
        <v>3640</v>
      </c>
      <c r="E34" s="159">
        <v>-94</v>
      </c>
      <c r="F34" s="159">
        <v>3546</v>
      </c>
    </row>
    <row r="35" spans="1:6" s="11" customFormat="1" ht="12" customHeight="1">
      <c r="A35" s="38" t="s">
        <v>95</v>
      </c>
      <c r="B35" s="32" t="s">
        <v>168</v>
      </c>
      <c r="C35" s="176">
        <f>C36+C37+C38</f>
        <v>85880</v>
      </c>
      <c r="D35" s="375">
        <f>D36+D37+D38</f>
        <v>99475</v>
      </c>
      <c r="E35" s="375">
        <f>E36+E37+E38</f>
        <v>4395</v>
      </c>
      <c r="F35" s="375">
        <f>F36+F37+F38</f>
        <v>103870</v>
      </c>
    </row>
    <row r="36" spans="1:6" s="11" customFormat="1" ht="12" customHeight="1">
      <c r="A36" s="38" t="s">
        <v>102</v>
      </c>
      <c r="B36" s="63" t="s">
        <v>96</v>
      </c>
      <c r="C36" s="159"/>
      <c r="D36" s="369"/>
      <c r="E36" s="369"/>
      <c r="F36" s="369"/>
    </row>
    <row r="37" spans="1:6" s="11" customFormat="1" ht="12" customHeight="1">
      <c r="A37" s="38" t="s">
        <v>103</v>
      </c>
      <c r="B37" s="63" t="s">
        <v>190</v>
      </c>
      <c r="C37" s="159">
        <v>75000</v>
      </c>
      <c r="D37" s="159">
        <v>92990</v>
      </c>
      <c r="E37" s="159">
        <v>4880</v>
      </c>
      <c r="F37" s="159">
        <v>97870</v>
      </c>
    </row>
    <row r="38" spans="1:6" s="11" customFormat="1" ht="12" customHeight="1" thickBot="1">
      <c r="A38" s="41" t="s">
        <v>104</v>
      </c>
      <c r="B38" s="64" t="s">
        <v>120</v>
      </c>
      <c r="C38" s="216">
        <v>10880</v>
      </c>
      <c r="D38" s="216">
        <v>6485</v>
      </c>
      <c r="E38" s="216">
        <v>-485</v>
      </c>
      <c r="F38" s="216">
        <v>6000</v>
      </c>
    </row>
    <row r="39" spans="1:6" s="11" customFormat="1" ht="12" customHeight="1" thickBot="1">
      <c r="A39" s="55" t="s">
        <v>9</v>
      </c>
      <c r="B39" s="56" t="s">
        <v>270</v>
      </c>
      <c r="C39" s="175">
        <f>C40+C41</f>
        <v>0</v>
      </c>
      <c r="D39" s="175">
        <f>D40+D41</f>
        <v>570</v>
      </c>
      <c r="E39" s="175">
        <f>E40+E41</f>
        <v>0</v>
      </c>
      <c r="F39" s="175">
        <f>F40+F41</f>
        <v>570</v>
      </c>
    </row>
    <row r="40" spans="1:6" s="11" customFormat="1" ht="12" customHeight="1">
      <c r="A40" s="38" t="s">
        <v>266</v>
      </c>
      <c r="B40" s="32" t="s">
        <v>169</v>
      </c>
      <c r="C40" s="50"/>
      <c r="D40" s="50">
        <v>570</v>
      </c>
      <c r="E40" s="50"/>
      <c r="F40" s="50">
        <v>570</v>
      </c>
    </row>
    <row r="41" spans="1:6" s="11" customFormat="1" ht="12" customHeight="1" thickBot="1">
      <c r="A41" s="37" t="s">
        <v>267</v>
      </c>
      <c r="B41" s="60" t="s">
        <v>174</v>
      </c>
      <c r="C41" s="62"/>
      <c r="D41" s="62"/>
      <c r="E41" s="62"/>
      <c r="F41" s="62"/>
    </row>
    <row r="42" spans="1:8" s="11" customFormat="1" ht="12.75" customHeight="1" thickBot="1">
      <c r="A42" s="55" t="s">
        <v>10</v>
      </c>
      <c r="B42" s="56" t="s">
        <v>271</v>
      </c>
      <c r="C42" s="196">
        <f>C43+C44</f>
        <v>0</v>
      </c>
      <c r="D42" s="196">
        <f>D43+D44</f>
        <v>0</v>
      </c>
      <c r="E42" s="196">
        <f>E43+E44</f>
        <v>0</v>
      </c>
      <c r="F42" s="196">
        <f>F43+F44</f>
        <v>0</v>
      </c>
      <c r="H42" s="178"/>
    </row>
    <row r="43" spans="1:6" s="11" customFormat="1" ht="12" customHeight="1">
      <c r="A43" s="42" t="s">
        <v>268</v>
      </c>
      <c r="B43" s="33" t="s">
        <v>193</v>
      </c>
      <c r="C43" s="51"/>
      <c r="D43" s="51"/>
      <c r="E43" s="51"/>
      <c r="F43" s="51"/>
    </row>
    <row r="44" spans="1:6" s="11" customFormat="1" ht="12" customHeight="1" thickBot="1">
      <c r="A44" s="41" t="s">
        <v>269</v>
      </c>
      <c r="B44" s="24" t="s">
        <v>194</v>
      </c>
      <c r="C44" s="49"/>
      <c r="D44" s="49"/>
      <c r="E44" s="49"/>
      <c r="F44" s="49"/>
    </row>
    <row r="45" spans="1:6" s="11" customFormat="1" ht="12" customHeight="1" thickBot="1">
      <c r="A45" s="55" t="s">
        <v>11</v>
      </c>
      <c r="B45" s="61" t="s">
        <v>289</v>
      </c>
      <c r="C45" s="179">
        <f>C42+C39+C29+C25+C15+C5</f>
        <v>326127</v>
      </c>
      <c r="D45" s="179">
        <f>D42+D39+D29+D25+D15+D5</f>
        <v>389289</v>
      </c>
      <c r="E45" s="179">
        <f>E42+E39+E29+E25+E15+E5</f>
        <v>58355</v>
      </c>
      <c r="F45" s="179">
        <f>F42+F39+F29+F25+F15+F5</f>
        <v>447644</v>
      </c>
    </row>
    <row r="46" spans="1:6" s="11" customFormat="1" ht="12" customHeight="1" thickBot="1">
      <c r="A46" s="55" t="s">
        <v>12</v>
      </c>
      <c r="B46" s="227" t="s">
        <v>272</v>
      </c>
      <c r="C46" s="179">
        <f>C47+C50</f>
        <v>12250</v>
      </c>
      <c r="D46" s="179">
        <f>D47+D50</f>
        <v>14473</v>
      </c>
      <c r="E46" s="179">
        <f>E47+E50</f>
        <v>0</v>
      </c>
      <c r="F46" s="179">
        <f>F47+F50</f>
        <v>14473</v>
      </c>
    </row>
    <row r="47" spans="1:6" s="11" customFormat="1" ht="12" customHeight="1" thickBot="1">
      <c r="A47" s="299" t="s">
        <v>301</v>
      </c>
      <c r="B47" s="301" t="s">
        <v>281</v>
      </c>
      <c r="C47" s="268">
        <f>C48+C49</f>
        <v>12250</v>
      </c>
      <c r="D47" s="268">
        <f>D48+D49</f>
        <v>14473</v>
      </c>
      <c r="E47" s="268">
        <f>E48+E49</f>
        <v>0</v>
      </c>
      <c r="F47" s="268">
        <f>F48+F49</f>
        <v>14473</v>
      </c>
    </row>
    <row r="48" spans="1:6" s="11" customFormat="1" ht="12" customHeight="1" thickBot="1">
      <c r="A48" s="299" t="s">
        <v>302</v>
      </c>
      <c r="B48" s="300" t="s">
        <v>273</v>
      </c>
      <c r="C48" s="269">
        <v>745</v>
      </c>
      <c r="D48" s="269">
        <v>2968</v>
      </c>
      <c r="E48" s="269"/>
      <c r="F48" s="269">
        <v>2968</v>
      </c>
    </row>
    <row r="49" spans="1:6" s="11" customFormat="1" ht="12" customHeight="1" thickBot="1">
      <c r="A49" s="299" t="s">
        <v>303</v>
      </c>
      <c r="B49" s="300" t="s">
        <v>274</v>
      </c>
      <c r="C49" s="269">
        <v>11505</v>
      </c>
      <c r="D49" s="269">
        <v>11505</v>
      </c>
      <c r="E49" s="269">
        <v>0</v>
      </c>
      <c r="F49" s="269">
        <v>11505</v>
      </c>
    </row>
    <row r="50" spans="1:6" s="11" customFormat="1" ht="12" customHeight="1" thickBot="1">
      <c r="A50" s="299" t="s">
        <v>304</v>
      </c>
      <c r="B50" s="301" t="s">
        <v>275</v>
      </c>
      <c r="C50" s="254"/>
      <c r="D50" s="254"/>
      <c r="E50" s="254"/>
      <c r="F50" s="254"/>
    </row>
    <row r="51" spans="1:6" s="11" customFormat="1" ht="12" customHeight="1" thickBot="1">
      <c r="A51" s="308" t="s">
        <v>13</v>
      </c>
      <c r="B51" s="307" t="s">
        <v>305</v>
      </c>
      <c r="C51" s="46">
        <f>C52+C53+C54+C61</f>
        <v>27973</v>
      </c>
      <c r="D51" s="46">
        <f>D52+D53+D54+D61</f>
        <v>13000</v>
      </c>
      <c r="E51" s="46">
        <f>E52+E53+E54+E61</f>
        <v>0</v>
      </c>
      <c r="F51" s="46">
        <f>F52+F53+F54+F61</f>
        <v>13000</v>
      </c>
    </row>
    <row r="52" spans="1:6" s="11" customFormat="1" ht="12" customHeight="1" thickBot="1">
      <c r="A52" s="225" t="s">
        <v>14</v>
      </c>
      <c r="B52" s="227" t="s">
        <v>276</v>
      </c>
      <c r="C52" s="254"/>
      <c r="D52" s="254"/>
      <c r="E52" s="254"/>
      <c r="F52" s="254"/>
    </row>
    <row r="53" spans="1:6" s="11" customFormat="1" ht="12" customHeight="1" thickBot="1">
      <c r="A53" s="225" t="s">
        <v>15</v>
      </c>
      <c r="B53" s="227" t="s">
        <v>277</v>
      </c>
      <c r="C53" s="254"/>
      <c r="D53" s="254"/>
      <c r="E53" s="254"/>
      <c r="F53" s="254"/>
    </row>
    <row r="54" spans="1:6" s="11" customFormat="1" ht="12" customHeight="1">
      <c r="A54" s="302" t="s">
        <v>16</v>
      </c>
      <c r="B54" s="303" t="s">
        <v>288</v>
      </c>
      <c r="C54" s="304">
        <f>C55+C58</f>
        <v>27973</v>
      </c>
      <c r="D54" s="304">
        <f>D55+D58</f>
        <v>13000</v>
      </c>
      <c r="E54" s="304">
        <f>E55+E58</f>
        <v>0</v>
      </c>
      <c r="F54" s="304">
        <f>F55+F58</f>
        <v>13000</v>
      </c>
    </row>
    <row r="55" spans="1:6" s="11" customFormat="1" ht="9.75" customHeight="1">
      <c r="A55" s="38" t="s">
        <v>282</v>
      </c>
      <c r="B55" s="305" t="s">
        <v>278</v>
      </c>
      <c r="C55" s="159">
        <f>C56+C57</f>
        <v>14973</v>
      </c>
      <c r="D55" s="159">
        <f>D56+D57</f>
        <v>0</v>
      </c>
      <c r="E55" s="159">
        <f>E56+E57</f>
        <v>0</v>
      </c>
      <c r="F55" s="159">
        <f>F56+F57</f>
        <v>0</v>
      </c>
    </row>
    <row r="56" spans="1:6" s="11" customFormat="1" ht="11.25" customHeight="1">
      <c r="A56" s="38" t="s">
        <v>284</v>
      </c>
      <c r="B56" s="306" t="s">
        <v>279</v>
      </c>
      <c r="C56" s="159">
        <v>14973</v>
      </c>
      <c r="D56" s="159"/>
      <c r="E56" s="159">
        <v>0</v>
      </c>
      <c r="F56" s="159"/>
    </row>
    <row r="57" spans="1:6" s="11" customFormat="1" ht="10.5" customHeight="1">
      <c r="A57" s="38" t="s">
        <v>285</v>
      </c>
      <c r="B57" s="306" t="s">
        <v>197</v>
      </c>
      <c r="C57" s="45"/>
      <c r="D57" s="45"/>
      <c r="E57" s="45"/>
      <c r="F57" s="45"/>
    </row>
    <row r="58" spans="1:6" s="11" customFormat="1" ht="10.5" customHeight="1">
      <c r="A58" s="38" t="s">
        <v>283</v>
      </c>
      <c r="B58" s="305" t="s">
        <v>280</v>
      </c>
      <c r="C58" s="45">
        <f>C59+C60</f>
        <v>13000</v>
      </c>
      <c r="D58" s="45">
        <f>D59+D60</f>
        <v>13000</v>
      </c>
      <c r="E58" s="45">
        <f>E59+E60</f>
        <v>0</v>
      </c>
      <c r="F58" s="45">
        <f>F59+F60</f>
        <v>13000</v>
      </c>
    </row>
    <row r="59" spans="1:6" s="11" customFormat="1" ht="10.5" customHeight="1">
      <c r="A59" s="38" t="s">
        <v>286</v>
      </c>
      <c r="B59" s="306" t="s">
        <v>279</v>
      </c>
      <c r="C59" s="45">
        <v>0</v>
      </c>
      <c r="D59" s="45">
        <v>0</v>
      </c>
      <c r="E59" s="45">
        <v>0</v>
      </c>
      <c r="F59" s="45">
        <v>0</v>
      </c>
    </row>
    <row r="60" spans="1:6" s="11" customFormat="1" ht="9.75" customHeight="1">
      <c r="A60" s="38" t="s">
        <v>287</v>
      </c>
      <c r="B60" s="306" t="s">
        <v>197</v>
      </c>
      <c r="C60" s="45">
        <v>13000</v>
      </c>
      <c r="D60" s="45">
        <v>13000</v>
      </c>
      <c r="E60" s="45">
        <v>0</v>
      </c>
      <c r="F60" s="45">
        <v>13000</v>
      </c>
    </row>
    <row r="61" spans="1:6" s="11" customFormat="1" ht="10.5" customHeight="1" thickBot="1">
      <c r="A61" s="37" t="s">
        <v>17</v>
      </c>
      <c r="B61" s="311" t="s">
        <v>200</v>
      </c>
      <c r="C61" s="44"/>
      <c r="D61" s="44"/>
      <c r="E61" s="44"/>
      <c r="F61" s="44"/>
    </row>
    <row r="62" spans="1:7" s="11" customFormat="1" ht="15" customHeight="1" thickBot="1">
      <c r="A62" s="55" t="s">
        <v>18</v>
      </c>
      <c r="B62" s="143" t="s">
        <v>199</v>
      </c>
      <c r="C62" s="174">
        <f>C45+C51+C46</f>
        <v>366350</v>
      </c>
      <c r="D62" s="174">
        <f>D45+D51+D46</f>
        <v>416762</v>
      </c>
      <c r="E62" s="174">
        <f>E45+E51+E46</f>
        <v>58355</v>
      </c>
      <c r="F62" s="174">
        <f>F45+F51+F46</f>
        <v>475117</v>
      </c>
      <c r="G62" s="309"/>
    </row>
    <row r="63" spans="1:6" s="11" customFormat="1" ht="33.75" customHeight="1">
      <c r="A63" s="21"/>
      <c r="B63" s="22"/>
      <c r="C63" s="10"/>
      <c r="D63" s="10"/>
      <c r="E63" s="10"/>
      <c r="F63" s="10"/>
    </row>
    <row r="64" spans="1:6" ht="26.25" customHeight="1">
      <c r="A64" s="445" t="s">
        <v>31</v>
      </c>
      <c r="B64" s="445"/>
      <c r="C64" s="445"/>
      <c r="D64" s="445"/>
      <c r="E64" s="445"/>
      <c r="F64" s="445"/>
    </row>
    <row r="65" spans="1:6" ht="16.5" customHeight="1" thickBot="1">
      <c r="A65" s="441" t="s">
        <v>184</v>
      </c>
      <c r="B65" s="441"/>
      <c r="C65" s="23"/>
      <c r="D65" s="444" t="s">
        <v>40</v>
      </c>
      <c r="E65" s="444"/>
      <c r="F65" s="444"/>
    </row>
    <row r="66" spans="1:6" ht="37.5" customHeight="1" thickBot="1">
      <c r="A66" s="70" t="s">
        <v>1</v>
      </c>
      <c r="B66" s="71" t="s">
        <v>32</v>
      </c>
      <c r="C66" s="171" t="s">
        <v>328</v>
      </c>
      <c r="D66" s="71" t="s">
        <v>379</v>
      </c>
      <c r="E66" s="71" t="s">
        <v>380</v>
      </c>
      <c r="F66" s="171" t="s">
        <v>341</v>
      </c>
    </row>
    <row r="67" spans="1:6" s="172" customFormat="1" ht="12" customHeight="1" thickBot="1">
      <c r="A67" s="145">
        <v>1</v>
      </c>
      <c r="B67" s="146">
        <v>2</v>
      </c>
      <c r="C67" s="147">
        <v>5</v>
      </c>
      <c r="D67" s="146">
        <v>4</v>
      </c>
      <c r="E67" s="372"/>
      <c r="F67" s="147">
        <v>5</v>
      </c>
    </row>
    <row r="68" spans="1:6" ht="12" customHeight="1" thickBot="1">
      <c r="A68" s="58" t="s">
        <v>3</v>
      </c>
      <c r="B68" s="142" t="s">
        <v>201</v>
      </c>
      <c r="C68" s="180">
        <f>SUM(C69:C80)</f>
        <v>250465</v>
      </c>
      <c r="D68" s="180">
        <f>SUM(D69:D80)</f>
        <v>278509</v>
      </c>
      <c r="E68" s="180">
        <f>SUM(E69:E80)</f>
        <v>-2288</v>
      </c>
      <c r="F68" s="180">
        <f>SUM(F69:F80)</f>
        <v>276221</v>
      </c>
    </row>
    <row r="69" spans="1:6" ht="12" customHeight="1">
      <c r="A69" s="42" t="s">
        <v>105</v>
      </c>
      <c r="B69" s="33" t="s">
        <v>33</v>
      </c>
      <c r="C69" s="34">
        <v>121701</v>
      </c>
      <c r="D69" s="34">
        <v>130585</v>
      </c>
      <c r="E69" s="34">
        <v>220</v>
      </c>
      <c r="F69" s="34">
        <v>130805</v>
      </c>
    </row>
    <row r="70" spans="1:6" ht="12" customHeight="1">
      <c r="A70" s="38" t="s">
        <v>106</v>
      </c>
      <c r="B70" s="25" t="s">
        <v>34</v>
      </c>
      <c r="C70" s="27">
        <v>30290</v>
      </c>
      <c r="D70" s="27">
        <v>32939</v>
      </c>
      <c r="E70" s="27">
        <v>0</v>
      </c>
      <c r="F70" s="27">
        <v>32939</v>
      </c>
    </row>
    <row r="71" spans="1:6" ht="12" customHeight="1">
      <c r="A71" s="38" t="s">
        <v>107</v>
      </c>
      <c r="B71" s="25" t="s">
        <v>164</v>
      </c>
      <c r="C71" s="31">
        <v>79152</v>
      </c>
      <c r="D71" s="31">
        <v>94417</v>
      </c>
      <c r="E71" s="31">
        <v>-2008</v>
      </c>
      <c r="F71" s="31">
        <v>92409</v>
      </c>
    </row>
    <row r="72" spans="1:6" ht="12" customHeight="1">
      <c r="A72" s="38" t="s">
        <v>108</v>
      </c>
      <c r="B72" s="35" t="s">
        <v>79</v>
      </c>
      <c r="C72" s="31">
        <v>4998</v>
      </c>
      <c r="D72" s="31">
        <v>5398</v>
      </c>
      <c r="E72" s="31">
        <v>900</v>
      </c>
      <c r="F72" s="31">
        <v>6298</v>
      </c>
    </row>
    <row r="73" spans="1:6" ht="12" customHeight="1">
      <c r="A73" s="38" t="s">
        <v>128</v>
      </c>
      <c r="B73" s="52" t="s">
        <v>310</v>
      </c>
      <c r="C73" s="31"/>
      <c r="D73" s="31"/>
      <c r="E73" s="31"/>
      <c r="F73" s="31"/>
    </row>
    <row r="74" spans="1:6" ht="12" customHeight="1">
      <c r="A74" s="38" t="s">
        <v>109</v>
      </c>
      <c r="B74" s="25" t="s">
        <v>116</v>
      </c>
      <c r="C74" s="31">
        <v>824</v>
      </c>
      <c r="D74" s="31">
        <v>824</v>
      </c>
      <c r="E74" s="31">
        <v>0</v>
      </c>
      <c r="F74" s="31">
        <v>824</v>
      </c>
    </row>
    <row r="75" spans="1:6" ht="12" customHeight="1">
      <c r="A75" s="38" t="s">
        <v>110</v>
      </c>
      <c r="B75" s="65" t="s">
        <v>129</v>
      </c>
      <c r="C75" s="31">
        <v>4000</v>
      </c>
      <c r="D75" s="31">
        <v>4000</v>
      </c>
      <c r="E75" s="31">
        <v>0</v>
      </c>
      <c r="F75" s="31">
        <v>4000</v>
      </c>
    </row>
    <row r="76" spans="1:6" ht="12" customHeight="1">
      <c r="A76" s="38" t="s">
        <v>131</v>
      </c>
      <c r="B76" s="65" t="s">
        <v>171</v>
      </c>
      <c r="C76" s="31"/>
      <c r="D76" s="31"/>
      <c r="E76" s="31"/>
      <c r="F76" s="31"/>
    </row>
    <row r="77" spans="1:6" ht="12" customHeight="1">
      <c r="A77" s="38" t="s">
        <v>132</v>
      </c>
      <c r="B77" s="25" t="s">
        <v>77</v>
      </c>
      <c r="C77" s="31">
        <v>7500</v>
      </c>
      <c r="D77" s="31">
        <v>7500</v>
      </c>
      <c r="E77" s="31">
        <v>-1400</v>
      </c>
      <c r="F77" s="31">
        <v>6100</v>
      </c>
    </row>
    <row r="78" spans="1:6" ht="12" customHeight="1">
      <c r="A78" s="38" t="s">
        <v>133</v>
      </c>
      <c r="B78" s="25" t="s">
        <v>35</v>
      </c>
      <c r="C78" s="31">
        <v>1000</v>
      </c>
      <c r="D78" s="31">
        <v>1846</v>
      </c>
      <c r="E78" s="31">
        <v>0</v>
      </c>
      <c r="F78" s="31">
        <v>1846</v>
      </c>
    </row>
    <row r="79" spans="1:6" ht="12" customHeight="1">
      <c r="A79" s="37" t="s">
        <v>134</v>
      </c>
      <c r="B79" s="36" t="s">
        <v>130</v>
      </c>
      <c r="C79" s="31"/>
      <c r="D79" s="31"/>
      <c r="E79" s="31"/>
      <c r="F79" s="31"/>
    </row>
    <row r="80" spans="1:6" ht="12" customHeight="1" thickBot="1">
      <c r="A80" s="43" t="s">
        <v>137</v>
      </c>
      <c r="B80" s="53" t="s">
        <v>311</v>
      </c>
      <c r="C80" s="54">
        <v>1000</v>
      </c>
      <c r="D80" s="54">
        <v>1000</v>
      </c>
      <c r="E80" s="54">
        <v>0</v>
      </c>
      <c r="F80" s="54">
        <v>1000</v>
      </c>
    </row>
    <row r="81" spans="1:6" ht="12" customHeight="1" thickBot="1">
      <c r="A81" s="55" t="s">
        <v>4</v>
      </c>
      <c r="B81" s="140" t="s">
        <v>188</v>
      </c>
      <c r="C81" s="181">
        <f>SUM(C82:C88)</f>
        <v>112885</v>
      </c>
      <c r="D81" s="181">
        <f>SUM(D82:D88)</f>
        <v>111253</v>
      </c>
      <c r="E81" s="181">
        <f>SUM(E82:E88)</f>
        <v>3895</v>
      </c>
      <c r="F81" s="181">
        <f>SUM(F82:F88)</f>
        <v>115148</v>
      </c>
    </row>
    <row r="82" spans="1:6" ht="12" customHeight="1">
      <c r="A82" s="40" t="s">
        <v>111</v>
      </c>
      <c r="B82" s="29" t="s">
        <v>165</v>
      </c>
      <c r="C82" s="30">
        <v>112885</v>
      </c>
      <c r="D82" s="30">
        <v>87200</v>
      </c>
      <c r="E82" s="30">
        <v>1280</v>
      </c>
      <c r="F82" s="30">
        <v>88480</v>
      </c>
    </row>
    <row r="83" spans="1:6" ht="12" customHeight="1">
      <c r="A83" s="40" t="s">
        <v>112</v>
      </c>
      <c r="B83" s="25" t="s">
        <v>166</v>
      </c>
      <c r="C83" s="27">
        <v>0</v>
      </c>
      <c r="D83" s="27">
        <v>24053</v>
      </c>
      <c r="E83" s="27">
        <v>2615</v>
      </c>
      <c r="F83" s="27">
        <v>26668</v>
      </c>
    </row>
    <row r="84" spans="1:6" ht="12" customHeight="1">
      <c r="A84" s="40" t="s">
        <v>113</v>
      </c>
      <c r="B84" s="25" t="s">
        <v>118</v>
      </c>
      <c r="C84" s="27"/>
      <c r="D84" s="27"/>
      <c r="E84" s="27"/>
      <c r="F84" s="27"/>
    </row>
    <row r="85" spans="1:6" ht="12" customHeight="1">
      <c r="A85" s="40" t="s">
        <v>114</v>
      </c>
      <c r="B85" s="25" t="s">
        <v>117</v>
      </c>
      <c r="C85" s="27">
        <v>0</v>
      </c>
      <c r="D85" s="27">
        <v>0</v>
      </c>
      <c r="E85" s="27">
        <v>0</v>
      </c>
      <c r="F85" s="27">
        <v>0</v>
      </c>
    </row>
    <row r="86" spans="1:6" ht="12" customHeight="1">
      <c r="A86" s="40" t="s">
        <v>115</v>
      </c>
      <c r="B86" s="25" t="s">
        <v>76</v>
      </c>
      <c r="C86" s="27"/>
      <c r="D86" s="27"/>
      <c r="E86" s="27"/>
      <c r="F86" s="27"/>
    </row>
    <row r="87" spans="1:6" ht="12" customHeight="1">
      <c r="A87" s="37" t="s">
        <v>136</v>
      </c>
      <c r="B87" s="36" t="s">
        <v>157</v>
      </c>
      <c r="C87" s="31"/>
      <c r="D87" s="31"/>
      <c r="E87" s="31"/>
      <c r="F87" s="31"/>
    </row>
    <row r="88" spans="1:6" ht="12" customHeight="1" thickBot="1">
      <c r="A88" s="41" t="s">
        <v>158</v>
      </c>
      <c r="B88" s="36" t="s">
        <v>80</v>
      </c>
      <c r="C88" s="31"/>
      <c r="D88" s="31"/>
      <c r="E88" s="31"/>
      <c r="F88" s="31"/>
    </row>
    <row r="89" spans="1:6" ht="12" customHeight="1" thickBot="1">
      <c r="A89" s="55" t="s">
        <v>5</v>
      </c>
      <c r="B89" s="140" t="s">
        <v>189</v>
      </c>
      <c r="C89" s="181">
        <f>SUM(C90:C91)</f>
        <v>1000</v>
      </c>
      <c r="D89" s="181">
        <f>SUM(D90:D91)</f>
        <v>1000</v>
      </c>
      <c r="E89" s="181">
        <f>SUM(E90:E91)</f>
        <v>-1000</v>
      </c>
      <c r="F89" s="181">
        <f>SUM(F90:F91)</f>
        <v>0</v>
      </c>
    </row>
    <row r="90" spans="1:6" ht="12" customHeight="1">
      <c r="A90" s="40" t="s">
        <v>84</v>
      </c>
      <c r="B90" s="29" t="s">
        <v>57</v>
      </c>
      <c r="C90" s="30">
        <v>1000</v>
      </c>
      <c r="D90" s="30">
        <v>1000</v>
      </c>
      <c r="E90" s="30">
        <v>-1000</v>
      </c>
      <c r="F90" s="30">
        <v>0</v>
      </c>
    </row>
    <row r="91" spans="1:6" ht="12" customHeight="1" thickBot="1">
      <c r="A91" s="38" t="s">
        <v>85</v>
      </c>
      <c r="B91" s="25" t="s">
        <v>58</v>
      </c>
      <c r="C91" s="27"/>
      <c r="D91" s="27"/>
      <c r="E91" s="27"/>
      <c r="F91" s="27"/>
    </row>
    <row r="92" spans="1:6" ht="12" customHeight="1" thickBot="1">
      <c r="A92" s="55" t="s">
        <v>6</v>
      </c>
      <c r="B92" s="140" t="s">
        <v>202</v>
      </c>
      <c r="C92" s="141"/>
      <c r="D92" s="141"/>
      <c r="E92" s="141"/>
      <c r="F92" s="141"/>
    </row>
    <row r="93" spans="1:6" ht="12" customHeight="1" thickBot="1">
      <c r="A93" s="55" t="s">
        <v>7</v>
      </c>
      <c r="B93" s="226" t="s">
        <v>203</v>
      </c>
      <c r="C93" s="181">
        <f>C68+C81+C89+C92</f>
        <v>364350</v>
      </c>
      <c r="D93" s="181">
        <f>D68+D81+D89+D92</f>
        <v>390762</v>
      </c>
      <c r="E93" s="181">
        <f>E68+E81+E89+E92</f>
        <v>607</v>
      </c>
      <c r="F93" s="181">
        <f>F68+F81+F89+F92</f>
        <v>391369</v>
      </c>
    </row>
    <row r="94" spans="1:6" ht="12" customHeight="1" thickBot="1">
      <c r="A94" s="55" t="s">
        <v>8</v>
      </c>
      <c r="B94" s="140" t="s">
        <v>204</v>
      </c>
      <c r="C94" s="181">
        <f>SUM(C95:C100)</f>
        <v>2000</v>
      </c>
      <c r="D94" s="181">
        <f>SUM(D95:D100)</f>
        <v>26000</v>
      </c>
      <c r="E94" s="181">
        <f>SUM(E95:E100)</f>
        <v>57748</v>
      </c>
      <c r="F94" s="181">
        <f>SUM(F95:F100)</f>
        <v>83748</v>
      </c>
    </row>
    <row r="95" spans="1:6" ht="12" customHeight="1">
      <c r="A95" s="40" t="s">
        <v>94</v>
      </c>
      <c r="B95" s="29" t="s">
        <v>208</v>
      </c>
      <c r="C95" s="30"/>
      <c r="D95" s="30"/>
      <c r="E95" s="30"/>
      <c r="F95" s="30"/>
    </row>
    <row r="96" spans="1:6" ht="12" customHeight="1">
      <c r="A96" s="37" t="s">
        <v>95</v>
      </c>
      <c r="B96" s="29" t="s">
        <v>209</v>
      </c>
      <c r="C96" s="233"/>
      <c r="D96" s="233"/>
      <c r="E96" s="233"/>
      <c r="F96" s="233"/>
    </row>
    <row r="97" spans="1:16" ht="12" customHeight="1">
      <c r="A97" s="37" t="s">
        <v>119</v>
      </c>
      <c r="B97" s="36" t="s">
        <v>210</v>
      </c>
      <c r="C97" s="27">
        <v>2000</v>
      </c>
      <c r="D97" s="27">
        <v>1000</v>
      </c>
      <c r="E97" s="27">
        <v>57748</v>
      </c>
      <c r="F97" s="27">
        <v>58748</v>
      </c>
      <c r="K97" s="312"/>
      <c r="L97" s="312"/>
      <c r="M97" s="312"/>
      <c r="N97" s="312"/>
      <c r="O97" s="312"/>
      <c r="P97" s="312"/>
    </row>
    <row r="98" spans="1:16" ht="12" customHeight="1">
      <c r="A98" s="37" t="s">
        <v>121</v>
      </c>
      <c r="B98" s="36" t="s">
        <v>211</v>
      </c>
      <c r="C98" s="31"/>
      <c r="D98" s="31"/>
      <c r="E98" s="31"/>
      <c r="F98" s="31"/>
      <c r="K98" s="312"/>
      <c r="L98" s="312"/>
      <c r="M98" s="312"/>
      <c r="N98" s="312"/>
      <c r="O98" s="312"/>
      <c r="P98" s="312"/>
    </row>
    <row r="99" spans="1:16" ht="12" customHeight="1">
      <c r="A99" s="37" t="s">
        <v>205</v>
      </c>
      <c r="B99" s="36" t="s">
        <v>212</v>
      </c>
      <c r="C99" s="31"/>
      <c r="D99" s="31">
        <v>25000</v>
      </c>
      <c r="E99" s="31">
        <v>0</v>
      </c>
      <c r="F99" s="31">
        <v>25000</v>
      </c>
      <c r="K99" s="312"/>
      <c r="L99" s="312"/>
      <c r="M99" s="312"/>
      <c r="N99" s="312"/>
      <c r="O99" s="312"/>
      <c r="P99" s="312"/>
    </row>
    <row r="100" spans="1:16" ht="12" customHeight="1" thickBot="1">
      <c r="A100" s="41" t="s">
        <v>206</v>
      </c>
      <c r="B100" s="53" t="s">
        <v>292</v>
      </c>
      <c r="C100" s="257">
        <v>0</v>
      </c>
      <c r="D100" s="257">
        <v>0</v>
      </c>
      <c r="E100" s="257">
        <v>0</v>
      </c>
      <c r="F100" s="257">
        <v>0</v>
      </c>
      <c r="K100" s="312"/>
      <c r="L100" s="312"/>
      <c r="M100" s="312"/>
      <c r="N100" s="312"/>
      <c r="O100" s="312"/>
      <c r="P100" s="312"/>
    </row>
    <row r="101" spans="1:16" ht="15" customHeight="1" thickBot="1">
      <c r="A101" s="55" t="s">
        <v>9</v>
      </c>
      <c r="B101" s="144" t="s">
        <v>207</v>
      </c>
      <c r="C101" s="181">
        <f>C93+C94</f>
        <v>366350</v>
      </c>
      <c r="D101" s="181">
        <f>D93+D94</f>
        <v>416762</v>
      </c>
      <c r="E101" s="181">
        <f>E93+E94</f>
        <v>58355</v>
      </c>
      <c r="F101" s="181">
        <f>F93+F94</f>
        <v>475117</v>
      </c>
      <c r="I101" s="178"/>
      <c r="J101" s="234"/>
      <c r="K101" s="313"/>
      <c r="L101" s="313"/>
      <c r="M101" s="312"/>
      <c r="N101" s="312"/>
      <c r="O101" s="312"/>
      <c r="P101" s="312"/>
    </row>
    <row r="102" spans="1:16" s="11" customFormat="1" ht="12.75" customHeight="1">
      <c r="A102" s="443" t="s">
        <v>170</v>
      </c>
      <c r="B102" s="443"/>
      <c r="C102" s="443"/>
      <c r="D102" s="443"/>
      <c r="E102" s="443"/>
      <c r="F102" s="443"/>
      <c r="K102" s="309"/>
      <c r="L102" s="309"/>
      <c r="M102" s="309"/>
      <c r="N102" s="309"/>
      <c r="O102" s="309"/>
      <c r="P102" s="309"/>
    </row>
    <row r="103" spans="8:16" ht="15.75">
      <c r="H103" s="312"/>
      <c r="I103" s="312"/>
      <c r="J103" s="312"/>
      <c r="K103" s="312"/>
      <c r="L103" s="312"/>
      <c r="M103" s="312"/>
      <c r="N103" s="312"/>
      <c r="O103" s="312"/>
      <c r="P103" s="312"/>
    </row>
    <row r="104" spans="1:16" ht="15.75">
      <c r="A104" s="442" t="s">
        <v>214</v>
      </c>
      <c r="B104" s="442"/>
      <c r="C104" s="442"/>
      <c r="D104" s="442"/>
      <c r="E104" s="442"/>
      <c r="F104" s="442"/>
      <c r="H104" s="312"/>
      <c r="I104" s="312"/>
      <c r="J104" s="312"/>
      <c r="K104" s="312"/>
      <c r="L104" s="312"/>
      <c r="M104" s="312"/>
      <c r="N104" s="312"/>
      <c r="O104" s="312"/>
      <c r="P104" s="312"/>
    </row>
    <row r="105" spans="1:16" ht="16.5" thickBot="1">
      <c r="A105" s="441" t="s">
        <v>185</v>
      </c>
      <c r="B105" s="441"/>
      <c r="H105" s="312"/>
      <c r="I105" s="312"/>
      <c r="J105" s="312"/>
      <c r="K105" s="312"/>
      <c r="L105" s="312"/>
      <c r="M105" s="312"/>
      <c r="N105" s="312"/>
      <c r="O105" s="312"/>
      <c r="P105" s="312"/>
    </row>
    <row r="106" spans="1:16" ht="23.25" customHeight="1" thickBot="1">
      <c r="A106" s="55">
        <v>1</v>
      </c>
      <c r="B106" s="140" t="s">
        <v>306</v>
      </c>
      <c r="C106" s="256">
        <f>+C45-C93</f>
        <v>-38223</v>
      </c>
      <c r="D106" s="256">
        <f>+D45-D93</f>
        <v>-1473</v>
      </c>
      <c r="E106" s="256">
        <f>+E45-E93</f>
        <v>57748</v>
      </c>
      <c r="F106" s="314">
        <f>+F45-F93</f>
        <v>56275</v>
      </c>
      <c r="G106" s="258"/>
      <c r="H106" s="312"/>
      <c r="I106" s="312"/>
      <c r="J106" s="312"/>
      <c r="K106" s="312"/>
      <c r="L106" s="312"/>
      <c r="M106" s="312"/>
      <c r="N106" s="312"/>
      <c r="O106" s="312"/>
      <c r="P106" s="312"/>
    </row>
    <row r="107" spans="3:16" ht="15.75">
      <c r="C107" s="242"/>
      <c r="D107" s="242"/>
      <c r="E107" s="242"/>
      <c r="F107" s="242"/>
      <c r="H107" s="312"/>
      <c r="I107" s="312"/>
      <c r="J107" s="312"/>
      <c r="K107" s="312"/>
      <c r="L107" s="312"/>
      <c r="M107" s="312"/>
      <c r="N107" s="312"/>
      <c r="O107" s="312"/>
      <c r="P107" s="312"/>
    </row>
    <row r="108" spans="1:16" ht="15.75">
      <c r="A108" s="442" t="s">
        <v>215</v>
      </c>
      <c r="B108" s="442"/>
      <c r="C108" s="442"/>
      <c r="D108" s="442"/>
      <c r="E108" s="442"/>
      <c r="F108" s="442"/>
      <c r="H108" s="312"/>
      <c r="I108" s="312"/>
      <c r="J108" s="312"/>
      <c r="K108" s="312"/>
      <c r="L108" s="312"/>
      <c r="M108" s="312"/>
      <c r="N108" s="312"/>
      <c r="O108" s="312"/>
      <c r="P108" s="312"/>
    </row>
    <row r="109" spans="1:16" ht="16.5" thickBot="1">
      <c r="A109" s="441" t="s">
        <v>186</v>
      </c>
      <c r="B109" s="441"/>
      <c r="H109" s="312"/>
      <c r="I109" s="312"/>
      <c r="J109" s="312"/>
      <c r="K109" s="312"/>
      <c r="L109" s="312"/>
      <c r="M109" s="312"/>
      <c r="N109" s="312"/>
      <c r="O109" s="312"/>
      <c r="P109" s="312"/>
    </row>
    <row r="110" spans="1:16" ht="12" customHeight="1" thickBot="1">
      <c r="A110" s="55" t="s">
        <v>3</v>
      </c>
      <c r="B110" s="140" t="s">
        <v>216</v>
      </c>
      <c r="C110" s="247">
        <f>C111-C112</f>
        <v>38223</v>
      </c>
      <c r="D110" s="247">
        <f>D111-D112</f>
        <v>1473</v>
      </c>
      <c r="E110" s="247">
        <f>E111-E112</f>
        <v>0</v>
      </c>
      <c r="F110" s="248">
        <f>F111-F112</f>
        <v>-56275</v>
      </c>
      <c r="H110" s="312"/>
      <c r="I110" s="312"/>
      <c r="J110" s="312"/>
      <c r="K110" s="312"/>
      <c r="L110" s="312"/>
      <c r="M110" s="312"/>
      <c r="N110" s="312"/>
      <c r="O110" s="312"/>
      <c r="P110" s="312"/>
    </row>
    <row r="111" spans="1:16" ht="12.75" customHeight="1">
      <c r="A111" s="40" t="s">
        <v>105</v>
      </c>
      <c r="B111" s="29" t="s">
        <v>290</v>
      </c>
      <c r="C111" s="244">
        <f>+C51+C46</f>
        <v>40223</v>
      </c>
      <c r="D111" s="244">
        <f>+D51+D46</f>
        <v>27473</v>
      </c>
      <c r="E111" s="244"/>
      <c r="F111" s="244">
        <f>+F51+F46</f>
        <v>27473</v>
      </c>
      <c r="H111" s="312"/>
      <c r="I111" s="312"/>
      <c r="J111" s="312"/>
      <c r="K111" s="312"/>
      <c r="L111" s="312"/>
      <c r="M111" s="312"/>
      <c r="N111" s="312"/>
      <c r="O111" s="312"/>
      <c r="P111" s="312"/>
    </row>
    <row r="112" spans="1:16" ht="12.75" customHeight="1" thickBot="1">
      <c r="A112" s="43" t="s">
        <v>106</v>
      </c>
      <c r="B112" s="53" t="s">
        <v>217</v>
      </c>
      <c r="C112" s="245">
        <f>+C94</f>
        <v>2000</v>
      </c>
      <c r="D112" s="245">
        <f>+D94</f>
        <v>26000</v>
      </c>
      <c r="E112" s="373"/>
      <c r="F112" s="246">
        <f>+F94</f>
        <v>83748</v>
      </c>
      <c r="H112" s="312"/>
      <c r="I112" s="312"/>
      <c r="J112" s="312"/>
      <c r="K112" s="312"/>
      <c r="L112" s="312"/>
      <c r="M112" s="312"/>
      <c r="N112" s="312"/>
      <c r="O112" s="312"/>
      <c r="P112" s="312"/>
    </row>
    <row r="113" spans="8:16" ht="15.75">
      <c r="H113" s="312"/>
      <c r="I113" s="312"/>
      <c r="J113" s="312"/>
      <c r="K113" s="312"/>
      <c r="L113" s="312"/>
      <c r="M113" s="312"/>
      <c r="N113" s="312"/>
      <c r="O113" s="312"/>
      <c r="P113" s="312"/>
    </row>
    <row r="114" spans="2:16" ht="15.75">
      <c r="B114" s="178"/>
      <c r="H114" s="312"/>
      <c r="I114" s="312"/>
      <c r="J114" s="312"/>
      <c r="K114" s="312"/>
      <c r="L114" s="312"/>
      <c r="M114" s="312"/>
      <c r="N114" s="312"/>
      <c r="O114" s="312"/>
      <c r="P114" s="312"/>
    </row>
    <row r="115" spans="8:16" ht="15.75">
      <c r="H115" s="312"/>
      <c r="I115" s="312"/>
      <c r="J115" s="312"/>
      <c r="K115" s="312"/>
      <c r="L115" s="312"/>
      <c r="M115" s="312"/>
      <c r="N115" s="312"/>
      <c r="O115" s="312"/>
      <c r="P115" s="312"/>
    </row>
    <row r="116" spans="8:16" ht="15.75">
      <c r="H116" s="312"/>
      <c r="I116" s="312"/>
      <c r="J116" s="312"/>
      <c r="K116" s="312"/>
      <c r="L116" s="312"/>
      <c r="M116" s="312"/>
      <c r="N116" s="312"/>
      <c r="O116" s="312"/>
      <c r="P116" s="312"/>
    </row>
  </sheetData>
  <sheetProtection/>
  <mergeCells count="10">
    <mergeCell ref="A109:B109"/>
    <mergeCell ref="A104:F104"/>
    <mergeCell ref="A108:F108"/>
    <mergeCell ref="A102:F102"/>
    <mergeCell ref="A105:B105"/>
    <mergeCell ref="D2:F2"/>
    <mergeCell ref="D65:F65"/>
    <mergeCell ref="A64:F64"/>
    <mergeCell ref="A2:B2"/>
    <mergeCell ref="A65:B65"/>
  </mergeCells>
  <printOptions horizontalCentered="1"/>
  <pageMargins left="0.7874015748031497" right="0.7874015748031497" top="1.062992125984252" bottom="0.8661417322834646" header="0.3937007874015748" footer="0.5905511811023623"/>
  <pageSetup fitToHeight="2" fitToWidth="3" horizontalDpi="600" verticalDpi="600" orientation="portrait" paperSize="9" scale="92" r:id="rId1"/>
  <headerFooter alignWithMargins="0">
    <oddHeader>&amp;C&amp;"Times New Roman CE,Félkövér"&amp;12
Csesztreg Önkormányzat
2012. ÉVI KÖLTSÉGVETÉSÉNEK PÉNZÜGYI MÉRLEGE&amp;10
&amp;R&amp;"Times New Roman CE,Félkövér dőlt"&amp;11 1. sz. melléklet</oddHeader>
  </headerFooter>
  <rowBreaks count="1" manualBreakCount="1"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Layout" workbookViewId="0" topLeftCell="B3">
      <selection activeCell="K22" sqref="K22"/>
    </sheetView>
  </sheetViews>
  <sheetFormatPr defaultColWidth="9.00390625" defaultRowHeight="12.75"/>
  <cols>
    <col min="1" max="1" width="5.375" style="184" customWidth="1"/>
    <col min="2" max="2" width="32.875" style="185" customWidth="1"/>
    <col min="3" max="3" width="9.125" style="184" customWidth="1"/>
    <col min="4" max="5" width="9.50390625" style="184" customWidth="1"/>
    <col min="6" max="6" width="9.375" style="184" customWidth="1"/>
    <col min="7" max="7" width="32.125" style="184" customWidth="1"/>
    <col min="8" max="9" width="8.50390625" style="184" customWidth="1"/>
    <col min="10" max="10" width="9.50390625" style="184" customWidth="1"/>
    <col min="11" max="11" width="9.875" style="184" customWidth="1"/>
    <col min="12" max="16384" width="9.375" style="184" customWidth="1"/>
  </cols>
  <sheetData>
    <row r="1" spans="2:11" ht="39.75" customHeight="1">
      <c r="B1" s="182" t="s">
        <v>218</v>
      </c>
      <c r="C1" s="183"/>
      <c r="D1" s="183"/>
      <c r="E1" s="183"/>
      <c r="F1" s="183"/>
      <c r="G1" s="183"/>
      <c r="H1" s="183"/>
      <c r="I1" s="183"/>
      <c r="J1" s="183"/>
      <c r="K1" s="183"/>
    </row>
    <row r="2" ht="14.25" thickBot="1">
      <c r="K2" s="186" t="s">
        <v>63</v>
      </c>
    </row>
    <row r="3" spans="1:11" ht="18" customHeight="1" thickBot="1">
      <c r="A3" s="446" t="s">
        <v>69</v>
      </c>
      <c r="B3" s="187" t="s">
        <v>44</v>
      </c>
      <c r="C3" s="188"/>
      <c r="D3" s="188"/>
      <c r="E3" s="188"/>
      <c r="F3" s="188"/>
      <c r="G3" s="187" t="s">
        <v>54</v>
      </c>
      <c r="H3" s="188"/>
      <c r="I3" s="188"/>
      <c r="J3" s="431"/>
      <c r="K3" s="189"/>
    </row>
    <row r="4" spans="1:12" s="192" customFormat="1" ht="35.25" customHeight="1" thickBot="1">
      <c r="A4" s="447"/>
      <c r="B4" s="190" t="s">
        <v>64</v>
      </c>
      <c r="C4" s="191" t="s">
        <v>339</v>
      </c>
      <c r="D4" s="191" t="s">
        <v>374</v>
      </c>
      <c r="E4" s="191" t="s">
        <v>375</v>
      </c>
      <c r="F4" s="191" t="s">
        <v>342</v>
      </c>
      <c r="G4" s="190" t="s">
        <v>64</v>
      </c>
      <c r="H4" s="191" t="s">
        <v>339</v>
      </c>
      <c r="I4" s="191" t="s">
        <v>374</v>
      </c>
      <c r="J4" s="191" t="s">
        <v>375</v>
      </c>
      <c r="K4" s="191" t="s">
        <v>342</v>
      </c>
      <c r="L4" s="266"/>
    </row>
    <row r="5" spans="1:11" s="237" customFormat="1" ht="12" customHeight="1" thickBot="1">
      <c r="A5" s="238">
        <v>1</v>
      </c>
      <c r="B5" s="239">
        <v>2</v>
      </c>
      <c r="C5" s="240">
        <v>5</v>
      </c>
      <c r="D5" s="240">
        <v>4</v>
      </c>
      <c r="E5" s="240"/>
      <c r="F5" s="240">
        <v>5</v>
      </c>
      <c r="G5" s="239">
        <v>6</v>
      </c>
      <c r="H5" s="241">
        <v>9</v>
      </c>
      <c r="I5" s="240">
        <v>8</v>
      </c>
      <c r="J5" s="432"/>
      <c r="K5" s="241">
        <v>9</v>
      </c>
    </row>
    <row r="6" spans="1:11" ht="12.75" customHeight="1">
      <c r="A6" s="228" t="s">
        <v>3</v>
      </c>
      <c r="B6" s="219" t="s">
        <v>338</v>
      </c>
      <c r="C6" s="136">
        <v>28398</v>
      </c>
      <c r="D6" s="136">
        <v>28798</v>
      </c>
      <c r="E6" s="136"/>
      <c r="F6" s="136">
        <v>28798</v>
      </c>
      <c r="G6" s="219" t="s">
        <v>65</v>
      </c>
      <c r="H6" s="104">
        <v>121701</v>
      </c>
      <c r="I6" s="104">
        <v>130585</v>
      </c>
      <c r="J6" s="104">
        <v>220</v>
      </c>
      <c r="K6" s="104">
        <v>130805</v>
      </c>
    </row>
    <row r="7" spans="1:11" ht="12.75" customHeight="1">
      <c r="A7" s="229" t="s">
        <v>4</v>
      </c>
      <c r="B7" s="194" t="s">
        <v>256</v>
      </c>
      <c r="C7" s="137">
        <v>55309</v>
      </c>
      <c r="D7" s="137">
        <v>64059</v>
      </c>
      <c r="E7" s="137">
        <v>0</v>
      </c>
      <c r="F7" s="137">
        <v>64059</v>
      </c>
      <c r="G7" s="194" t="s">
        <v>66</v>
      </c>
      <c r="H7" s="93">
        <v>30290</v>
      </c>
      <c r="I7" s="93">
        <v>32939</v>
      </c>
      <c r="J7" s="93"/>
      <c r="K7" s="93">
        <v>32939</v>
      </c>
    </row>
    <row r="8" spans="1:11" ht="12.75" customHeight="1">
      <c r="A8" s="229" t="s">
        <v>5</v>
      </c>
      <c r="B8" s="194" t="s">
        <v>78</v>
      </c>
      <c r="C8" s="137">
        <v>69417</v>
      </c>
      <c r="D8" s="137">
        <v>102231</v>
      </c>
      <c r="E8" s="137">
        <v>54104</v>
      </c>
      <c r="F8" s="137">
        <v>156335</v>
      </c>
      <c r="G8" s="194" t="s">
        <v>67</v>
      </c>
      <c r="H8" s="93">
        <v>79152</v>
      </c>
      <c r="I8" s="93">
        <v>94417</v>
      </c>
      <c r="J8" s="93">
        <v>-2008</v>
      </c>
      <c r="K8" s="93">
        <v>92409</v>
      </c>
    </row>
    <row r="9" spans="1:11" ht="12.75" customHeight="1">
      <c r="A9" s="229" t="s">
        <v>6</v>
      </c>
      <c r="B9" s="220" t="s">
        <v>141</v>
      </c>
      <c r="C9" s="137">
        <v>81623</v>
      </c>
      <c r="D9" s="137">
        <v>81793</v>
      </c>
      <c r="E9" s="137">
        <v>-144</v>
      </c>
      <c r="F9" s="137">
        <v>81649</v>
      </c>
      <c r="G9" s="221" t="s">
        <v>79</v>
      </c>
      <c r="H9" s="93">
        <v>4998</v>
      </c>
      <c r="I9" s="93">
        <v>5398</v>
      </c>
      <c r="J9" s="93">
        <v>900</v>
      </c>
      <c r="K9" s="93">
        <v>6298</v>
      </c>
    </row>
    <row r="10" spans="1:11" ht="12.75" customHeight="1">
      <c r="A10" s="229" t="s">
        <v>7</v>
      </c>
      <c r="B10" s="194" t="s">
        <v>81</v>
      </c>
      <c r="C10" s="137"/>
      <c r="D10" s="137">
        <v>570</v>
      </c>
      <c r="E10" s="137">
        <v>0</v>
      </c>
      <c r="F10" s="137">
        <v>570</v>
      </c>
      <c r="G10" s="194" t="s">
        <v>294</v>
      </c>
      <c r="H10" s="93">
        <v>4000</v>
      </c>
      <c r="I10" s="93">
        <v>4000</v>
      </c>
      <c r="J10" s="93">
        <v>0</v>
      </c>
      <c r="K10" s="93">
        <v>4000</v>
      </c>
    </row>
    <row r="11" spans="1:11" ht="12.75" customHeight="1">
      <c r="A11" s="229" t="s">
        <v>8</v>
      </c>
      <c r="B11" s="194" t="s">
        <v>53</v>
      </c>
      <c r="C11" s="193"/>
      <c r="D11" s="193"/>
      <c r="E11" s="193"/>
      <c r="F11" s="193"/>
      <c r="G11" s="194" t="s">
        <v>142</v>
      </c>
      <c r="H11" s="93">
        <v>824</v>
      </c>
      <c r="I11" s="93">
        <v>824</v>
      </c>
      <c r="J11" s="93">
        <v>0</v>
      </c>
      <c r="K11" s="93">
        <v>824</v>
      </c>
    </row>
    <row r="12" spans="1:11" ht="12.75" customHeight="1">
      <c r="A12" s="229" t="s">
        <v>9</v>
      </c>
      <c r="B12" s="194" t="s">
        <v>219</v>
      </c>
      <c r="C12" s="137"/>
      <c r="D12" s="137"/>
      <c r="E12" s="137"/>
      <c r="F12" s="137"/>
      <c r="G12" s="194" t="s">
        <v>181</v>
      </c>
      <c r="H12" s="93"/>
      <c r="I12" s="93"/>
      <c r="J12" s="93"/>
      <c r="K12" s="93"/>
    </row>
    <row r="13" spans="1:11" ht="12.75" customHeight="1">
      <c r="A13" s="229" t="s">
        <v>10</v>
      </c>
      <c r="B13" s="194" t="s">
        <v>300</v>
      </c>
      <c r="C13" s="137">
        <v>0</v>
      </c>
      <c r="D13" s="137">
        <v>0</v>
      </c>
      <c r="E13" s="137">
        <v>0</v>
      </c>
      <c r="F13" s="137">
        <v>0</v>
      </c>
      <c r="G13" s="194" t="s">
        <v>143</v>
      </c>
      <c r="H13" s="93">
        <v>7500</v>
      </c>
      <c r="I13" s="93">
        <v>7500</v>
      </c>
      <c r="J13" s="93">
        <v>-1400</v>
      </c>
      <c r="K13" s="93">
        <v>6100</v>
      </c>
    </row>
    <row r="14" spans="1:11" ht="12.75" customHeight="1">
      <c r="A14" s="229" t="s">
        <v>11</v>
      </c>
      <c r="B14" s="255"/>
      <c r="C14" s="193"/>
      <c r="D14" s="193"/>
      <c r="E14" s="193"/>
      <c r="F14" s="193"/>
      <c r="G14" s="194" t="s">
        <v>35</v>
      </c>
      <c r="H14" s="93">
        <v>1000</v>
      </c>
      <c r="I14" s="93">
        <v>1846</v>
      </c>
      <c r="J14" s="93">
        <v>0</v>
      </c>
      <c r="K14" s="93">
        <v>1846</v>
      </c>
    </row>
    <row r="15" spans="1:11" ht="12.75" customHeight="1">
      <c r="A15" s="229" t="s">
        <v>12</v>
      </c>
      <c r="B15" s="194"/>
      <c r="C15" s="137"/>
      <c r="D15" s="137"/>
      <c r="E15" s="137"/>
      <c r="F15" s="137"/>
      <c r="G15" s="194" t="s">
        <v>130</v>
      </c>
      <c r="H15" s="93"/>
      <c r="I15" s="93"/>
      <c r="J15" s="93"/>
      <c r="K15" s="93"/>
    </row>
    <row r="16" spans="1:11" ht="12.75" customHeight="1">
      <c r="A16" s="229" t="s">
        <v>13</v>
      </c>
      <c r="B16" s="194"/>
      <c r="C16" s="137"/>
      <c r="D16" s="137"/>
      <c r="E16" s="137"/>
      <c r="F16" s="137"/>
      <c r="G16" s="194" t="s">
        <v>156</v>
      </c>
      <c r="H16" s="93"/>
      <c r="I16" s="93"/>
      <c r="J16" s="93"/>
      <c r="K16" s="93"/>
    </row>
    <row r="17" spans="1:11" ht="12.75" customHeight="1" thickBot="1">
      <c r="A17" s="229" t="s">
        <v>14</v>
      </c>
      <c r="B17" s="197"/>
      <c r="C17" s="138"/>
      <c r="D17" s="138"/>
      <c r="E17" s="138"/>
      <c r="F17" s="138"/>
      <c r="G17" s="194" t="s">
        <v>36</v>
      </c>
      <c r="H17" s="100">
        <v>1000</v>
      </c>
      <c r="I17" s="100">
        <v>1000</v>
      </c>
      <c r="J17" s="100">
        <v>-1000</v>
      </c>
      <c r="K17" s="100">
        <v>0</v>
      </c>
    </row>
    <row r="18" spans="1:11" ht="15.75" customHeight="1" thickBot="1">
      <c r="A18" s="231" t="s">
        <v>15</v>
      </c>
      <c r="B18" s="232" t="s">
        <v>179</v>
      </c>
      <c r="C18" s="249">
        <f>SUM(C6:C17)</f>
        <v>234747</v>
      </c>
      <c r="D18" s="249">
        <f>SUM(D6:D17)</f>
        <v>277451</v>
      </c>
      <c r="E18" s="249">
        <f>SUM(E6:E17)</f>
        <v>53960</v>
      </c>
      <c r="F18" s="249">
        <f>SUM(F6:F17)</f>
        <v>331411</v>
      </c>
      <c r="G18" s="243" t="s">
        <v>180</v>
      </c>
      <c r="H18" s="251">
        <f>SUM(H6:H17)</f>
        <v>250465</v>
      </c>
      <c r="I18" s="251">
        <f>SUM(I6:I17)</f>
        <v>278509</v>
      </c>
      <c r="J18" s="251">
        <f>SUM(J6:J17)</f>
        <v>-3288</v>
      </c>
      <c r="K18" s="251">
        <f>SUM(K6:K17)</f>
        <v>275221</v>
      </c>
    </row>
    <row r="19" spans="1:11" ht="12.75" customHeight="1">
      <c r="A19" s="259" t="s">
        <v>16</v>
      </c>
      <c r="B19" s="264" t="s">
        <v>220</v>
      </c>
      <c r="C19" s="289">
        <v>745</v>
      </c>
      <c r="D19" s="289">
        <v>2968</v>
      </c>
      <c r="E19" s="289"/>
      <c r="F19" s="289">
        <v>2968</v>
      </c>
      <c r="G19" s="222" t="s">
        <v>208</v>
      </c>
      <c r="H19" s="290"/>
      <c r="I19" s="290"/>
      <c r="J19" s="290"/>
      <c r="K19" s="290"/>
    </row>
    <row r="20" spans="1:11" ht="12.75" customHeight="1">
      <c r="A20" s="261" t="s">
        <v>17</v>
      </c>
      <c r="B20" s="222" t="s">
        <v>221</v>
      </c>
      <c r="C20" s="287"/>
      <c r="D20" s="287"/>
      <c r="E20" s="287"/>
      <c r="F20" s="287"/>
      <c r="G20" s="222" t="s">
        <v>209</v>
      </c>
      <c r="H20" s="291"/>
      <c r="I20" s="291"/>
      <c r="J20" s="291"/>
      <c r="K20" s="291"/>
    </row>
    <row r="21" spans="1:11" ht="12.75" customHeight="1">
      <c r="A21" s="263" t="s">
        <v>18</v>
      </c>
      <c r="B21" s="222" t="s">
        <v>195</v>
      </c>
      <c r="C21" s="288">
        <v>14973</v>
      </c>
      <c r="D21" s="288">
        <v>0</v>
      </c>
      <c r="E21" s="288">
        <v>0</v>
      </c>
      <c r="F21" s="288">
        <v>0</v>
      </c>
      <c r="G21" s="222" t="s">
        <v>210</v>
      </c>
      <c r="H21" s="291"/>
      <c r="I21" s="291"/>
      <c r="J21" s="291">
        <v>57748</v>
      </c>
      <c r="K21" s="291">
        <v>57748</v>
      </c>
    </row>
    <row r="22" spans="1:11" ht="12.75" customHeight="1">
      <c r="A22" s="263" t="s">
        <v>19</v>
      </c>
      <c r="B22" s="222" t="s">
        <v>196</v>
      </c>
      <c r="C22" s="288"/>
      <c r="D22" s="288"/>
      <c r="E22" s="288"/>
      <c r="F22" s="288"/>
      <c r="G22" s="222" t="s">
        <v>229</v>
      </c>
      <c r="H22" s="291"/>
      <c r="I22" s="291"/>
      <c r="J22" s="291"/>
      <c r="K22" s="291"/>
    </row>
    <row r="23" spans="1:11" ht="12.75" customHeight="1">
      <c r="A23" s="263" t="s">
        <v>20</v>
      </c>
      <c r="B23" s="222" t="s">
        <v>197</v>
      </c>
      <c r="C23" s="288"/>
      <c r="D23" s="288"/>
      <c r="E23" s="288"/>
      <c r="F23" s="288"/>
      <c r="G23" s="264" t="s">
        <v>230</v>
      </c>
      <c r="H23" s="291"/>
      <c r="I23" s="291"/>
      <c r="J23" s="291"/>
      <c r="K23" s="291"/>
    </row>
    <row r="24" spans="1:11" ht="12.75" customHeight="1">
      <c r="A24" s="263" t="s">
        <v>21</v>
      </c>
      <c r="B24" s="222" t="s">
        <v>222</v>
      </c>
      <c r="C24" s="288"/>
      <c r="D24" s="288"/>
      <c r="E24" s="288"/>
      <c r="F24" s="288"/>
      <c r="G24" s="222" t="s">
        <v>231</v>
      </c>
      <c r="H24" s="291"/>
      <c r="I24" s="291"/>
      <c r="J24" s="291"/>
      <c r="K24" s="291"/>
    </row>
    <row r="25" spans="1:11" ht="12.75" customHeight="1">
      <c r="A25" s="262" t="s">
        <v>22</v>
      </c>
      <c r="B25" s="264" t="s">
        <v>223</v>
      </c>
      <c r="C25" s="289"/>
      <c r="D25" s="289"/>
      <c r="E25" s="289"/>
      <c r="F25" s="289"/>
      <c r="G25" s="219" t="s">
        <v>232</v>
      </c>
      <c r="H25" s="290"/>
      <c r="I25" s="290"/>
      <c r="J25" s="290"/>
      <c r="K25" s="290"/>
    </row>
    <row r="26" spans="1:11" ht="12.75" customHeight="1">
      <c r="A26" s="263" t="s">
        <v>23</v>
      </c>
      <c r="B26" s="222" t="s">
        <v>224</v>
      </c>
      <c r="C26" s="288"/>
      <c r="D26" s="288"/>
      <c r="E26" s="288"/>
      <c r="F26" s="288"/>
      <c r="G26" s="194" t="s">
        <v>233</v>
      </c>
      <c r="H26" s="291"/>
      <c r="I26" s="291"/>
      <c r="J26" s="291"/>
      <c r="K26" s="291"/>
    </row>
    <row r="27" spans="1:11" ht="12.75" customHeight="1">
      <c r="A27" s="228" t="s">
        <v>24</v>
      </c>
      <c r="B27" s="219" t="s">
        <v>225</v>
      </c>
      <c r="C27" s="292"/>
      <c r="D27" s="292"/>
      <c r="E27" s="292"/>
      <c r="F27" s="292"/>
      <c r="G27" s="219" t="s">
        <v>213</v>
      </c>
      <c r="H27" s="293"/>
      <c r="I27" s="293"/>
      <c r="J27" s="293"/>
      <c r="K27" s="293"/>
    </row>
    <row r="28" spans="1:11" ht="12.75" customHeight="1">
      <c r="A28" s="230" t="s">
        <v>25</v>
      </c>
      <c r="B28" s="197" t="s">
        <v>226</v>
      </c>
      <c r="C28" s="294"/>
      <c r="D28" s="294"/>
      <c r="E28" s="294"/>
      <c r="F28" s="294"/>
      <c r="G28" s="197" t="s">
        <v>291</v>
      </c>
      <c r="H28" s="295"/>
      <c r="I28" s="295"/>
      <c r="J28" s="295"/>
      <c r="K28" s="295"/>
    </row>
    <row r="29" spans="1:11" ht="12.75" customHeight="1" thickBot="1">
      <c r="A29" s="235" t="s">
        <v>26</v>
      </c>
      <c r="B29" s="195" t="s">
        <v>182</v>
      </c>
      <c r="C29" s="298"/>
      <c r="D29" s="298"/>
      <c r="E29" s="298"/>
      <c r="F29" s="298"/>
      <c r="G29" s="195"/>
      <c r="H29" s="296"/>
      <c r="I29" s="296"/>
      <c r="J29" s="296"/>
      <c r="K29" s="296"/>
    </row>
    <row r="30" spans="1:11" ht="21" customHeight="1" thickBot="1">
      <c r="A30" s="231" t="s">
        <v>27</v>
      </c>
      <c r="B30" s="232" t="s">
        <v>227</v>
      </c>
      <c r="C30" s="249">
        <f>SUM(C21:C29)</f>
        <v>14973</v>
      </c>
      <c r="D30" s="249">
        <f>SUM(D21:D29)</f>
        <v>0</v>
      </c>
      <c r="E30" s="249">
        <f>SUM(E21:E29)</f>
        <v>0</v>
      </c>
      <c r="F30" s="249">
        <f>SUM(F21:F29)</f>
        <v>0</v>
      </c>
      <c r="G30" s="232" t="s">
        <v>257</v>
      </c>
      <c r="H30" s="251">
        <f>SUM(H19:H29)</f>
        <v>0</v>
      </c>
      <c r="I30" s="251">
        <f>SUM(I19:I29)</f>
        <v>0</v>
      </c>
      <c r="J30" s="251">
        <f>SUM(J19:J29)</f>
        <v>57748</v>
      </c>
      <c r="K30" s="251">
        <f>SUM(K19:K29)</f>
        <v>57748</v>
      </c>
    </row>
    <row r="31" spans="1:11" ht="18" customHeight="1" thickBot="1">
      <c r="A31" s="231" t="s">
        <v>28</v>
      </c>
      <c r="B31" s="157" t="s">
        <v>228</v>
      </c>
      <c r="C31" s="249">
        <f>+C18+C19+C20+C30</f>
        <v>250465</v>
      </c>
      <c r="D31" s="249">
        <f>+D18+D19+D20+D30</f>
        <v>280419</v>
      </c>
      <c r="E31" s="249">
        <f>+E18+E19+E20+E30</f>
        <v>53960</v>
      </c>
      <c r="F31" s="249">
        <f>+F18+F19+F20+F30</f>
        <v>334379</v>
      </c>
      <c r="G31" s="157" t="s">
        <v>234</v>
      </c>
      <c r="H31" s="251">
        <f>+H18+H30</f>
        <v>250465</v>
      </c>
      <c r="I31" s="251">
        <f>+I18+I30</f>
        <v>278509</v>
      </c>
      <c r="J31" s="251">
        <f>+J18+J30</f>
        <v>54460</v>
      </c>
      <c r="K31" s="251">
        <f>+K18+K30</f>
        <v>332969</v>
      </c>
    </row>
    <row r="32" spans="1:12" ht="18" customHeight="1" thickBot="1">
      <c r="A32" s="231" t="s">
        <v>29</v>
      </c>
      <c r="B32" s="158" t="s">
        <v>258</v>
      </c>
      <c r="C32" s="250">
        <f>IF(((H18-C18)&gt;0),H18-C18,"----")</f>
        <v>15718</v>
      </c>
      <c r="D32" s="250"/>
      <c r="E32" s="250" t="str">
        <f>IF(((J18-E18)&gt;0),J18-E18,"----")</f>
        <v>----</v>
      </c>
      <c r="F32" s="250"/>
      <c r="G32" s="218" t="s">
        <v>259</v>
      </c>
      <c r="H32" s="324" t="str">
        <f>IF(((C18-H18)&gt;0),C18-H18,"----")</f>
        <v>----</v>
      </c>
      <c r="I32" s="324" t="str">
        <f>IF(((D18-I18)&gt;0),D18-I18,"----")</f>
        <v>----</v>
      </c>
      <c r="J32" s="324"/>
      <c r="K32" s="324">
        <f>IF(((F18-K18)&gt;0),F18-K18,"----")</f>
        <v>56190</v>
      </c>
      <c r="L32" s="265"/>
    </row>
    <row r="35" ht="15.75">
      <c r="B35" s="236"/>
    </row>
  </sheetData>
  <sheetProtection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view="pageLayout" workbookViewId="0" topLeftCell="A4">
      <selection activeCell="F10" sqref="F10"/>
    </sheetView>
  </sheetViews>
  <sheetFormatPr defaultColWidth="9.00390625" defaultRowHeight="12.75"/>
  <cols>
    <col min="1" max="1" width="5.625" style="184" customWidth="1"/>
    <col min="2" max="2" width="35.50390625" style="185" customWidth="1"/>
    <col min="3" max="3" width="9.125" style="184" customWidth="1"/>
    <col min="4" max="5" width="8.875" style="184" customWidth="1"/>
    <col min="6" max="6" width="8.50390625" style="184" customWidth="1"/>
    <col min="7" max="7" width="35.625" style="184" customWidth="1"/>
    <col min="8" max="8" width="8.50390625" style="184" customWidth="1"/>
    <col min="9" max="10" width="8.875" style="184" customWidth="1"/>
    <col min="11" max="11" width="9.125" style="184" customWidth="1"/>
    <col min="12" max="16384" width="9.375" style="184" customWidth="1"/>
  </cols>
  <sheetData>
    <row r="1" spans="2:11" ht="39.75" customHeight="1">
      <c r="B1" s="182" t="s">
        <v>235</v>
      </c>
      <c r="C1" s="183"/>
      <c r="D1" s="183"/>
      <c r="E1" s="183"/>
      <c r="F1" s="183"/>
      <c r="G1" s="183"/>
      <c r="H1" s="183"/>
      <c r="I1" s="183"/>
      <c r="J1" s="183"/>
      <c r="K1" s="183"/>
    </row>
    <row r="2" ht="14.25" thickBot="1">
      <c r="K2" s="186" t="s">
        <v>63</v>
      </c>
    </row>
    <row r="3" spans="1:11" ht="24" customHeight="1" thickBot="1">
      <c r="A3" s="448" t="s">
        <v>69</v>
      </c>
      <c r="B3" s="187" t="s">
        <v>44</v>
      </c>
      <c r="C3" s="188"/>
      <c r="D3" s="188"/>
      <c r="E3" s="188"/>
      <c r="F3" s="188"/>
      <c r="G3" s="187" t="s">
        <v>54</v>
      </c>
      <c r="H3" s="188"/>
      <c r="I3" s="188"/>
      <c r="J3" s="431"/>
      <c r="K3" s="189"/>
    </row>
    <row r="4" spans="1:12" s="192" customFormat="1" ht="35.25" customHeight="1" thickBot="1">
      <c r="A4" s="449"/>
      <c r="B4" s="190" t="s">
        <v>64</v>
      </c>
      <c r="C4" s="191" t="s">
        <v>339</v>
      </c>
      <c r="D4" s="191" t="s">
        <v>368</v>
      </c>
      <c r="E4" s="191" t="s">
        <v>369</v>
      </c>
      <c r="F4" s="433" t="s">
        <v>342</v>
      </c>
      <c r="G4" s="190" t="s">
        <v>64</v>
      </c>
      <c r="H4" s="191" t="s">
        <v>339</v>
      </c>
      <c r="I4" s="191" t="s">
        <v>368</v>
      </c>
      <c r="J4" s="191" t="s">
        <v>369</v>
      </c>
      <c r="K4" s="191" t="s">
        <v>342</v>
      </c>
      <c r="L4" s="266"/>
    </row>
    <row r="5" spans="1:11" s="192" customFormat="1" ht="12" customHeight="1" thickBot="1">
      <c r="A5" s="238">
        <v>1</v>
      </c>
      <c r="B5" s="239">
        <v>2</v>
      </c>
      <c r="C5" s="240">
        <v>5</v>
      </c>
      <c r="D5" s="240">
        <v>4</v>
      </c>
      <c r="E5" s="240"/>
      <c r="F5" s="240">
        <v>5</v>
      </c>
      <c r="G5" s="239">
        <v>6</v>
      </c>
      <c r="H5" s="241">
        <v>9</v>
      </c>
      <c r="I5" s="240">
        <v>8</v>
      </c>
      <c r="J5" s="432"/>
      <c r="K5" s="241">
        <v>9</v>
      </c>
    </row>
    <row r="6" spans="1:11" ht="12.75" customHeight="1">
      <c r="A6" s="228" t="s">
        <v>3</v>
      </c>
      <c r="B6" s="219" t="s">
        <v>260</v>
      </c>
      <c r="C6" s="136"/>
      <c r="D6" s="136"/>
      <c r="E6" s="136"/>
      <c r="F6" s="136"/>
      <c r="G6" s="219" t="s">
        <v>75</v>
      </c>
      <c r="H6" s="104">
        <v>103032</v>
      </c>
      <c r="I6" s="104">
        <v>87200</v>
      </c>
      <c r="J6" s="104">
        <v>1280</v>
      </c>
      <c r="K6" s="104">
        <v>88480</v>
      </c>
    </row>
    <row r="7" spans="1:11" ht="12.75" customHeight="1">
      <c r="A7" s="229" t="s">
        <v>4</v>
      </c>
      <c r="B7" s="194" t="s">
        <v>236</v>
      </c>
      <c r="C7" s="136">
        <v>5500</v>
      </c>
      <c r="D7" s="136">
        <v>3500</v>
      </c>
      <c r="E7" s="136"/>
      <c r="F7" s="136">
        <v>3500</v>
      </c>
      <c r="G7" s="194" t="s">
        <v>82</v>
      </c>
      <c r="H7" s="93">
        <v>9853</v>
      </c>
      <c r="I7" s="93">
        <v>24029</v>
      </c>
      <c r="J7" s="93">
        <v>2615</v>
      </c>
      <c r="K7" s="93">
        <v>26668</v>
      </c>
    </row>
    <row r="8" spans="1:11" ht="12.75" customHeight="1">
      <c r="A8" s="229" t="s">
        <v>5</v>
      </c>
      <c r="B8" s="194" t="s">
        <v>192</v>
      </c>
      <c r="C8" s="137"/>
      <c r="D8" s="137"/>
      <c r="E8" s="137"/>
      <c r="F8" s="137"/>
      <c r="G8" s="194" t="s">
        <v>118</v>
      </c>
      <c r="H8" s="93"/>
      <c r="I8" s="93"/>
      <c r="J8" s="93"/>
      <c r="K8" s="93"/>
    </row>
    <row r="9" spans="1:11" ht="12.75" customHeight="1">
      <c r="A9" s="229" t="s">
        <v>6</v>
      </c>
      <c r="B9" s="194" t="s">
        <v>340</v>
      </c>
      <c r="C9" s="137">
        <v>75000</v>
      </c>
      <c r="D9" s="137">
        <v>92990</v>
      </c>
      <c r="E9" s="137">
        <v>4880</v>
      </c>
      <c r="F9" s="137">
        <v>97870</v>
      </c>
      <c r="G9" s="194" t="s">
        <v>76</v>
      </c>
      <c r="H9" s="93"/>
      <c r="I9" s="93"/>
      <c r="J9" s="93"/>
      <c r="K9" s="93"/>
    </row>
    <row r="10" spans="1:11" ht="12.75" customHeight="1">
      <c r="A10" s="229" t="s">
        <v>7</v>
      </c>
      <c r="B10" s="194" t="s">
        <v>52</v>
      </c>
      <c r="C10" s="137">
        <v>10880</v>
      </c>
      <c r="D10" s="137">
        <v>6485</v>
      </c>
      <c r="E10" s="137">
        <v>-485</v>
      </c>
      <c r="F10" s="137">
        <v>6000</v>
      </c>
      <c r="G10" s="194" t="s">
        <v>237</v>
      </c>
      <c r="H10" s="93">
        <v>0</v>
      </c>
      <c r="I10" s="93">
        <v>0</v>
      </c>
      <c r="J10" s="93"/>
      <c r="K10" s="93">
        <v>0</v>
      </c>
    </row>
    <row r="11" spans="1:11" ht="12.75" customHeight="1">
      <c r="A11" s="229" t="s">
        <v>8</v>
      </c>
      <c r="B11" s="194" t="s">
        <v>177</v>
      </c>
      <c r="C11" s="193"/>
      <c r="D11" s="193"/>
      <c r="E11" s="193"/>
      <c r="F11" s="193"/>
      <c r="G11" s="194" t="s">
        <v>36</v>
      </c>
      <c r="H11" s="93"/>
      <c r="I11" s="93"/>
      <c r="J11" s="93"/>
      <c r="K11" s="93"/>
    </row>
    <row r="12" spans="1:11" ht="12.75" customHeight="1">
      <c r="A12" s="229" t="s">
        <v>9</v>
      </c>
      <c r="B12" s="194" t="s">
        <v>261</v>
      </c>
      <c r="C12" s="137">
        <v>0</v>
      </c>
      <c r="D12" s="137">
        <v>8863</v>
      </c>
      <c r="E12" s="137"/>
      <c r="F12" s="137">
        <v>8863</v>
      </c>
      <c r="G12" s="194" t="s">
        <v>191</v>
      </c>
      <c r="H12" s="93"/>
      <c r="I12" s="93"/>
      <c r="J12" s="93"/>
      <c r="K12" s="93"/>
    </row>
    <row r="13" spans="1:11" ht="12.75" customHeight="1">
      <c r="A13" s="229" t="s">
        <v>10</v>
      </c>
      <c r="B13" s="194" t="s">
        <v>126</v>
      </c>
      <c r="C13" s="137">
        <v>0</v>
      </c>
      <c r="D13" s="137">
        <v>0</v>
      </c>
      <c r="E13" s="137">
        <v>0</v>
      </c>
      <c r="F13" s="137">
        <v>0</v>
      </c>
      <c r="G13" s="222" t="s">
        <v>157</v>
      </c>
      <c r="H13" s="93"/>
      <c r="I13" s="93"/>
      <c r="J13" s="93"/>
      <c r="K13" s="93"/>
    </row>
    <row r="14" spans="1:11" ht="12.75" customHeight="1">
      <c r="A14" s="229" t="s">
        <v>11</v>
      </c>
      <c r="B14" s="194" t="s">
        <v>262</v>
      </c>
      <c r="C14" s="193"/>
      <c r="D14" s="193"/>
      <c r="E14" s="193"/>
      <c r="F14" s="193"/>
      <c r="G14" s="194" t="s">
        <v>238</v>
      </c>
      <c r="H14" s="93">
        <v>1000</v>
      </c>
      <c r="I14" s="93">
        <v>1000</v>
      </c>
      <c r="J14" s="93"/>
      <c r="K14" s="93">
        <v>1000</v>
      </c>
    </row>
    <row r="15" spans="1:11" ht="12.75" customHeight="1" thickBot="1">
      <c r="A15" s="229" t="s">
        <v>12</v>
      </c>
      <c r="B15" s="194" t="s">
        <v>293</v>
      </c>
      <c r="C15" s="93"/>
      <c r="D15" s="93"/>
      <c r="E15" s="93"/>
      <c r="F15" s="93"/>
      <c r="G15" s="194" t="s">
        <v>135</v>
      </c>
      <c r="H15" s="93"/>
      <c r="I15" s="93"/>
      <c r="J15" s="93"/>
      <c r="K15" s="93"/>
    </row>
    <row r="16" spans="1:11" ht="15.75" customHeight="1" thickBot="1">
      <c r="A16" s="231" t="s">
        <v>13</v>
      </c>
      <c r="B16" s="232" t="s">
        <v>179</v>
      </c>
      <c r="C16" s="249">
        <f>SUM(C6:C15)</f>
        <v>91380</v>
      </c>
      <c r="D16" s="249">
        <f>SUM(D6:D15)</f>
        <v>111838</v>
      </c>
      <c r="E16" s="249">
        <f>SUM(E6:E15)</f>
        <v>4395</v>
      </c>
      <c r="F16" s="249">
        <f>SUM(F6:F15)</f>
        <v>116233</v>
      </c>
      <c r="G16" s="232" t="s">
        <v>180</v>
      </c>
      <c r="H16" s="251">
        <f>SUM(H6:H15)</f>
        <v>113885</v>
      </c>
      <c r="I16" s="251">
        <f>SUM(I6:I15)</f>
        <v>112229</v>
      </c>
      <c r="J16" s="251">
        <f>SUM(J6:J15)</f>
        <v>3895</v>
      </c>
      <c r="K16" s="251">
        <f>SUM(K6:K15)</f>
        <v>116148</v>
      </c>
    </row>
    <row r="17" spans="1:11" ht="12.75" customHeight="1">
      <c r="A17" s="267" t="s">
        <v>14</v>
      </c>
      <c r="B17" s="260" t="s">
        <v>239</v>
      </c>
      <c r="C17" s="297">
        <v>11505</v>
      </c>
      <c r="D17" s="297">
        <v>11505</v>
      </c>
      <c r="E17" s="297"/>
      <c r="F17" s="297">
        <v>11505</v>
      </c>
      <c r="G17" s="222" t="s">
        <v>208</v>
      </c>
      <c r="H17" s="293"/>
      <c r="I17" s="293"/>
      <c r="J17" s="293"/>
      <c r="K17" s="293"/>
    </row>
    <row r="18" spans="1:11" ht="12.75" customHeight="1">
      <c r="A18" s="229" t="s">
        <v>15</v>
      </c>
      <c r="B18" s="222" t="s">
        <v>195</v>
      </c>
      <c r="C18" s="288"/>
      <c r="D18" s="288"/>
      <c r="E18" s="288"/>
      <c r="F18" s="288"/>
      <c r="G18" s="222" t="s">
        <v>209</v>
      </c>
      <c r="H18" s="291"/>
      <c r="I18" s="291"/>
      <c r="J18" s="291"/>
      <c r="K18" s="291"/>
    </row>
    <row r="19" spans="1:11" ht="12.75" customHeight="1">
      <c r="A19" s="229" t="s">
        <v>16</v>
      </c>
      <c r="B19" s="222" t="s">
        <v>196</v>
      </c>
      <c r="C19" s="288"/>
      <c r="D19" s="288"/>
      <c r="E19" s="288"/>
      <c r="F19" s="288"/>
      <c r="G19" s="222" t="s">
        <v>210</v>
      </c>
      <c r="H19" s="291">
        <v>2000</v>
      </c>
      <c r="I19" s="291">
        <v>1000</v>
      </c>
      <c r="J19" s="291"/>
      <c r="K19" s="291">
        <v>1000</v>
      </c>
    </row>
    <row r="20" spans="1:11" ht="12.75" customHeight="1">
      <c r="A20" s="229" t="s">
        <v>17</v>
      </c>
      <c r="B20" s="222" t="s">
        <v>197</v>
      </c>
      <c r="C20" s="288">
        <v>13000</v>
      </c>
      <c r="D20" s="288">
        <v>13000</v>
      </c>
      <c r="E20" s="288"/>
      <c r="F20" s="288">
        <v>13000</v>
      </c>
      <c r="G20" s="222" t="s">
        <v>229</v>
      </c>
      <c r="H20" s="291"/>
      <c r="I20" s="291"/>
      <c r="J20" s="291"/>
      <c r="K20" s="291"/>
    </row>
    <row r="21" spans="1:11" ht="12.75" customHeight="1">
      <c r="A21" s="229" t="s">
        <v>18</v>
      </c>
      <c r="B21" s="222" t="s">
        <v>222</v>
      </c>
      <c r="C21" s="288"/>
      <c r="D21" s="288"/>
      <c r="E21" s="288"/>
      <c r="F21" s="288"/>
      <c r="G21" s="264" t="s">
        <v>230</v>
      </c>
      <c r="H21" s="291"/>
      <c r="I21" s="291"/>
      <c r="J21" s="291"/>
      <c r="K21" s="291"/>
    </row>
    <row r="22" spans="1:11" ht="12.75" customHeight="1">
      <c r="A22" s="229" t="s">
        <v>19</v>
      </c>
      <c r="B22" s="264" t="s">
        <v>223</v>
      </c>
      <c r="C22" s="288"/>
      <c r="D22" s="288"/>
      <c r="E22" s="288"/>
      <c r="F22" s="288"/>
      <c r="G22" s="222" t="s">
        <v>231</v>
      </c>
      <c r="H22" s="291"/>
      <c r="I22" s="291"/>
      <c r="J22" s="291"/>
      <c r="K22" s="291"/>
    </row>
    <row r="23" spans="1:11" ht="12.75" customHeight="1">
      <c r="A23" s="229" t="s">
        <v>20</v>
      </c>
      <c r="B23" s="222" t="s">
        <v>224</v>
      </c>
      <c r="C23" s="288"/>
      <c r="D23" s="288"/>
      <c r="E23" s="288"/>
      <c r="F23" s="288"/>
      <c r="G23" s="219" t="s">
        <v>232</v>
      </c>
      <c r="H23" s="291"/>
      <c r="I23" s="291">
        <v>25000</v>
      </c>
      <c r="J23" s="291"/>
      <c r="K23" s="291">
        <v>25000</v>
      </c>
    </row>
    <row r="24" spans="1:11" ht="12.75" customHeight="1">
      <c r="A24" s="229" t="s">
        <v>21</v>
      </c>
      <c r="B24" s="219" t="s">
        <v>225</v>
      </c>
      <c r="C24" s="288"/>
      <c r="D24" s="288"/>
      <c r="E24" s="288"/>
      <c r="F24" s="288"/>
      <c r="G24" s="194" t="s">
        <v>233</v>
      </c>
      <c r="H24" s="291"/>
      <c r="I24" s="291"/>
      <c r="J24" s="291"/>
      <c r="K24" s="291"/>
    </row>
    <row r="25" spans="1:11" ht="12.75" customHeight="1">
      <c r="A25" s="229" t="s">
        <v>22</v>
      </c>
      <c r="B25" s="197" t="s">
        <v>226</v>
      </c>
      <c r="C25" s="288"/>
      <c r="D25" s="288"/>
      <c r="E25" s="288"/>
      <c r="F25" s="288"/>
      <c r="G25" s="219" t="s">
        <v>213</v>
      </c>
      <c r="H25" s="291"/>
      <c r="I25" s="291"/>
      <c r="J25" s="291"/>
      <c r="K25" s="291"/>
    </row>
    <row r="26" spans="1:11" ht="12.75" customHeight="1" thickBot="1">
      <c r="A26" s="230" t="s">
        <v>23</v>
      </c>
      <c r="B26" s="195" t="s">
        <v>200</v>
      </c>
      <c r="C26" s="294"/>
      <c r="D26" s="294"/>
      <c r="E26" s="294"/>
      <c r="F26" s="294"/>
      <c r="G26" s="197"/>
      <c r="H26" s="295"/>
      <c r="I26" s="295"/>
      <c r="J26" s="295"/>
      <c r="K26" s="295"/>
    </row>
    <row r="27" spans="1:11" ht="15.75" customHeight="1" thickBot="1">
      <c r="A27" s="231" t="s">
        <v>24</v>
      </c>
      <c r="B27" s="232" t="s">
        <v>240</v>
      </c>
      <c r="C27" s="249">
        <f>SUM(C18:C26)</f>
        <v>13000</v>
      </c>
      <c r="D27" s="249">
        <f>SUM(D18:D26)</f>
        <v>13000</v>
      </c>
      <c r="E27" s="249">
        <f>SUM(E18:E26)</f>
        <v>0</v>
      </c>
      <c r="F27" s="249">
        <f>SUM(F18:F26)</f>
        <v>13000</v>
      </c>
      <c r="G27" s="232" t="s">
        <v>243</v>
      </c>
      <c r="H27" s="200">
        <f>SUM(H17:H26)</f>
        <v>2000</v>
      </c>
      <c r="I27" s="200">
        <f>SUM(I17:I26)</f>
        <v>26000</v>
      </c>
      <c r="J27" s="200">
        <f>SUM(J17:J26)</f>
        <v>0</v>
      </c>
      <c r="K27" s="200">
        <f>SUM(K17:K26)</f>
        <v>26000</v>
      </c>
    </row>
    <row r="28" spans="1:11" ht="18" customHeight="1" thickBot="1">
      <c r="A28" s="231" t="s">
        <v>25</v>
      </c>
      <c r="B28" s="157" t="s">
        <v>241</v>
      </c>
      <c r="C28" s="252">
        <f>+C16+C17+C27</f>
        <v>115885</v>
      </c>
      <c r="D28" s="252">
        <f>+D16+D17+D27</f>
        <v>136343</v>
      </c>
      <c r="E28" s="252">
        <f>+E16+E17+E27</f>
        <v>4395</v>
      </c>
      <c r="F28" s="252">
        <f>+F16+F17+F27</f>
        <v>140738</v>
      </c>
      <c r="G28" s="157" t="s">
        <v>242</v>
      </c>
      <c r="H28" s="253">
        <f>+H16+H27</f>
        <v>115885</v>
      </c>
      <c r="I28" s="253">
        <f>+I16+I27</f>
        <v>138229</v>
      </c>
      <c r="J28" s="253">
        <f>+J16+J27</f>
        <v>3895</v>
      </c>
      <c r="K28" s="253">
        <f>+K16+K27</f>
        <v>142148</v>
      </c>
    </row>
    <row r="29" spans="1:11" ht="18" customHeight="1" thickBot="1">
      <c r="A29" s="231" t="s">
        <v>26</v>
      </c>
      <c r="B29" s="158" t="s">
        <v>258</v>
      </c>
      <c r="C29" s="250"/>
      <c r="D29" s="250"/>
      <c r="E29" s="250"/>
      <c r="F29" s="250"/>
      <c r="G29" s="158" t="s">
        <v>259</v>
      </c>
      <c r="H29" s="250">
        <f>C28-H28</f>
        <v>0</v>
      </c>
      <c r="I29" s="250">
        <f>D28-I28</f>
        <v>-1886</v>
      </c>
      <c r="J29" s="250">
        <f>E28-J28</f>
        <v>500</v>
      </c>
      <c r="K29" s="250">
        <f>F28-K28</f>
        <v>-1410</v>
      </c>
    </row>
    <row r="32" ht="15.75">
      <c r="B32" s="236"/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Layout" zoomScale="92" zoomScalePageLayoutView="92" workbookViewId="0" topLeftCell="A1">
      <selection activeCell="F2" sqref="F2"/>
    </sheetView>
  </sheetViews>
  <sheetFormatPr defaultColWidth="9.00390625" defaultRowHeight="12.75"/>
  <cols>
    <col min="1" max="1" width="11.875" style="0" bestFit="1" customWidth="1"/>
    <col min="2" max="2" width="36.00390625" style="0" customWidth="1"/>
    <col min="3" max="3" width="20.375" style="0" bestFit="1" customWidth="1"/>
    <col min="4" max="4" width="11.875" style="0" bestFit="1" customWidth="1"/>
    <col min="5" max="5" width="37.125" style="0" customWidth="1"/>
    <col min="6" max="6" width="20.375" style="0" bestFit="1" customWidth="1"/>
  </cols>
  <sheetData>
    <row r="1" spans="5:6" ht="30" customHeight="1" thickBot="1">
      <c r="E1" s="452" t="s">
        <v>63</v>
      </c>
      <c r="F1" s="452"/>
    </row>
    <row r="2" spans="1:6" ht="40.5" customHeight="1">
      <c r="A2" s="320" t="s">
        <v>372</v>
      </c>
      <c r="B2" s="321" t="s">
        <v>297</v>
      </c>
      <c r="C2" s="321" t="s">
        <v>381</v>
      </c>
      <c r="D2" s="321" t="s">
        <v>296</v>
      </c>
      <c r="E2" s="321" t="s">
        <v>298</v>
      </c>
      <c r="F2" s="321" t="s">
        <v>381</v>
      </c>
    </row>
    <row r="3" spans="1:6" ht="12.75">
      <c r="A3" s="322">
        <v>1</v>
      </c>
      <c r="B3" s="319">
        <v>2</v>
      </c>
      <c r="C3" s="319">
        <v>3</v>
      </c>
      <c r="D3" s="319">
        <v>4</v>
      </c>
      <c r="E3" s="319">
        <v>5</v>
      </c>
      <c r="F3" s="323">
        <v>6</v>
      </c>
    </row>
    <row r="4" spans="1:6" ht="14.25" customHeight="1">
      <c r="A4" s="286">
        <v>852021</v>
      </c>
      <c r="B4" s="325" t="s">
        <v>329</v>
      </c>
      <c r="C4" s="336">
        <v>70200</v>
      </c>
      <c r="D4" s="284">
        <v>852021</v>
      </c>
      <c r="E4" s="284" t="s">
        <v>337</v>
      </c>
      <c r="F4" s="331">
        <v>77760</v>
      </c>
    </row>
    <row r="5" spans="1:6" ht="14.25" customHeight="1">
      <c r="A5" s="286">
        <v>852021</v>
      </c>
      <c r="B5" s="436" t="s">
        <v>365</v>
      </c>
      <c r="C5" s="335">
        <v>15940</v>
      </c>
      <c r="D5" s="284">
        <v>852021</v>
      </c>
      <c r="E5" s="284" t="s">
        <v>357</v>
      </c>
      <c r="F5" s="331">
        <v>8863</v>
      </c>
    </row>
    <row r="6" spans="1:6" ht="15" customHeight="1">
      <c r="A6" s="434">
        <v>841126</v>
      </c>
      <c r="B6" s="435" t="s">
        <v>363</v>
      </c>
      <c r="C6" s="335">
        <v>17000</v>
      </c>
      <c r="D6" s="284">
        <v>910502</v>
      </c>
      <c r="E6" s="284" t="s">
        <v>356</v>
      </c>
      <c r="F6" s="331">
        <v>8024</v>
      </c>
    </row>
    <row r="7" spans="1:6" ht="12.75">
      <c r="A7" s="328">
        <v>841403</v>
      </c>
      <c r="B7" s="329" t="s">
        <v>362</v>
      </c>
      <c r="C7" s="335">
        <v>2794</v>
      </c>
      <c r="D7" s="284">
        <v>841126</v>
      </c>
      <c r="E7" s="284" t="s">
        <v>355</v>
      </c>
      <c r="F7" s="331">
        <v>11134</v>
      </c>
    </row>
    <row r="8" spans="1:6" ht="12.75">
      <c r="A8" s="286">
        <v>841906</v>
      </c>
      <c r="B8" s="325" t="s">
        <v>312</v>
      </c>
      <c r="C8" s="335">
        <v>2000</v>
      </c>
      <c r="D8" s="284">
        <v>841906</v>
      </c>
      <c r="E8" s="326" t="s">
        <v>330</v>
      </c>
      <c r="F8" s="332">
        <v>13000</v>
      </c>
    </row>
    <row r="9" spans="1:6" ht="12.75">
      <c r="A9" s="286">
        <v>841126</v>
      </c>
      <c r="B9" s="284" t="s">
        <v>361</v>
      </c>
      <c r="C9" s="336">
        <v>427</v>
      </c>
      <c r="D9" s="284">
        <v>841403</v>
      </c>
      <c r="E9" s="284" t="s">
        <v>331</v>
      </c>
      <c r="F9" s="331">
        <v>3500</v>
      </c>
    </row>
    <row r="10" spans="1:6" ht="12.75">
      <c r="A10" s="286">
        <v>852021</v>
      </c>
      <c r="B10" s="284" t="s">
        <v>359</v>
      </c>
      <c r="C10" s="336">
        <v>6287</v>
      </c>
      <c r="D10" s="284">
        <v>841126</v>
      </c>
      <c r="E10" s="284" t="s">
        <v>336</v>
      </c>
      <c r="F10" s="331">
        <v>11505</v>
      </c>
    </row>
    <row r="11" spans="1:6" ht="12.75">
      <c r="A11" s="328">
        <v>841126</v>
      </c>
      <c r="B11" s="329" t="s">
        <v>360</v>
      </c>
      <c r="C11" s="437">
        <v>25000</v>
      </c>
      <c r="D11" s="284">
        <v>841906</v>
      </c>
      <c r="E11" s="284" t="s">
        <v>335</v>
      </c>
      <c r="F11" s="331">
        <v>2000</v>
      </c>
    </row>
    <row r="12" spans="1:6" ht="12.75">
      <c r="A12" s="328">
        <v>841403</v>
      </c>
      <c r="B12" s="329" t="s">
        <v>364</v>
      </c>
      <c r="C12" s="437">
        <v>2500</v>
      </c>
      <c r="D12" s="329">
        <v>852021</v>
      </c>
      <c r="E12" s="329" t="s">
        <v>358</v>
      </c>
      <c r="F12" s="333">
        <v>6362</v>
      </c>
    </row>
    <row r="13" spans="1:6" ht="12.75">
      <c r="A13" s="328"/>
      <c r="B13" s="329"/>
      <c r="C13" s="329"/>
      <c r="D13" s="329"/>
      <c r="E13" s="329"/>
      <c r="F13" s="333"/>
    </row>
    <row r="14" spans="1:6" ht="13.5" thickBot="1">
      <c r="A14" s="450" t="s">
        <v>68</v>
      </c>
      <c r="B14" s="451"/>
      <c r="C14" s="330">
        <f>SUM(C4:C13)</f>
        <v>142148</v>
      </c>
      <c r="D14" s="451" t="s">
        <v>68</v>
      </c>
      <c r="E14" s="451"/>
      <c r="F14" s="334">
        <f>SUM(F4:F13)</f>
        <v>142148</v>
      </c>
    </row>
  </sheetData>
  <sheetProtection/>
  <mergeCells count="3">
    <mergeCell ref="A14:B14"/>
    <mergeCell ref="D14:E14"/>
    <mergeCell ref="E1:F1"/>
  </mergeCells>
  <printOptions/>
  <pageMargins left="0.75" right="0.75" top="1.52" bottom="1" header="0.6" footer="0.5"/>
  <pageSetup horizontalDpi="600" verticalDpi="600" orientation="landscape" paperSize="9" r:id="rId1"/>
  <headerFooter alignWithMargins="0">
    <oddHeader>&amp;C&amp;"Times New Roman CE,Félkövér"&amp;12Felhalmozási és tőkejellegű
bevételek és kiadások feladatonként
&amp;R7.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zoomScale="120" zoomScaleNormal="120" zoomScalePageLayoutView="0" workbookViewId="0" topLeftCell="A4">
      <selection activeCell="G81" sqref="G81"/>
    </sheetView>
  </sheetViews>
  <sheetFormatPr defaultColWidth="9.00390625" defaultRowHeight="12.75"/>
  <cols>
    <col min="1" max="1" width="7.875" style="14" customWidth="1"/>
    <col min="2" max="2" width="8.625" style="15" hidden="1" customWidth="1"/>
    <col min="3" max="3" width="39.375" style="15" customWidth="1"/>
    <col min="4" max="4" width="10.375" style="15" customWidth="1"/>
    <col min="5" max="6" width="10.00390625" style="15" customWidth="1"/>
    <col min="7" max="7" width="10.125" style="15" customWidth="1"/>
    <col min="8" max="16384" width="9.375" style="15" customWidth="1"/>
  </cols>
  <sheetData>
    <row r="1" spans="1:7" s="13" customFormat="1" ht="21" customHeight="1" thickBot="1">
      <c r="A1" s="12"/>
      <c r="C1" s="459" t="s">
        <v>373</v>
      </c>
      <c r="D1" s="459"/>
      <c r="E1" s="459"/>
      <c r="F1" s="459"/>
      <c r="G1" s="460"/>
    </row>
    <row r="2" spans="1:7" s="205" customFormat="1" ht="15.75">
      <c r="A2" s="76" t="s">
        <v>37</v>
      </c>
      <c r="B2" s="77"/>
      <c r="C2" s="354" t="s">
        <v>299</v>
      </c>
      <c r="D2" s="406"/>
      <c r="E2" s="354"/>
      <c r="F2" s="354"/>
      <c r="G2" s="79"/>
    </row>
    <row r="3" spans="1:7" s="205" customFormat="1" ht="16.5" thickBot="1">
      <c r="A3" s="80" t="s">
        <v>39</v>
      </c>
      <c r="B3" s="81"/>
      <c r="C3" s="405" t="s">
        <v>315</v>
      </c>
      <c r="D3" s="407"/>
      <c r="E3" s="82"/>
      <c r="F3" s="82"/>
      <c r="G3" s="83"/>
    </row>
    <row r="4" spans="1:7" s="206" customFormat="1" ht="15.75" customHeight="1" thickBot="1">
      <c r="A4" s="84"/>
      <c r="B4" s="84"/>
      <c r="C4" s="84"/>
      <c r="D4" s="84"/>
      <c r="E4" s="84"/>
      <c r="F4" s="84"/>
      <c r="G4" s="16" t="s">
        <v>40</v>
      </c>
    </row>
    <row r="5" spans="1:7" ht="36.75" thickBot="1">
      <c r="A5" s="72" t="s">
        <v>41</v>
      </c>
      <c r="B5" s="73" t="s">
        <v>160</v>
      </c>
      <c r="C5" s="453" t="s">
        <v>42</v>
      </c>
      <c r="D5" s="455" t="s">
        <v>344</v>
      </c>
      <c r="E5" s="191" t="s">
        <v>374</v>
      </c>
      <c r="F5" s="191" t="s">
        <v>375</v>
      </c>
      <c r="G5" s="455" t="s">
        <v>343</v>
      </c>
    </row>
    <row r="6" spans="1:7" ht="13.5" thickBot="1">
      <c r="A6" s="74" t="s">
        <v>43</v>
      </c>
      <c r="B6" s="75"/>
      <c r="C6" s="454"/>
      <c r="D6" s="456"/>
      <c r="E6" s="191"/>
      <c r="F6" s="191"/>
      <c r="G6" s="456"/>
    </row>
    <row r="7" spans="1:7" s="198" customFormat="1" ht="12.75" customHeight="1" thickBot="1">
      <c r="A7" s="148">
        <v>1</v>
      </c>
      <c r="B7" s="128">
        <v>2</v>
      </c>
      <c r="C7" s="128">
        <v>3</v>
      </c>
      <c r="D7" s="149">
        <v>4</v>
      </c>
      <c r="E7" s="149">
        <v>4</v>
      </c>
      <c r="F7" s="149"/>
      <c r="G7" s="149">
        <v>4</v>
      </c>
    </row>
    <row r="8" spans="1:7" s="198" customFormat="1" ht="15.75" customHeight="1" thickBot="1">
      <c r="A8" s="85"/>
      <c r="B8" s="86"/>
      <c r="C8" s="86" t="s">
        <v>44</v>
      </c>
      <c r="D8" s="404"/>
      <c r="E8" s="87"/>
      <c r="F8" s="87"/>
      <c r="G8" s="87"/>
    </row>
    <row r="9" spans="1:7" s="208" customFormat="1" ht="12" customHeight="1" thickBot="1">
      <c r="A9" s="88">
        <v>1</v>
      </c>
      <c r="B9" s="89"/>
      <c r="C9" s="376" t="s">
        <v>155</v>
      </c>
      <c r="D9" s="390">
        <f>SUM(D10:D13)</f>
        <v>4200</v>
      </c>
      <c r="E9" s="390">
        <f>SUM(E10:E13)</f>
        <v>4600</v>
      </c>
      <c r="F9" s="390">
        <f>SUM(F10:F13)</f>
        <v>0</v>
      </c>
      <c r="G9" s="390">
        <f>SUM(G10:G13)</f>
        <v>4600</v>
      </c>
    </row>
    <row r="10" spans="1:7" s="209" customFormat="1" ht="12" customHeight="1">
      <c r="A10" s="91"/>
      <c r="B10" s="92">
        <v>1</v>
      </c>
      <c r="C10" s="386" t="s">
        <v>327</v>
      </c>
      <c r="D10" s="201">
        <v>50</v>
      </c>
      <c r="E10" s="201">
        <v>50</v>
      </c>
      <c r="F10" s="201"/>
      <c r="G10" s="201">
        <v>50</v>
      </c>
    </row>
    <row r="11" spans="1:7" s="209" customFormat="1" ht="12" customHeight="1">
      <c r="A11" s="91"/>
      <c r="B11" s="92">
        <v>2</v>
      </c>
      <c r="C11" s="386" t="s">
        <v>122</v>
      </c>
      <c r="D11" s="201">
        <v>4000</v>
      </c>
      <c r="E11" s="201">
        <v>4100</v>
      </c>
      <c r="F11" s="201"/>
      <c r="G11" s="201">
        <v>4100</v>
      </c>
    </row>
    <row r="12" spans="1:7" s="209" customFormat="1" ht="12" customHeight="1">
      <c r="A12" s="91"/>
      <c r="B12" s="92">
        <v>3</v>
      </c>
      <c r="C12" s="386" t="s">
        <v>123</v>
      </c>
      <c r="D12" s="201">
        <v>0</v>
      </c>
      <c r="E12" s="201">
        <v>0</v>
      </c>
      <c r="F12" s="201"/>
      <c r="G12" s="201">
        <v>0</v>
      </c>
    </row>
    <row r="13" spans="1:7" s="209" customFormat="1" ht="12" customHeight="1" thickBot="1">
      <c r="A13" s="91"/>
      <c r="B13" s="92">
        <v>4</v>
      </c>
      <c r="C13" s="386" t="s">
        <v>124</v>
      </c>
      <c r="D13" s="201">
        <v>150</v>
      </c>
      <c r="E13" s="201">
        <v>450</v>
      </c>
      <c r="F13" s="201"/>
      <c r="G13" s="201">
        <v>450</v>
      </c>
    </row>
    <row r="14" spans="1:7" s="208" customFormat="1" ht="12" customHeight="1" thickBot="1">
      <c r="A14" s="88">
        <v>2</v>
      </c>
      <c r="B14" s="89"/>
      <c r="C14" s="376" t="s">
        <v>46</v>
      </c>
      <c r="D14" s="360">
        <f>SUM(D15:D20)</f>
        <v>55235</v>
      </c>
      <c r="E14" s="360">
        <f>SUM(E15:E20)</f>
        <v>63985</v>
      </c>
      <c r="F14" s="360">
        <f>SUM(F15:F20)</f>
        <v>0</v>
      </c>
      <c r="G14" s="360">
        <f>SUM(G15:G20)</f>
        <v>63985</v>
      </c>
    </row>
    <row r="15" spans="1:7" s="208" customFormat="1" ht="12" customHeight="1">
      <c r="A15" s="94"/>
      <c r="B15" s="95">
        <v>1</v>
      </c>
      <c r="C15" s="392" t="s">
        <v>319</v>
      </c>
      <c r="D15" s="398">
        <v>200</v>
      </c>
      <c r="E15" s="398">
        <v>200</v>
      </c>
      <c r="F15" s="398"/>
      <c r="G15" s="398">
        <v>200</v>
      </c>
    </row>
    <row r="16" spans="1:7" s="208" customFormat="1" ht="12" customHeight="1">
      <c r="A16" s="96"/>
      <c r="B16" s="97">
        <v>2</v>
      </c>
      <c r="C16" s="393" t="s">
        <v>320</v>
      </c>
      <c r="D16" s="204">
        <v>42000</v>
      </c>
      <c r="E16" s="204">
        <v>50750</v>
      </c>
      <c r="F16" s="204"/>
      <c r="G16" s="204">
        <v>50750</v>
      </c>
    </row>
    <row r="17" spans="1:7" s="208" customFormat="1" ht="12" customHeight="1">
      <c r="A17" s="327"/>
      <c r="B17" s="92">
        <v>3</v>
      </c>
      <c r="C17" s="386" t="s">
        <v>321</v>
      </c>
      <c r="D17" s="201">
        <v>7465</v>
      </c>
      <c r="E17" s="201">
        <v>7465</v>
      </c>
      <c r="F17" s="201"/>
      <c r="G17" s="201">
        <v>7465</v>
      </c>
    </row>
    <row r="18" spans="1:7" s="209" customFormat="1" ht="12" customHeight="1">
      <c r="A18" s="92"/>
      <c r="B18" s="92">
        <v>4</v>
      </c>
      <c r="C18" s="386" t="s">
        <v>323</v>
      </c>
      <c r="D18" s="201">
        <v>0</v>
      </c>
      <c r="E18" s="201">
        <v>0</v>
      </c>
      <c r="F18" s="201"/>
      <c r="G18" s="201">
        <v>0</v>
      </c>
    </row>
    <row r="19" spans="1:7" s="209" customFormat="1" ht="12" customHeight="1">
      <c r="A19" s="91"/>
      <c r="B19" s="92">
        <v>5</v>
      </c>
      <c r="C19" s="386" t="s">
        <v>322</v>
      </c>
      <c r="D19" s="201">
        <v>5370</v>
      </c>
      <c r="E19" s="201">
        <v>5370</v>
      </c>
      <c r="F19" s="201"/>
      <c r="G19" s="201">
        <v>5370</v>
      </c>
    </row>
    <row r="20" spans="1:7" s="209" customFormat="1" ht="12" customHeight="1" thickBot="1">
      <c r="A20" s="91"/>
      <c r="B20" s="92">
        <v>6</v>
      </c>
      <c r="C20" s="386" t="s">
        <v>47</v>
      </c>
      <c r="D20" s="201">
        <v>200</v>
      </c>
      <c r="E20" s="201">
        <v>200</v>
      </c>
      <c r="F20" s="201"/>
      <c r="G20" s="201">
        <v>200</v>
      </c>
    </row>
    <row r="21" spans="1:7" s="208" customFormat="1" ht="12" customHeight="1" thickBot="1">
      <c r="A21" s="88">
        <v>3</v>
      </c>
      <c r="B21" s="89"/>
      <c r="C21" s="376" t="s">
        <v>125</v>
      </c>
      <c r="D21" s="360">
        <f>SUM(D22:D28)</f>
        <v>69417</v>
      </c>
      <c r="E21" s="360">
        <f>SUM(E22:E28)</f>
        <v>111094</v>
      </c>
      <c r="F21" s="360">
        <f>SUM(F22:F28)</f>
        <v>54104</v>
      </c>
      <c r="G21" s="360">
        <f>SUM(G22:G28)</f>
        <v>165198</v>
      </c>
    </row>
    <row r="22" spans="1:7" s="209" customFormat="1" ht="12" customHeight="1">
      <c r="A22" s="91"/>
      <c r="B22" s="92">
        <v>1</v>
      </c>
      <c r="C22" s="386" t="s">
        <v>50</v>
      </c>
      <c r="D22" s="201">
        <v>65017</v>
      </c>
      <c r="E22" s="201">
        <v>57451</v>
      </c>
      <c r="F22" s="201">
        <v>-1301</v>
      </c>
      <c r="G22" s="201">
        <v>56150</v>
      </c>
    </row>
    <row r="23" spans="1:7" s="209" customFormat="1" ht="12" customHeight="1">
      <c r="A23" s="91"/>
      <c r="B23" s="92">
        <v>2</v>
      </c>
      <c r="C23" s="386" t="s">
        <v>176</v>
      </c>
      <c r="D23" s="201">
        <v>0</v>
      </c>
      <c r="E23" s="201">
        <v>17004</v>
      </c>
      <c r="F23" s="201"/>
      <c r="G23" s="201">
        <v>17004</v>
      </c>
    </row>
    <row r="24" spans="1:7" s="209" customFormat="1" ht="12" customHeight="1">
      <c r="A24" s="91"/>
      <c r="B24" s="92">
        <v>3</v>
      </c>
      <c r="C24" s="386" t="s">
        <v>347</v>
      </c>
      <c r="D24" s="201"/>
      <c r="E24" s="201">
        <v>7566</v>
      </c>
      <c r="F24" s="201"/>
      <c r="G24" s="201">
        <v>7566</v>
      </c>
    </row>
    <row r="25" spans="1:7" s="209" customFormat="1" ht="12" customHeight="1">
      <c r="A25" s="91"/>
      <c r="B25" s="92">
        <v>4</v>
      </c>
      <c r="C25" s="386" t="s">
        <v>348</v>
      </c>
      <c r="D25" s="201"/>
      <c r="E25" s="201">
        <v>17935</v>
      </c>
      <c r="F25" s="201"/>
      <c r="G25" s="201">
        <v>17935</v>
      </c>
    </row>
    <row r="26" spans="1:7" s="209" customFormat="1" ht="12" customHeight="1">
      <c r="A26" s="91"/>
      <c r="B26" s="92">
        <v>5</v>
      </c>
      <c r="C26" s="386" t="s">
        <v>51</v>
      </c>
      <c r="D26" s="201">
        <v>4400</v>
      </c>
      <c r="E26" s="201">
        <v>4400</v>
      </c>
      <c r="F26" s="201">
        <v>-1909</v>
      </c>
      <c r="G26" s="201">
        <v>2491</v>
      </c>
    </row>
    <row r="27" spans="1:7" s="209" customFormat="1" ht="12" customHeight="1">
      <c r="A27" s="91"/>
      <c r="B27" s="92">
        <v>6</v>
      </c>
      <c r="C27" s="386" t="s">
        <v>52</v>
      </c>
      <c r="D27" s="201"/>
      <c r="E27" s="201">
        <v>6738</v>
      </c>
      <c r="F27" s="201">
        <v>57314</v>
      </c>
      <c r="G27" s="201">
        <v>64052</v>
      </c>
    </row>
    <row r="28" spans="1:7" s="209" customFormat="1" ht="12" customHeight="1" thickBot="1">
      <c r="A28" s="98"/>
      <c r="B28" s="99">
        <v>7</v>
      </c>
      <c r="C28" s="355" t="s">
        <v>178</v>
      </c>
      <c r="D28" s="202"/>
      <c r="E28" s="202"/>
      <c r="F28" s="202"/>
      <c r="G28" s="202"/>
    </row>
    <row r="29" spans="1:7" s="208" customFormat="1" ht="12" customHeight="1" thickBot="1">
      <c r="A29" s="88">
        <v>4</v>
      </c>
      <c r="B29" s="89"/>
      <c r="C29" s="376" t="s">
        <v>48</v>
      </c>
      <c r="D29" s="360">
        <f>SUM(D30:D32)</f>
        <v>5500</v>
      </c>
      <c r="E29" s="360">
        <f>SUM(E30:E32)</f>
        <v>3500</v>
      </c>
      <c r="F29" s="360">
        <f>SUM(F30:F32)</f>
        <v>0</v>
      </c>
      <c r="G29" s="360">
        <f>SUM(G30:G32)</f>
        <v>3500</v>
      </c>
    </row>
    <row r="30" spans="1:7" s="209" customFormat="1" ht="12" customHeight="1">
      <c r="A30" s="91"/>
      <c r="B30" s="92">
        <v>1</v>
      </c>
      <c r="C30" s="386" t="s">
        <v>49</v>
      </c>
      <c r="D30" s="201"/>
      <c r="E30" s="201">
        <v>100</v>
      </c>
      <c r="F30" s="201"/>
      <c r="G30" s="201">
        <v>100</v>
      </c>
    </row>
    <row r="31" spans="1:7" s="209" customFormat="1" ht="12" customHeight="1">
      <c r="A31" s="91"/>
      <c r="B31" s="92">
        <v>2</v>
      </c>
      <c r="C31" s="386" t="s">
        <v>71</v>
      </c>
      <c r="D31" s="201"/>
      <c r="E31" s="201"/>
      <c r="F31" s="201"/>
      <c r="G31" s="201"/>
    </row>
    <row r="32" spans="1:7" s="209" customFormat="1" ht="12" customHeight="1" thickBot="1">
      <c r="A32" s="91"/>
      <c r="B32" s="92">
        <v>3</v>
      </c>
      <c r="C32" s="386" t="s">
        <v>316</v>
      </c>
      <c r="D32" s="201">
        <v>5500</v>
      </c>
      <c r="E32" s="201">
        <v>3400</v>
      </c>
      <c r="F32" s="201"/>
      <c r="G32" s="201">
        <v>3400</v>
      </c>
    </row>
    <row r="33" spans="1:7" s="209" customFormat="1" ht="12" customHeight="1" thickBot="1">
      <c r="A33" s="88">
        <v>5</v>
      </c>
      <c r="B33" s="89"/>
      <c r="C33" s="376" t="s">
        <v>150</v>
      </c>
      <c r="D33" s="360">
        <f>SUM(D34:D38)</f>
        <v>167503</v>
      </c>
      <c r="E33" s="360">
        <f>SUM(E34:E38)</f>
        <v>181098</v>
      </c>
      <c r="F33" s="360">
        <f>SUM(F34:F38)</f>
        <v>4251</v>
      </c>
      <c r="G33" s="360">
        <f>SUM(G34:G38)</f>
        <v>185349</v>
      </c>
    </row>
    <row r="34" spans="1:7" s="209" customFormat="1" ht="12" customHeight="1">
      <c r="A34" s="101"/>
      <c r="B34" s="102">
        <v>1</v>
      </c>
      <c r="C34" s="394" t="s">
        <v>151</v>
      </c>
      <c r="D34" s="399">
        <v>81623</v>
      </c>
      <c r="E34" s="399">
        <v>81623</v>
      </c>
      <c r="F34" s="399">
        <v>-144</v>
      </c>
      <c r="G34" s="399">
        <v>81479</v>
      </c>
    </row>
    <row r="35" spans="1:7" s="209" customFormat="1" ht="12" customHeight="1">
      <c r="A35" s="91"/>
      <c r="B35" s="92">
        <v>2</v>
      </c>
      <c r="C35" s="394" t="s">
        <v>366</v>
      </c>
      <c r="D35" s="201">
        <v>10880</v>
      </c>
      <c r="E35" s="201">
        <v>6485</v>
      </c>
      <c r="F35" s="201">
        <v>-485</v>
      </c>
      <c r="G35" s="201">
        <v>6000</v>
      </c>
    </row>
    <row r="36" spans="1:7" s="209" customFormat="1" ht="12" customHeight="1">
      <c r="A36" s="91"/>
      <c r="B36" s="92">
        <v>3</v>
      </c>
      <c r="C36" s="394" t="s">
        <v>367</v>
      </c>
      <c r="D36" s="201">
        <v>75000</v>
      </c>
      <c r="E36" s="201">
        <v>92990</v>
      </c>
      <c r="F36" s="201">
        <v>4880</v>
      </c>
      <c r="G36" s="201">
        <v>97870</v>
      </c>
    </row>
    <row r="37" spans="1:7" s="209" customFormat="1" ht="12" customHeight="1">
      <c r="A37" s="91"/>
      <c r="B37" s="92">
        <v>4</v>
      </c>
      <c r="C37" s="105" t="s">
        <v>153</v>
      </c>
      <c r="D37" s="201"/>
      <c r="E37" s="201"/>
      <c r="F37" s="201"/>
      <c r="G37" s="201"/>
    </row>
    <row r="38" spans="1:7" s="209" customFormat="1" ht="12" customHeight="1" thickBot="1">
      <c r="A38" s="98"/>
      <c r="B38" s="99">
        <v>5</v>
      </c>
      <c r="C38" s="355" t="s">
        <v>154</v>
      </c>
      <c r="D38" s="201"/>
      <c r="E38" s="201"/>
      <c r="F38" s="201"/>
      <c r="G38" s="201"/>
    </row>
    <row r="39" spans="1:7" s="209" customFormat="1" ht="12" customHeight="1" thickBot="1">
      <c r="A39" s="139">
        <v>6</v>
      </c>
      <c r="B39" s="107"/>
      <c r="C39" s="356" t="s">
        <v>244</v>
      </c>
      <c r="D39" s="400">
        <f>SUM(D40:D41)</f>
        <v>0</v>
      </c>
      <c r="E39" s="400">
        <f>SUM(E40:E41)</f>
        <v>0</v>
      </c>
      <c r="F39" s="400">
        <f>SUM(F40:F41)</f>
        <v>0</v>
      </c>
      <c r="G39" s="400">
        <f>SUM(G40:G41)</f>
        <v>0</v>
      </c>
    </row>
    <row r="40" spans="1:7" s="209" customFormat="1" ht="12" customHeight="1">
      <c r="A40" s="119"/>
      <c r="B40" s="97">
        <v>1</v>
      </c>
      <c r="C40" s="359" t="s">
        <v>245</v>
      </c>
      <c r="D40" s="201"/>
      <c r="E40" s="201"/>
      <c r="F40" s="201"/>
      <c r="G40" s="201"/>
    </row>
    <row r="41" spans="1:7" s="209" customFormat="1" ht="12" customHeight="1" thickBot="1">
      <c r="A41" s="98"/>
      <c r="B41" s="99">
        <v>2</v>
      </c>
      <c r="C41" s="357" t="s">
        <v>246</v>
      </c>
      <c r="D41" s="202">
        <v>0</v>
      </c>
      <c r="E41" s="202">
        <v>0</v>
      </c>
      <c r="F41" s="202">
        <v>0</v>
      </c>
      <c r="G41" s="202">
        <v>0</v>
      </c>
    </row>
    <row r="42" spans="1:7" s="208" customFormat="1" ht="12" customHeight="1" thickBot="1">
      <c r="A42" s="88">
        <v>7</v>
      </c>
      <c r="B42" s="89"/>
      <c r="C42" s="356" t="s">
        <v>247</v>
      </c>
      <c r="D42" s="360">
        <f>+D39+D33+D29+D21+D14+D9</f>
        <v>301855</v>
      </c>
      <c r="E42" s="360">
        <f>+E39+E33+E29+E21+E14+E9</f>
        <v>364277</v>
      </c>
      <c r="F42" s="360">
        <f>+F39+F33+F29+F21+F14+F9</f>
        <v>58355</v>
      </c>
      <c r="G42" s="360">
        <f>+G39+G33+G29+G21+G14+G9</f>
        <v>422632</v>
      </c>
    </row>
    <row r="43" spans="1:7" s="209" customFormat="1" ht="12" customHeight="1" thickBot="1">
      <c r="A43" s="139">
        <v>8</v>
      </c>
      <c r="B43" s="107"/>
      <c r="C43" s="395" t="s">
        <v>376</v>
      </c>
      <c r="D43" s="202">
        <v>11505</v>
      </c>
      <c r="E43" s="202">
        <v>13728</v>
      </c>
      <c r="F43" s="202"/>
      <c r="G43" s="202">
        <v>13728</v>
      </c>
    </row>
    <row r="44" spans="1:7" s="209" customFormat="1" ht="12" customHeight="1" thickBot="1">
      <c r="A44" s="285">
        <v>9</v>
      </c>
      <c r="B44" s="116"/>
      <c r="C44" s="395" t="s">
        <v>73</v>
      </c>
      <c r="D44" s="203"/>
      <c r="E44" s="203"/>
      <c r="F44" s="203"/>
      <c r="G44" s="203"/>
    </row>
    <row r="45" spans="1:7" s="209" customFormat="1" ht="12" customHeight="1" thickBot="1">
      <c r="A45" s="282">
        <v>10</v>
      </c>
      <c r="B45" s="281"/>
      <c r="C45" s="356" t="s">
        <v>248</v>
      </c>
      <c r="D45" s="390">
        <f>SUM(D46:D51)</f>
        <v>27973</v>
      </c>
      <c r="E45" s="390">
        <f>SUM(E46:E51)</f>
        <v>13000</v>
      </c>
      <c r="F45" s="390">
        <f>SUM(F46:F51)</f>
        <v>0</v>
      </c>
      <c r="G45" s="390">
        <f>SUM(G46:G51)</f>
        <v>13000</v>
      </c>
    </row>
    <row r="46" spans="1:7" s="209" customFormat="1" ht="12" customHeight="1">
      <c r="A46" s="279"/>
      <c r="B46" s="280">
        <v>1</v>
      </c>
      <c r="C46" s="386" t="s">
        <v>249</v>
      </c>
      <c r="D46" s="401">
        <v>14973</v>
      </c>
      <c r="E46" s="401">
        <v>0</v>
      </c>
      <c r="F46" s="401"/>
      <c r="G46" s="401">
        <v>0</v>
      </c>
    </row>
    <row r="47" spans="1:7" s="209" customFormat="1" ht="12" customHeight="1">
      <c r="A47" s="276"/>
      <c r="B47" s="275">
        <v>2</v>
      </c>
      <c r="C47" s="386" t="s">
        <v>196</v>
      </c>
      <c r="D47" s="402"/>
      <c r="E47" s="402"/>
      <c r="F47" s="402"/>
      <c r="G47" s="402"/>
    </row>
    <row r="48" spans="1:7" s="209" customFormat="1" ht="12" customHeight="1">
      <c r="A48" s="276"/>
      <c r="B48" s="275">
        <v>3</v>
      </c>
      <c r="C48" s="386" t="s">
        <v>197</v>
      </c>
      <c r="D48" s="402">
        <v>13000</v>
      </c>
      <c r="E48" s="402">
        <v>13000</v>
      </c>
      <c r="F48" s="402"/>
      <c r="G48" s="402">
        <v>13000</v>
      </c>
    </row>
    <row r="49" spans="1:7" s="209" customFormat="1" ht="12" customHeight="1">
      <c r="A49" s="276"/>
      <c r="B49" s="275">
        <v>4</v>
      </c>
      <c r="C49" s="386" t="s">
        <v>198</v>
      </c>
      <c r="D49" s="402"/>
      <c r="E49" s="402"/>
      <c r="F49" s="402"/>
      <c r="G49" s="402"/>
    </row>
    <row r="50" spans="1:7" s="209" customFormat="1" ht="12" customHeight="1">
      <c r="A50" s="276"/>
      <c r="B50" s="275">
        <v>5</v>
      </c>
      <c r="C50" s="386" t="s">
        <v>250</v>
      </c>
      <c r="D50" s="402"/>
      <c r="E50" s="402"/>
      <c r="F50" s="402"/>
      <c r="G50" s="402"/>
    </row>
    <row r="51" spans="1:7" s="209" customFormat="1" ht="12" customHeight="1" thickBot="1">
      <c r="A51" s="277"/>
      <c r="B51" s="278">
        <v>6</v>
      </c>
      <c r="C51" s="396" t="s">
        <v>200</v>
      </c>
      <c r="D51" s="403"/>
      <c r="E51" s="403"/>
      <c r="F51" s="403"/>
      <c r="G51" s="403"/>
    </row>
    <row r="52" spans="1:7" s="209" customFormat="1" ht="15" customHeight="1" thickBot="1">
      <c r="A52" s="273"/>
      <c r="B52" s="274"/>
      <c r="C52" s="397" t="s">
        <v>30</v>
      </c>
      <c r="D52" s="391">
        <f>+D45+D44+D43+D42</f>
        <v>341333</v>
      </c>
      <c r="E52" s="391">
        <f>+E45+E44+E43+E42</f>
        <v>391005</v>
      </c>
      <c r="F52" s="391">
        <f>+F45+F44+F43+F42</f>
        <v>58355</v>
      </c>
      <c r="G52" s="391">
        <f>+G45+G44+G43+G42</f>
        <v>449360</v>
      </c>
    </row>
    <row r="53" spans="1:7" s="209" customFormat="1" ht="15" customHeight="1">
      <c r="A53" s="270"/>
      <c r="B53" s="270"/>
      <c r="C53" s="271"/>
      <c r="D53" s="272"/>
      <c r="E53" s="272"/>
      <c r="F53" s="272"/>
      <c r="G53" s="272"/>
    </row>
    <row r="54" spans="1:7" ht="12.75">
      <c r="A54" s="108"/>
      <c r="B54" s="109"/>
      <c r="C54" s="109"/>
      <c r="D54" s="109"/>
      <c r="E54" s="109"/>
      <c r="F54" s="109"/>
      <c r="G54" s="109"/>
    </row>
    <row r="55" spans="1:7" ht="13.5" thickBot="1">
      <c r="A55" s="108"/>
      <c r="B55" s="109"/>
      <c r="C55" s="109"/>
      <c r="D55" s="109"/>
      <c r="E55" s="109"/>
      <c r="F55" s="109"/>
      <c r="G55" s="109"/>
    </row>
    <row r="56" spans="1:7" s="198" customFormat="1" ht="16.5" customHeight="1" thickBot="1">
      <c r="A56" s="110"/>
      <c r="B56" s="111"/>
      <c r="C56" s="154" t="s">
        <v>54</v>
      </c>
      <c r="D56" s="199"/>
      <c r="E56" s="112"/>
      <c r="F56" s="112"/>
      <c r="G56" s="112"/>
    </row>
    <row r="57" spans="1:7" s="211" customFormat="1" ht="12" customHeight="1" thickBot="1">
      <c r="A57" s="88">
        <v>11</v>
      </c>
      <c r="B57" s="89"/>
      <c r="C57" s="376" t="s">
        <v>251</v>
      </c>
      <c r="D57" s="360">
        <f>D58+D60+D61+D62+SUM(D64:D71)</f>
        <v>225448</v>
      </c>
      <c r="E57" s="210">
        <f>E58+E60+E61+E62+SUM(E64:E71)</f>
        <v>252752</v>
      </c>
      <c r="F57" s="210">
        <f>F58+F60+F61+F62+SUM(F64:F71)</f>
        <v>-1788</v>
      </c>
      <c r="G57" s="210">
        <f>G58+G60+G61+G62+SUM(G64:G71)</f>
        <v>250964</v>
      </c>
    </row>
    <row r="58" spans="1:7" ht="12" customHeight="1">
      <c r="A58" s="91"/>
      <c r="B58" s="113">
        <v>1</v>
      </c>
      <c r="C58" s="377" t="s">
        <v>33</v>
      </c>
      <c r="D58" s="201">
        <v>26500</v>
      </c>
      <c r="E58" s="93">
        <v>29594</v>
      </c>
      <c r="F58" s="93">
        <v>120</v>
      </c>
      <c r="G58" s="93">
        <v>29714</v>
      </c>
    </row>
    <row r="59" spans="1:7" ht="12" customHeight="1">
      <c r="A59" s="91"/>
      <c r="B59" s="113"/>
      <c r="C59" s="378" t="s">
        <v>161</v>
      </c>
      <c r="D59" s="388"/>
      <c r="E59" s="160"/>
      <c r="F59" s="160"/>
      <c r="G59" s="160"/>
    </row>
    <row r="60" spans="1:7" ht="12" customHeight="1">
      <c r="A60" s="91"/>
      <c r="B60" s="113">
        <v>2</v>
      </c>
      <c r="C60" s="379" t="s">
        <v>34</v>
      </c>
      <c r="D60" s="201">
        <v>6800</v>
      </c>
      <c r="E60" s="93">
        <v>7625</v>
      </c>
      <c r="F60" s="93"/>
      <c r="G60" s="93">
        <v>7625</v>
      </c>
    </row>
    <row r="61" spans="1:7" ht="12" customHeight="1">
      <c r="A61" s="91"/>
      <c r="B61" s="113">
        <v>3</v>
      </c>
      <c r="C61" s="379" t="s">
        <v>164</v>
      </c>
      <c r="D61" s="201">
        <v>38283</v>
      </c>
      <c r="E61" s="93">
        <v>51156</v>
      </c>
      <c r="F61" s="93">
        <v>-1408</v>
      </c>
      <c r="G61" s="93">
        <v>49748</v>
      </c>
    </row>
    <row r="62" spans="1:7" ht="12" customHeight="1">
      <c r="A62" s="91"/>
      <c r="B62" s="113">
        <v>4</v>
      </c>
      <c r="C62" s="380" t="s">
        <v>79</v>
      </c>
      <c r="D62" s="201">
        <v>1538</v>
      </c>
      <c r="E62" s="93">
        <v>1938</v>
      </c>
      <c r="F62" s="93">
        <v>900</v>
      </c>
      <c r="G62" s="93">
        <v>2838</v>
      </c>
    </row>
    <row r="63" spans="1:7" ht="12" customHeight="1">
      <c r="A63" s="91"/>
      <c r="B63" s="113"/>
      <c r="C63" s="381" t="s">
        <v>159</v>
      </c>
      <c r="D63" s="388"/>
      <c r="E63" s="160"/>
      <c r="F63" s="160"/>
      <c r="G63" s="160"/>
    </row>
    <row r="64" spans="1:7" ht="12" customHeight="1">
      <c r="A64" s="91"/>
      <c r="B64" s="113">
        <v>5</v>
      </c>
      <c r="C64" s="52" t="s">
        <v>127</v>
      </c>
      <c r="D64" s="201"/>
      <c r="E64" s="93"/>
      <c r="F64" s="93"/>
      <c r="G64" s="93"/>
    </row>
    <row r="65" spans="1:7" ht="12" customHeight="1">
      <c r="A65" s="91"/>
      <c r="B65" s="113">
        <v>6</v>
      </c>
      <c r="C65" s="379" t="s">
        <v>116</v>
      </c>
      <c r="D65" s="201">
        <v>139827</v>
      </c>
      <c r="E65" s="93">
        <v>149939</v>
      </c>
      <c r="F65" s="93"/>
      <c r="G65" s="93">
        <v>149939</v>
      </c>
    </row>
    <row r="66" spans="1:7" ht="12" customHeight="1">
      <c r="A66" s="91"/>
      <c r="B66" s="113">
        <v>7</v>
      </c>
      <c r="C66" s="382" t="s">
        <v>138</v>
      </c>
      <c r="D66" s="201">
        <v>4000</v>
      </c>
      <c r="E66" s="93">
        <v>4000</v>
      </c>
      <c r="F66" s="93"/>
      <c r="G66" s="93">
        <v>4000</v>
      </c>
    </row>
    <row r="67" spans="1:7" ht="12" customHeight="1">
      <c r="A67" s="91"/>
      <c r="B67" s="113">
        <v>8</v>
      </c>
      <c r="C67" s="382" t="s">
        <v>171</v>
      </c>
      <c r="D67" s="201"/>
      <c r="E67" s="93"/>
      <c r="F67" s="93"/>
      <c r="G67" s="93"/>
    </row>
    <row r="68" spans="1:7" ht="12" customHeight="1">
      <c r="A68" s="91"/>
      <c r="B68" s="113">
        <v>9</v>
      </c>
      <c r="C68" s="379" t="s">
        <v>77</v>
      </c>
      <c r="D68" s="201">
        <v>7500</v>
      </c>
      <c r="E68" s="93">
        <v>7500</v>
      </c>
      <c r="F68" s="93">
        <v>-1400</v>
      </c>
      <c r="G68" s="93">
        <v>6100</v>
      </c>
    </row>
    <row r="69" spans="1:7" ht="12" customHeight="1">
      <c r="A69" s="91"/>
      <c r="B69" s="113">
        <v>10</v>
      </c>
      <c r="C69" s="379" t="s">
        <v>35</v>
      </c>
      <c r="D69" s="201"/>
      <c r="E69" s="93"/>
      <c r="F69" s="93"/>
      <c r="G69" s="93"/>
    </row>
    <row r="70" spans="1:7" ht="12" customHeight="1">
      <c r="A70" s="91"/>
      <c r="B70" s="113">
        <v>11</v>
      </c>
      <c r="C70" s="383" t="s">
        <v>130</v>
      </c>
      <c r="D70" s="201"/>
      <c r="E70" s="93"/>
      <c r="F70" s="93"/>
      <c r="G70" s="93"/>
    </row>
    <row r="71" spans="1:7" ht="12" customHeight="1" thickBot="1">
      <c r="A71" s="91"/>
      <c r="B71" s="113">
        <v>12</v>
      </c>
      <c r="C71" s="384" t="s">
        <v>135</v>
      </c>
      <c r="D71" s="201">
        <v>1000</v>
      </c>
      <c r="E71" s="93">
        <v>1000</v>
      </c>
      <c r="F71" s="93"/>
      <c r="G71" s="93">
        <v>1000</v>
      </c>
    </row>
    <row r="72" spans="1:7" s="211" customFormat="1" ht="12" customHeight="1" thickBot="1">
      <c r="A72" s="88">
        <v>12</v>
      </c>
      <c r="B72" s="89"/>
      <c r="C72" s="376" t="s">
        <v>55</v>
      </c>
      <c r="D72" s="360">
        <f>SUM(D73:D78)</f>
        <v>112885</v>
      </c>
      <c r="E72" s="210">
        <f>SUM(E73:E78)</f>
        <v>111253</v>
      </c>
      <c r="F72" s="210">
        <f>SUM(F73:F78)</f>
        <v>3395</v>
      </c>
      <c r="G72" s="210">
        <f>SUM(G73:G78)</f>
        <v>114648</v>
      </c>
    </row>
    <row r="73" spans="1:7" ht="12" customHeight="1">
      <c r="A73" s="91"/>
      <c r="B73" s="92">
        <v>1</v>
      </c>
      <c r="C73" s="385" t="s">
        <v>165</v>
      </c>
      <c r="D73" s="201">
        <v>112885</v>
      </c>
      <c r="E73" s="93">
        <v>87200</v>
      </c>
      <c r="F73" s="93">
        <v>1280</v>
      </c>
      <c r="G73" s="93">
        <v>88480</v>
      </c>
    </row>
    <row r="74" spans="1:7" ht="12" customHeight="1">
      <c r="A74" s="91"/>
      <c r="B74" s="92">
        <v>2</v>
      </c>
      <c r="C74" s="379" t="s">
        <v>166</v>
      </c>
      <c r="D74" s="201">
        <v>0</v>
      </c>
      <c r="E74" s="93">
        <v>24053</v>
      </c>
      <c r="F74" s="93">
        <v>2115</v>
      </c>
      <c r="G74" s="93">
        <v>26168</v>
      </c>
    </row>
    <row r="75" spans="1:7" ht="12" customHeight="1">
      <c r="A75" s="91"/>
      <c r="B75" s="92">
        <v>3</v>
      </c>
      <c r="C75" s="379" t="s">
        <v>118</v>
      </c>
      <c r="D75" s="201"/>
      <c r="E75" s="93"/>
      <c r="F75" s="93"/>
      <c r="G75" s="93"/>
    </row>
    <row r="76" spans="1:7" ht="12" customHeight="1">
      <c r="A76" s="91"/>
      <c r="B76" s="92">
        <v>4</v>
      </c>
      <c r="C76" s="379" t="s">
        <v>139</v>
      </c>
      <c r="D76" s="201">
        <v>0</v>
      </c>
      <c r="E76" s="93">
        <v>0</v>
      </c>
      <c r="F76" s="93">
        <v>0</v>
      </c>
      <c r="G76" s="93">
        <v>0</v>
      </c>
    </row>
    <row r="77" spans="1:7" ht="12" customHeight="1">
      <c r="A77" s="91"/>
      <c r="B77" s="92">
        <v>5</v>
      </c>
      <c r="C77" s="379" t="s">
        <v>76</v>
      </c>
      <c r="D77" s="201"/>
      <c r="E77" s="93"/>
      <c r="F77" s="93"/>
      <c r="G77" s="93"/>
    </row>
    <row r="78" spans="1:7" ht="12" customHeight="1" thickBot="1">
      <c r="A78" s="91"/>
      <c r="B78" s="92">
        <v>6</v>
      </c>
      <c r="C78" s="383" t="s">
        <v>80</v>
      </c>
      <c r="D78" s="201"/>
      <c r="E78" s="93"/>
      <c r="F78" s="93"/>
      <c r="G78" s="93"/>
    </row>
    <row r="79" spans="1:7" s="211" customFormat="1" ht="12" customHeight="1" thickBot="1">
      <c r="A79" s="88">
        <v>13</v>
      </c>
      <c r="B79" s="89"/>
      <c r="C79" s="376" t="s">
        <v>36</v>
      </c>
      <c r="D79" s="360">
        <f>SUM(D80:D81)</f>
        <v>1000</v>
      </c>
      <c r="E79" s="210">
        <f>SUM(E80:E81)</f>
        <v>1000</v>
      </c>
      <c r="F79" s="210">
        <f>SUM(F80:F81)</f>
        <v>-1000</v>
      </c>
      <c r="G79" s="210">
        <f>SUM(G80:G81)</f>
        <v>0</v>
      </c>
    </row>
    <row r="80" spans="1:7" ht="12" customHeight="1">
      <c r="A80" s="91"/>
      <c r="B80" s="92">
        <v>1</v>
      </c>
      <c r="C80" s="386" t="s">
        <v>57</v>
      </c>
      <c r="D80" s="201">
        <v>1000</v>
      </c>
      <c r="E80" s="93">
        <v>1000</v>
      </c>
      <c r="F80" s="93">
        <v>-1000</v>
      </c>
      <c r="G80" s="93">
        <v>0</v>
      </c>
    </row>
    <row r="81" spans="1:7" ht="12" customHeight="1" thickBot="1">
      <c r="A81" s="98"/>
      <c r="B81" s="99">
        <v>2</v>
      </c>
      <c r="C81" s="355" t="s">
        <v>58</v>
      </c>
      <c r="D81" s="202"/>
      <c r="E81" s="100"/>
      <c r="F81" s="100"/>
      <c r="G81" s="100">
        <v>0</v>
      </c>
    </row>
    <row r="82" spans="1:7" ht="12" customHeight="1" thickBot="1">
      <c r="A82" s="88">
        <v>14</v>
      </c>
      <c r="B82" s="89"/>
      <c r="C82" s="376" t="s">
        <v>59</v>
      </c>
      <c r="D82" s="389"/>
      <c r="E82" s="114"/>
      <c r="F82" s="114"/>
      <c r="G82" s="114"/>
    </row>
    <row r="83" spans="1:7" ht="12" customHeight="1" thickBot="1">
      <c r="A83" s="88">
        <v>15</v>
      </c>
      <c r="B83" s="89"/>
      <c r="C83" s="376" t="s">
        <v>252</v>
      </c>
      <c r="D83" s="390">
        <f>+D57+D72+D79+D82</f>
        <v>339333</v>
      </c>
      <c r="E83" s="207">
        <f>+E57+E72+E79+E82</f>
        <v>365005</v>
      </c>
      <c r="F83" s="207">
        <f>+F57+F72+F79+F82</f>
        <v>607</v>
      </c>
      <c r="G83" s="207">
        <f>+G57+G72+G79+G82</f>
        <v>365612</v>
      </c>
    </row>
    <row r="84" spans="1:7" s="211" customFormat="1" ht="12" customHeight="1" thickBot="1">
      <c r="A84" s="88">
        <v>16</v>
      </c>
      <c r="B84" s="89"/>
      <c r="C84" s="376" t="s">
        <v>253</v>
      </c>
      <c r="D84" s="360">
        <f>SUM(D85:D90)</f>
        <v>2000</v>
      </c>
      <c r="E84" s="210">
        <f>SUM(E85:E90)</f>
        <v>26000</v>
      </c>
      <c r="F84" s="210">
        <f>SUM(F85:F90)</f>
        <v>57748</v>
      </c>
      <c r="G84" s="210">
        <f>SUM(G85:G90)</f>
        <v>83748</v>
      </c>
    </row>
    <row r="85" spans="1:7" s="211" customFormat="1" ht="12" customHeight="1">
      <c r="A85" s="91"/>
      <c r="B85" s="92">
        <v>1</v>
      </c>
      <c r="C85" s="379" t="s">
        <v>208</v>
      </c>
      <c r="D85" s="201"/>
      <c r="E85" s="93"/>
      <c r="F85" s="93"/>
      <c r="G85" s="93"/>
    </row>
    <row r="86" spans="1:7" s="211" customFormat="1" ht="12" customHeight="1">
      <c r="A86" s="91"/>
      <c r="B86" s="92">
        <v>2</v>
      </c>
      <c r="C86" s="379" t="s">
        <v>209</v>
      </c>
      <c r="D86" s="201"/>
      <c r="E86" s="93"/>
      <c r="F86" s="93">
        <v>17088</v>
      </c>
      <c r="G86" s="93">
        <v>17088</v>
      </c>
    </row>
    <row r="87" spans="1:7" s="211" customFormat="1" ht="12" customHeight="1">
      <c r="A87" s="91"/>
      <c r="B87" s="92">
        <v>3</v>
      </c>
      <c r="C87" s="379" t="s">
        <v>210</v>
      </c>
      <c r="D87" s="201">
        <v>2000</v>
      </c>
      <c r="E87" s="93">
        <v>1000</v>
      </c>
      <c r="F87" s="93">
        <v>40660</v>
      </c>
      <c r="G87" s="93">
        <v>41660</v>
      </c>
    </row>
    <row r="88" spans="1:7" s="211" customFormat="1" ht="12" customHeight="1">
      <c r="A88" s="91"/>
      <c r="B88" s="92">
        <v>4</v>
      </c>
      <c r="C88" s="379" t="s">
        <v>211</v>
      </c>
      <c r="D88" s="201"/>
      <c r="E88" s="93"/>
      <c r="F88" s="93"/>
      <c r="G88" s="93"/>
    </row>
    <row r="89" spans="1:7" ht="21" customHeight="1">
      <c r="A89" s="91"/>
      <c r="B89" s="92">
        <v>5</v>
      </c>
      <c r="C89" s="438" t="s">
        <v>332</v>
      </c>
      <c r="D89" s="201"/>
      <c r="E89" s="93">
        <v>25000</v>
      </c>
      <c r="F89" s="93"/>
      <c r="G89" s="93">
        <v>25000</v>
      </c>
    </row>
    <row r="90" spans="1:7" ht="12" customHeight="1" thickBot="1">
      <c r="A90" s="91"/>
      <c r="B90" s="92">
        <v>6</v>
      </c>
      <c r="C90" s="379" t="s">
        <v>254</v>
      </c>
      <c r="D90" s="201"/>
      <c r="E90" s="93"/>
      <c r="F90" s="93"/>
      <c r="G90" s="93"/>
    </row>
    <row r="91" spans="1:7" ht="12" customHeight="1" thickBot="1">
      <c r="A91" s="139">
        <v>17</v>
      </c>
      <c r="B91" s="107"/>
      <c r="C91" s="376" t="s">
        <v>83</v>
      </c>
      <c r="D91" s="389"/>
      <c r="E91" s="114"/>
      <c r="F91" s="114"/>
      <c r="G91" s="114"/>
    </row>
    <row r="92" spans="1:7" ht="15" customHeight="1" thickBot="1">
      <c r="A92" s="115"/>
      <c r="B92" s="116"/>
      <c r="C92" s="387" t="s">
        <v>60</v>
      </c>
      <c r="D92" s="391">
        <f>+D83+D84+D91</f>
        <v>341333</v>
      </c>
      <c r="E92" s="212">
        <f>+E83+E84+E91</f>
        <v>391005</v>
      </c>
      <c r="F92" s="212">
        <f>+F83+F84+F91</f>
        <v>58355</v>
      </c>
      <c r="G92" s="212">
        <f>+G83+G84+G91</f>
        <v>449360</v>
      </c>
    </row>
    <row r="93" ht="13.5" thickBot="1"/>
    <row r="94" spans="1:7" ht="15" customHeight="1" thickBot="1">
      <c r="A94" s="117" t="s">
        <v>255</v>
      </c>
      <c r="B94" s="118"/>
      <c r="C94" s="358"/>
      <c r="D94" s="361">
        <v>12</v>
      </c>
      <c r="E94" s="363">
        <v>12</v>
      </c>
      <c r="F94" s="362"/>
      <c r="G94" s="363">
        <v>12</v>
      </c>
    </row>
    <row r="95" spans="1:7" ht="14.25" customHeight="1">
      <c r="A95" s="457" t="s">
        <v>170</v>
      </c>
      <c r="B95" s="457"/>
      <c r="C95" s="457"/>
      <c r="D95" s="458"/>
      <c r="E95" s="457"/>
      <c r="F95" s="457"/>
      <c r="G95" s="457"/>
    </row>
  </sheetData>
  <sheetProtection formatCells="0"/>
  <mergeCells count="5">
    <mergeCell ref="C5:C6"/>
    <mergeCell ref="G5:G6"/>
    <mergeCell ref="A95:G95"/>
    <mergeCell ref="C1:G1"/>
    <mergeCell ref="D5:D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="120" zoomScaleNormal="120" zoomScalePageLayoutView="0" workbookViewId="0" topLeftCell="A1">
      <selection activeCell="I11" sqref="I11"/>
    </sheetView>
  </sheetViews>
  <sheetFormatPr defaultColWidth="9.00390625" defaultRowHeight="12.75"/>
  <cols>
    <col min="1" max="1" width="11.125" style="3" customWidth="1"/>
    <col min="2" max="2" width="11.625" style="1" hidden="1" customWidth="1"/>
    <col min="3" max="3" width="42.375" style="1" customWidth="1"/>
    <col min="4" max="4" width="12.125" style="1" customWidth="1"/>
    <col min="5" max="5" width="11.375" style="1" customWidth="1"/>
    <col min="6" max="7" width="10.375" style="1" customWidth="1"/>
    <col min="8" max="16384" width="9.375" style="1" customWidth="1"/>
  </cols>
  <sheetData>
    <row r="1" spans="1:7" s="5" customFormat="1" ht="21" customHeight="1" thickBot="1">
      <c r="A1" s="12"/>
      <c r="B1" s="13"/>
      <c r="C1" s="459" t="s">
        <v>370</v>
      </c>
      <c r="D1" s="459"/>
      <c r="E1" s="459"/>
      <c r="F1" s="459"/>
      <c r="G1" s="460"/>
    </row>
    <row r="2" spans="1:7" s="6" customFormat="1" ht="15.75">
      <c r="A2" s="76" t="s">
        <v>351</v>
      </c>
      <c r="B2" s="77"/>
      <c r="C2" s="78" t="s">
        <v>308</v>
      </c>
      <c r="D2" s="354"/>
      <c r="E2" s="354"/>
      <c r="F2" s="354"/>
      <c r="G2" s="79" t="s">
        <v>38</v>
      </c>
    </row>
    <row r="3" spans="1:7" s="6" customFormat="1" ht="16.5" thickBot="1">
      <c r="A3" s="80" t="s">
        <v>352</v>
      </c>
      <c r="B3" s="81"/>
      <c r="C3" s="223" t="s">
        <v>317</v>
      </c>
      <c r="D3" s="408"/>
      <c r="E3" s="408"/>
      <c r="F3" s="408"/>
      <c r="G3" s="122" t="s">
        <v>38</v>
      </c>
    </row>
    <row r="4" spans="1:7" s="7" customFormat="1" ht="21" customHeight="1" thickBot="1">
      <c r="A4" s="84"/>
      <c r="B4" s="84"/>
      <c r="C4" s="84"/>
      <c r="D4" s="84"/>
      <c r="E4" s="84"/>
      <c r="F4" s="84"/>
      <c r="G4" s="16" t="s">
        <v>40</v>
      </c>
    </row>
    <row r="5" spans="1:7" ht="36">
      <c r="A5" s="72" t="s">
        <v>41</v>
      </c>
      <c r="B5" s="73" t="s">
        <v>160</v>
      </c>
      <c r="C5" s="453" t="s">
        <v>42</v>
      </c>
      <c r="D5" s="455" t="s">
        <v>349</v>
      </c>
      <c r="E5" s="463" t="s">
        <v>377</v>
      </c>
      <c r="F5" s="463" t="s">
        <v>378</v>
      </c>
      <c r="G5" s="455" t="s">
        <v>350</v>
      </c>
    </row>
    <row r="6" spans="1:7" ht="13.5" thickBot="1">
      <c r="A6" s="123" t="s">
        <v>43</v>
      </c>
      <c r="B6" s="124"/>
      <c r="C6" s="454"/>
      <c r="D6" s="456"/>
      <c r="E6" s="464"/>
      <c r="F6" s="464"/>
      <c r="G6" s="456"/>
    </row>
    <row r="7" spans="1:7" s="4" customFormat="1" ht="12" customHeight="1" thickBot="1">
      <c r="A7" s="151">
        <v>1</v>
      </c>
      <c r="B7" s="152">
        <v>2</v>
      </c>
      <c r="C7" s="152">
        <v>3</v>
      </c>
      <c r="D7" s="409"/>
      <c r="E7" s="409"/>
      <c r="F7" s="409"/>
      <c r="G7" s="153">
        <v>4</v>
      </c>
    </row>
    <row r="8" spans="1:7" s="9" customFormat="1" ht="15.75" customHeight="1" thickBot="1">
      <c r="A8" s="125"/>
      <c r="B8" s="126"/>
      <c r="C8" s="111" t="s">
        <v>44</v>
      </c>
      <c r="D8" s="111"/>
      <c r="E8" s="111"/>
      <c r="F8" s="111"/>
      <c r="G8" s="127"/>
    </row>
    <row r="9" spans="1:7" s="8" customFormat="1" ht="12" customHeight="1" thickBot="1">
      <c r="A9" s="88">
        <v>1</v>
      </c>
      <c r="B9" s="89"/>
      <c r="C9" s="90" t="s">
        <v>45</v>
      </c>
      <c r="D9" s="213">
        <f>SUM(D10:D13)</f>
        <v>24248</v>
      </c>
      <c r="E9" s="213">
        <f>SUM(E10:E13)</f>
        <v>24248</v>
      </c>
      <c r="F9" s="213">
        <f>SUM(F10:F13)</f>
        <v>0</v>
      </c>
      <c r="G9" s="213">
        <f>SUM(G10:G13)</f>
        <v>24248</v>
      </c>
    </row>
    <row r="10" spans="1:7" ht="12" customHeight="1">
      <c r="A10" s="91"/>
      <c r="B10" s="92">
        <v>1</v>
      </c>
      <c r="C10" s="66" t="s">
        <v>353</v>
      </c>
      <c r="D10" s="161"/>
      <c r="E10" s="161"/>
      <c r="F10" s="161"/>
      <c r="G10" s="161"/>
    </row>
    <row r="11" spans="1:7" ht="12" customHeight="1">
      <c r="A11" s="91"/>
      <c r="B11" s="92">
        <v>2</v>
      </c>
      <c r="C11" s="66" t="s">
        <v>354</v>
      </c>
      <c r="D11" s="161">
        <v>19048</v>
      </c>
      <c r="E11" s="161">
        <v>19048</v>
      </c>
      <c r="F11" s="161"/>
      <c r="G11" s="161">
        <v>19048</v>
      </c>
    </row>
    <row r="12" spans="1:7" ht="12" customHeight="1">
      <c r="A12" s="91"/>
      <c r="B12" s="92">
        <v>3</v>
      </c>
      <c r="C12" s="66" t="s">
        <v>123</v>
      </c>
      <c r="D12" s="161">
        <v>5200</v>
      </c>
      <c r="E12" s="161">
        <v>5200</v>
      </c>
      <c r="F12" s="161"/>
      <c r="G12" s="161">
        <v>5200</v>
      </c>
    </row>
    <row r="13" spans="1:7" ht="12" customHeight="1">
      <c r="A13" s="91"/>
      <c r="B13" s="92">
        <v>4</v>
      </c>
      <c r="C13" s="66" t="s">
        <v>124</v>
      </c>
      <c r="D13" s="161"/>
      <c r="E13" s="161"/>
      <c r="F13" s="161"/>
      <c r="G13" s="161"/>
    </row>
    <row r="14" spans="1:7" ht="12" customHeight="1" thickBot="1">
      <c r="A14" s="315">
        <v>2</v>
      </c>
      <c r="B14" s="316"/>
      <c r="C14" s="317" t="s">
        <v>46</v>
      </c>
      <c r="D14" s="318"/>
      <c r="E14" s="318"/>
      <c r="F14" s="318"/>
      <c r="G14" s="318"/>
    </row>
    <row r="15" spans="1:7" ht="12" customHeight="1" thickBot="1">
      <c r="A15" s="88">
        <v>3</v>
      </c>
      <c r="B15" s="107"/>
      <c r="C15" s="90" t="s">
        <v>318</v>
      </c>
      <c r="D15" s="162">
        <v>89052</v>
      </c>
      <c r="E15" s="162">
        <v>96850</v>
      </c>
      <c r="F15" s="162"/>
      <c r="G15" s="162">
        <v>96850</v>
      </c>
    </row>
    <row r="16" spans="1:7" ht="12" customHeight="1" thickBot="1">
      <c r="A16" s="88">
        <v>4</v>
      </c>
      <c r="B16" s="107"/>
      <c r="C16" s="90" t="s">
        <v>48</v>
      </c>
      <c r="D16" s="162"/>
      <c r="E16" s="162"/>
      <c r="F16" s="162"/>
      <c r="G16" s="162"/>
    </row>
    <row r="17" spans="1:7" s="8" customFormat="1" ht="12" customHeight="1" thickBot="1">
      <c r="A17" s="88">
        <v>5</v>
      </c>
      <c r="B17" s="89"/>
      <c r="C17" s="90" t="s">
        <v>150</v>
      </c>
      <c r="D17" s="214">
        <f>SUM(D18:D24)</f>
        <v>0</v>
      </c>
      <c r="E17" s="214">
        <f>SUM(E18:E24)</f>
        <v>570</v>
      </c>
      <c r="F17" s="214">
        <f>SUM(F18:F24)</f>
        <v>0</v>
      </c>
      <c r="G17" s="214">
        <f>SUM(G18:G24)</f>
        <v>570</v>
      </c>
    </row>
    <row r="18" spans="1:7" s="2" customFormat="1" ht="12" customHeight="1">
      <c r="A18" s="101"/>
      <c r="B18" s="102">
        <v>1</v>
      </c>
      <c r="C18" s="103" t="s">
        <v>151</v>
      </c>
      <c r="D18" s="163">
        <v>0</v>
      </c>
      <c r="E18" s="163">
        <v>0</v>
      </c>
      <c r="F18" s="163">
        <v>0</v>
      </c>
      <c r="G18" s="163">
        <v>0</v>
      </c>
    </row>
    <row r="19" spans="1:7" s="2" customFormat="1" ht="12" customHeight="1">
      <c r="A19" s="91"/>
      <c r="B19" s="92">
        <v>2</v>
      </c>
      <c r="C19" s="103" t="s">
        <v>152</v>
      </c>
      <c r="D19" s="161"/>
      <c r="E19" s="161"/>
      <c r="F19" s="161"/>
      <c r="G19" s="161"/>
    </row>
    <row r="20" spans="1:7" s="2" customFormat="1" ht="12" customHeight="1">
      <c r="A20" s="91"/>
      <c r="B20" s="92">
        <v>3</v>
      </c>
      <c r="C20" s="66" t="s">
        <v>172</v>
      </c>
      <c r="D20" s="161"/>
      <c r="E20" s="161"/>
      <c r="F20" s="161"/>
      <c r="G20" s="161"/>
    </row>
    <row r="21" spans="1:7" s="2" customFormat="1" ht="12" customHeight="1">
      <c r="A21" s="91"/>
      <c r="B21" s="92">
        <v>4</v>
      </c>
      <c r="C21" s="105" t="s">
        <v>153</v>
      </c>
      <c r="D21" s="161"/>
      <c r="E21" s="161">
        <v>570</v>
      </c>
      <c r="F21" s="161"/>
      <c r="G21" s="161">
        <v>570</v>
      </c>
    </row>
    <row r="22" spans="1:7" s="2" customFormat="1" ht="12" customHeight="1">
      <c r="A22" s="98"/>
      <c r="B22" s="99">
        <v>5</v>
      </c>
      <c r="C22" s="66" t="s">
        <v>154</v>
      </c>
      <c r="D22" s="164"/>
      <c r="E22" s="164"/>
      <c r="F22" s="164"/>
      <c r="G22" s="164"/>
    </row>
    <row r="23" spans="1:7" s="2" customFormat="1" ht="12" customHeight="1">
      <c r="A23" s="98"/>
      <c r="B23" s="99">
        <v>6</v>
      </c>
      <c r="C23" s="103" t="s">
        <v>72</v>
      </c>
      <c r="D23" s="164"/>
      <c r="E23" s="164"/>
      <c r="F23" s="164"/>
      <c r="G23" s="164"/>
    </row>
    <row r="24" spans="1:7" s="2" customFormat="1" ht="12" customHeight="1" thickBot="1">
      <c r="A24" s="120"/>
      <c r="B24" s="121">
        <v>7</v>
      </c>
      <c r="C24" s="283" t="s">
        <v>73</v>
      </c>
      <c r="D24" s="165"/>
      <c r="E24" s="165"/>
      <c r="F24" s="165"/>
      <c r="G24" s="165"/>
    </row>
    <row r="25" spans="1:7" s="2" customFormat="1" ht="12" customHeight="1" thickBot="1">
      <c r="A25" s="129">
        <v>6</v>
      </c>
      <c r="B25" s="130"/>
      <c r="C25" s="131" t="s">
        <v>295</v>
      </c>
      <c r="D25" s="166"/>
      <c r="E25" s="166"/>
      <c r="F25" s="166"/>
      <c r="G25" s="166"/>
    </row>
    <row r="26" spans="1:7" ht="12" customHeight="1" thickBot="1">
      <c r="A26" s="129">
        <v>7</v>
      </c>
      <c r="B26" s="130"/>
      <c r="C26" s="131" t="s">
        <v>72</v>
      </c>
      <c r="D26" s="166"/>
      <c r="E26" s="166"/>
      <c r="F26" s="166"/>
      <c r="G26" s="166"/>
    </row>
    <row r="27" spans="1:7" s="2" customFormat="1" ht="15" customHeight="1" thickBot="1">
      <c r="A27" s="106"/>
      <c r="B27" s="107"/>
      <c r="C27" s="150" t="s">
        <v>30</v>
      </c>
      <c r="D27" s="215">
        <f>D9+D15+D17+D26+D14</f>
        <v>113300</v>
      </c>
      <c r="E27" s="215">
        <f>E9+E15+E17+E26+E14</f>
        <v>121668</v>
      </c>
      <c r="F27" s="215">
        <f>F9+F15+F17+F26+F14</f>
        <v>0</v>
      </c>
      <c r="G27" s="215">
        <f>G9+G15+G17+G26+G14</f>
        <v>121668</v>
      </c>
    </row>
    <row r="28" spans="1:7" s="2" customFormat="1" ht="12.75" customHeight="1" thickBot="1">
      <c r="A28" s="132"/>
      <c r="B28" s="133"/>
      <c r="C28" s="134"/>
      <c r="D28" s="167"/>
      <c r="E28" s="167"/>
      <c r="F28" s="167"/>
      <c r="G28" s="167"/>
    </row>
    <row r="29" spans="1:7" s="9" customFormat="1" ht="15" customHeight="1" thickBot="1">
      <c r="A29" s="125"/>
      <c r="B29" s="126"/>
      <c r="C29" s="111" t="s">
        <v>54</v>
      </c>
      <c r="D29" s="111"/>
      <c r="E29" s="168"/>
      <c r="F29" s="168"/>
      <c r="G29" s="168"/>
    </row>
    <row r="30" spans="1:7" s="8" customFormat="1" ht="12" customHeight="1" thickBot="1">
      <c r="A30" s="88">
        <v>8</v>
      </c>
      <c r="B30" s="89"/>
      <c r="C30" s="90" t="s">
        <v>251</v>
      </c>
      <c r="D30" s="213">
        <f>SUM(D31:D43)</f>
        <v>113300</v>
      </c>
      <c r="E30" s="213">
        <f>SUM(E31:E43)</f>
        <v>121668</v>
      </c>
      <c r="F30" s="213">
        <f>SUM(F31:F43)</f>
        <v>0</v>
      </c>
      <c r="G30" s="213">
        <f>SUM(G31:G43)</f>
        <v>121668</v>
      </c>
    </row>
    <row r="31" spans="1:7" ht="12" customHeight="1">
      <c r="A31" s="91"/>
      <c r="B31" s="92">
        <v>1</v>
      </c>
      <c r="C31" s="33" t="s">
        <v>33</v>
      </c>
      <c r="D31" s="420">
        <v>61740</v>
      </c>
      <c r="E31" s="424">
        <v>65910</v>
      </c>
      <c r="F31" s="424">
        <v>100</v>
      </c>
      <c r="G31" s="424">
        <v>66010</v>
      </c>
    </row>
    <row r="32" spans="1:7" ht="12" customHeight="1">
      <c r="A32" s="91"/>
      <c r="B32" s="92"/>
      <c r="C32" s="155" t="s">
        <v>161</v>
      </c>
      <c r="D32" s="420"/>
      <c r="E32" s="425"/>
      <c r="F32" s="425"/>
      <c r="G32" s="425"/>
    </row>
    <row r="33" spans="1:7" ht="12" customHeight="1">
      <c r="A33" s="91"/>
      <c r="B33" s="92">
        <v>2</v>
      </c>
      <c r="C33" s="25" t="s">
        <v>34</v>
      </c>
      <c r="D33" s="420">
        <v>15390</v>
      </c>
      <c r="E33" s="425">
        <v>16850</v>
      </c>
      <c r="F33" s="425">
        <v>0</v>
      </c>
      <c r="G33" s="425">
        <v>16850</v>
      </c>
    </row>
    <row r="34" spans="1:7" ht="12" customHeight="1">
      <c r="A34" s="98"/>
      <c r="B34" s="99">
        <v>3</v>
      </c>
      <c r="C34" s="25" t="s">
        <v>164</v>
      </c>
      <c r="D34" s="420">
        <v>32310</v>
      </c>
      <c r="E34" s="425">
        <v>34202</v>
      </c>
      <c r="F34" s="425">
        <v>-100</v>
      </c>
      <c r="G34" s="425">
        <v>34102</v>
      </c>
    </row>
    <row r="35" spans="1:7" ht="12" customHeight="1">
      <c r="A35" s="98"/>
      <c r="B35" s="99">
        <v>4</v>
      </c>
      <c r="C35" s="35" t="s">
        <v>79</v>
      </c>
      <c r="D35" s="429">
        <v>2860</v>
      </c>
      <c r="E35" s="430">
        <v>2860</v>
      </c>
      <c r="F35" s="430"/>
      <c r="G35" s="430">
        <v>2860</v>
      </c>
    </row>
    <row r="36" spans="1:7" ht="12" customHeight="1">
      <c r="A36" s="98"/>
      <c r="B36" s="99">
        <v>5</v>
      </c>
      <c r="C36" s="52" t="s">
        <v>156</v>
      </c>
      <c r="D36" s="416"/>
      <c r="E36" s="418"/>
      <c r="F36" s="418"/>
      <c r="G36" s="418"/>
    </row>
    <row r="37" spans="1:7" ht="12" customHeight="1">
      <c r="A37" s="98"/>
      <c r="B37" s="99">
        <v>6</v>
      </c>
      <c r="C37" s="25" t="s">
        <v>116</v>
      </c>
      <c r="D37" s="416"/>
      <c r="E37" s="418"/>
      <c r="F37" s="418"/>
      <c r="G37" s="418"/>
    </row>
    <row r="38" spans="1:7" ht="12" customHeight="1">
      <c r="A38" s="98"/>
      <c r="B38" s="99">
        <v>7</v>
      </c>
      <c r="C38" s="65" t="s">
        <v>140</v>
      </c>
      <c r="D38" s="421"/>
      <c r="E38" s="426"/>
      <c r="F38" s="426"/>
      <c r="G38" s="426"/>
    </row>
    <row r="39" spans="1:7" s="8" customFormat="1" ht="12" customHeight="1">
      <c r="A39" s="91"/>
      <c r="B39" s="92">
        <v>8</v>
      </c>
      <c r="C39" s="25" t="s">
        <v>77</v>
      </c>
      <c r="D39" s="422">
        <v>0</v>
      </c>
      <c r="E39" s="427">
        <v>0</v>
      </c>
      <c r="F39" s="427">
        <v>0</v>
      </c>
      <c r="G39" s="427">
        <v>0</v>
      </c>
    </row>
    <row r="40" spans="1:7" s="8" customFormat="1" ht="12" customHeight="1" thickBot="1">
      <c r="A40" s="101"/>
      <c r="B40" s="102">
        <v>9</v>
      </c>
      <c r="C40" s="25" t="s">
        <v>35</v>
      </c>
      <c r="D40" s="420">
        <v>1000</v>
      </c>
      <c r="E40" s="425">
        <v>1846</v>
      </c>
      <c r="F40" s="425">
        <v>0</v>
      </c>
      <c r="G40" s="425">
        <v>1846</v>
      </c>
    </row>
    <row r="41" spans="1:9" s="8" customFormat="1" ht="12" customHeight="1" thickBot="1">
      <c r="A41" s="101"/>
      <c r="B41" s="102"/>
      <c r="C41" s="156" t="s">
        <v>173</v>
      </c>
      <c r="D41" s="420"/>
      <c r="E41" s="425"/>
      <c r="F41" s="425"/>
      <c r="G41" s="425"/>
      <c r="I41" s="410"/>
    </row>
    <row r="42" spans="1:7" ht="12" customHeight="1">
      <c r="A42" s="101"/>
      <c r="B42" s="102">
        <v>10</v>
      </c>
      <c r="C42" s="36" t="s">
        <v>130</v>
      </c>
      <c r="D42" s="420"/>
      <c r="E42" s="425"/>
      <c r="F42" s="425"/>
      <c r="G42" s="425"/>
    </row>
    <row r="43" spans="1:7" ht="12" customHeight="1" thickBot="1">
      <c r="A43" s="91"/>
      <c r="B43" s="92">
        <v>11</v>
      </c>
      <c r="C43" s="36" t="s">
        <v>135</v>
      </c>
      <c r="D43" s="423"/>
      <c r="E43" s="428"/>
      <c r="F43" s="428"/>
      <c r="G43" s="428"/>
    </row>
    <row r="44" spans="1:7" s="8" customFormat="1" ht="12" customHeight="1" thickBot="1">
      <c r="A44" s="88">
        <v>9</v>
      </c>
      <c r="B44" s="411"/>
      <c r="C44" s="412" t="s">
        <v>55</v>
      </c>
      <c r="D44" s="413">
        <f>SUM(D45:D48)</f>
        <v>0</v>
      </c>
      <c r="E44" s="413">
        <f>SUM(E45:E48)</f>
        <v>0</v>
      </c>
      <c r="F44" s="413">
        <f>SUM(F45:F48)</f>
        <v>0</v>
      </c>
      <c r="G44" s="413">
        <f>SUM(G45:G48)</f>
        <v>0</v>
      </c>
    </row>
    <row r="45" spans="1:7" ht="12" customHeight="1">
      <c r="A45" s="91"/>
      <c r="B45" s="92">
        <v>1</v>
      </c>
      <c r="C45" s="103" t="s">
        <v>165</v>
      </c>
      <c r="D45" s="415"/>
      <c r="E45" s="417"/>
      <c r="F45" s="417"/>
      <c r="G45" s="417"/>
    </row>
    <row r="46" spans="1:7" ht="12" customHeight="1">
      <c r="A46" s="91"/>
      <c r="B46" s="92">
        <v>2</v>
      </c>
      <c r="C46" s="66" t="s">
        <v>166</v>
      </c>
      <c r="D46" s="416"/>
      <c r="E46" s="418"/>
      <c r="F46" s="418"/>
      <c r="G46" s="418"/>
    </row>
    <row r="47" spans="1:7" ht="12" customHeight="1">
      <c r="A47" s="91"/>
      <c r="B47" s="92">
        <v>3</v>
      </c>
      <c r="C47" s="66" t="s">
        <v>157</v>
      </c>
      <c r="D47" s="416"/>
      <c r="E47" s="418"/>
      <c r="F47" s="418"/>
      <c r="G47" s="418"/>
    </row>
    <row r="48" spans="1:7" ht="12" customHeight="1" thickBot="1">
      <c r="A48" s="91"/>
      <c r="B48" s="92">
        <v>4</v>
      </c>
      <c r="C48" s="66" t="s">
        <v>56</v>
      </c>
      <c r="D48" s="414"/>
      <c r="E48" s="419"/>
      <c r="F48" s="419"/>
      <c r="G48" s="419"/>
    </row>
    <row r="49" spans="1:7" s="211" customFormat="1" ht="12" customHeight="1" thickBot="1">
      <c r="A49" s="88">
        <v>10</v>
      </c>
      <c r="B49" s="89"/>
      <c r="C49" s="90" t="s">
        <v>253</v>
      </c>
      <c r="D49" s="167"/>
      <c r="E49" s="167"/>
      <c r="F49" s="167"/>
      <c r="G49" s="167"/>
    </row>
    <row r="50" spans="1:7" ht="15" customHeight="1" thickBot="1">
      <c r="A50" s="106"/>
      <c r="B50" s="107"/>
      <c r="C50" s="150" t="s">
        <v>60</v>
      </c>
      <c r="D50" s="215">
        <f>D30+D44+D49</f>
        <v>113300</v>
      </c>
      <c r="E50" s="215">
        <f>E30+E44+E49</f>
        <v>121668</v>
      </c>
      <c r="F50" s="215">
        <f>F30+F44+F49</f>
        <v>0</v>
      </c>
      <c r="G50" s="215">
        <f>G30+G44+G49</f>
        <v>121668</v>
      </c>
    </row>
    <row r="51" ht="9.75" customHeight="1" thickBot="1"/>
    <row r="52" spans="1:7" ht="15" customHeight="1" thickBot="1">
      <c r="A52" s="135" t="s">
        <v>255</v>
      </c>
      <c r="B52" s="20"/>
      <c r="C52" s="366"/>
      <c r="D52" s="439">
        <v>30</v>
      </c>
      <c r="E52" s="440">
        <v>30</v>
      </c>
      <c r="F52" s="440"/>
      <c r="G52" s="440">
        <v>30</v>
      </c>
    </row>
    <row r="53" spans="1:7" ht="14.25" customHeight="1">
      <c r="A53" s="461" t="s">
        <v>170</v>
      </c>
      <c r="B53" s="461"/>
      <c r="C53" s="461"/>
      <c r="D53" s="462"/>
      <c r="E53" s="461"/>
      <c r="F53" s="461"/>
      <c r="G53" s="461"/>
    </row>
  </sheetData>
  <sheetProtection/>
  <mergeCells count="7">
    <mergeCell ref="C5:C6"/>
    <mergeCell ref="G5:G6"/>
    <mergeCell ref="A53:G53"/>
    <mergeCell ref="C1:G1"/>
    <mergeCell ref="D5:D6"/>
    <mergeCell ref="E5:E6"/>
    <mergeCell ref="F5:F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.875" style="3" customWidth="1"/>
    <col min="2" max="2" width="0.5" style="1" hidden="1" customWidth="1"/>
    <col min="3" max="3" width="43.00390625" style="1" customWidth="1"/>
    <col min="4" max="6" width="11.50390625" style="1" customWidth="1"/>
    <col min="7" max="7" width="11.625" style="1" customWidth="1"/>
    <col min="8" max="16384" width="9.375" style="1" customWidth="1"/>
  </cols>
  <sheetData>
    <row r="1" spans="1:7" s="5" customFormat="1" ht="21" customHeight="1" thickBot="1">
      <c r="A1" s="12"/>
      <c r="B1" s="13"/>
      <c r="C1" s="459" t="s">
        <v>371</v>
      </c>
      <c r="D1" s="459"/>
      <c r="E1" s="459"/>
      <c r="F1" s="459"/>
      <c r="G1" s="460"/>
    </row>
    <row r="2" spans="1:7" s="6" customFormat="1" ht="15.75">
      <c r="A2" s="465" t="s">
        <v>351</v>
      </c>
      <c r="B2" s="466"/>
      <c r="C2" s="17" t="s">
        <v>299</v>
      </c>
      <c r="D2" s="364"/>
      <c r="E2" s="364"/>
      <c r="F2" s="364"/>
      <c r="G2" s="18" t="s">
        <v>38</v>
      </c>
    </row>
    <row r="3" spans="1:7" s="6" customFormat="1" ht="16.5" thickBot="1">
      <c r="A3" s="467" t="s">
        <v>352</v>
      </c>
      <c r="B3" s="468"/>
      <c r="C3" s="224" t="s">
        <v>307</v>
      </c>
      <c r="D3" s="365"/>
      <c r="E3" s="365"/>
      <c r="F3" s="365"/>
      <c r="G3" s="19" t="s">
        <v>62</v>
      </c>
    </row>
    <row r="4" spans="1:7" s="7" customFormat="1" ht="21" customHeight="1" thickBot="1">
      <c r="A4" s="84"/>
      <c r="B4" s="84"/>
      <c r="C4" s="84"/>
      <c r="D4" s="84"/>
      <c r="E4" s="84"/>
      <c r="F4" s="84"/>
      <c r="G4" s="16" t="s">
        <v>40</v>
      </c>
    </row>
    <row r="5" spans="1:7" ht="12.75">
      <c r="A5" s="72"/>
      <c r="B5" s="73"/>
      <c r="C5" s="453" t="s">
        <v>42</v>
      </c>
      <c r="D5" s="455" t="s">
        <v>345</v>
      </c>
      <c r="E5" s="455" t="s">
        <v>377</v>
      </c>
      <c r="F5" s="455" t="s">
        <v>378</v>
      </c>
      <c r="G5" s="455" t="s">
        <v>343</v>
      </c>
    </row>
    <row r="6" spans="1:7" ht="23.25" customHeight="1" thickBot="1">
      <c r="A6" s="123" t="s">
        <v>43</v>
      </c>
      <c r="B6" s="124"/>
      <c r="C6" s="454"/>
      <c r="D6" s="456"/>
      <c r="E6" s="456"/>
      <c r="F6" s="456"/>
      <c r="G6" s="456"/>
    </row>
    <row r="7" spans="1:7" s="4" customFormat="1" ht="12" customHeight="1" thickBot="1">
      <c r="A7" s="151">
        <v>1</v>
      </c>
      <c r="B7" s="152">
        <v>2</v>
      </c>
      <c r="C7" s="152">
        <v>3</v>
      </c>
      <c r="D7" s="153">
        <v>4</v>
      </c>
      <c r="E7" s="153">
        <v>4</v>
      </c>
      <c r="F7" s="153"/>
      <c r="G7" s="153">
        <v>4</v>
      </c>
    </row>
    <row r="8" spans="1:7" s="9" customFormat="1" ht="15.75" customHeight="1" thickBot="1">
      <c r="A8" s="125"/>
      <c r="B8" s="126"/>
      <c r="C8" s="111" t="s">
        <v>44</v>
      </c>
      <c r="D8" s="127"/>
      <c r="E8" s="127"/>
      <c r="F8" s="127"/>
      <c r="G8" s="127"/>
    </row>
    <row r="9" spans="1:7" s="8" customFormat="1" ht="12" customHeight="1" thickBot="1">
      <c r="A9" s="88">
        <v>1</v>
      </c>
      <c r="B9" s="89"/>
      <c r="C9" s="90" t="s">
        <v>45</v>
      </c>
      <c r="D9" s="338">
        <f>SUM(D10:D13)</f>
        <v>24</v>
      </c>
      <c r="E9" s="338">
        <f>SUM(E10:E13)</f>
        <v>24</v>
      </c>
      <c r="F9" s="338">
        <f>SUM(F10:F13)</f>
        <v>0</v>
      </c>
      <c r="G9" s="338">
        <f>SUM(G10:G13)</f>
        <v>24</v>
      </c>
    </row>
    <row r="10" spans="1:7" ht="12" customHeight="1">
      <c r="A10" s="91"/>
      <c r="B10" s="92">
        <v>1</v>
      </c>
      <c r="C10" s="66" t="s">
        <v>327</v>
      </c>
      <c r="D10" s="339">
        <v>24</v>
      </c>
      <c r="E10" s="339">
        <v>24</v>
      </c>
      <c r="F10" s="339"/>
      <c r="G10" s="339">
        <v>24</v>
      </c>
    </row>
    <row r="11" spans="1:7" ht="12" customHeight="1">
      <c r="A11" s="91"/>
      <c r="B11" s="92">
        <v>2</v>
      </c>
      <c r="C11" s="66" t="s">
        <v>122</v>
      </c>
      <c r="D11" s="339"/>
      <c r="E11" s="339"/>
      <c r="F11" s="339"/>
      <c r="G11" s="339"/>
    </row>
    <row r="12" spans="1:7" ht="12" customHeight="1">
      <c r="A12" s="91"/>
      <c r="B12" s="92">
        <v>3</v>
      </c>
      <c r="C12" s="66" t="s">
        <v>123</v>
      </c>
      <c r="D12" s="339"/>
      <c r="E12" s="339"/>
      <c r="F12" s="339"/>
      <c r="G12" s="339"/>
    </row>
    <row r="13" spans="1:7" ht="12" customHeight="1" thickBot="1">
      <c r="A13" s="91"/>
      <c r="B13" s="92">
        <v>4</v>
      </c>
      <c r="C13" s="66" t="s">
        <v>124</v>
      </c>
      <c r="D13" s="339"/>
      <c r="E13" s="339"/>
      <c r="F13" s="339"/>
      <c r="G13" s="339"/>
    </row>
    <row r="14" spans="1:7" ht="12" customHeight="1" thickBot="1">
      <c r="A14" s="88">
        <v>2</v>
      </c>
      <c r="B14" s="107"/>
      <c r="C14" s="90" t="s">
        <v>318</v>
      </c>
      <c r="D14" s="340">
        <v>49951</v>
      </c>
      <c r="E14" s="340">
        <v>52265</v>
      </c>
      <c r="F14" s="340">
        <v>0</v>
      </c>
      <c r="G14" s="340">
        <v>52265</v>
      </c>
    </row>
    <row r="15" spans="1:7" s="8" customFormat="1" ht="12" customHeight="1" thickBot="1">
      <c r="A15" s="88">
        <v>3</v>
      </c>
      <c r="B15" s="89"/>
      <c r="C15" s="90" t="s">
        <v>150</v>
      </c>
      <c r="D15" s="341">
        <f>SUM(D16:D22)</f>
        <v>745</v>
      </c>
      <c r="E15" s="341">
        <f>SUM(E16:E22)</f>
        <v>915</v>
      </c>
      <c r="F15" s="341">
        <f>SUM(F16:F22)</f>
        <v>0</v>
      </c>
      <c r="G15" s="341">
        <f>SUM(G16:G22)</f>
        <v>915</v>
      </c>
    </row>
    <row r="16" spans="1:7" s="2" customFormat="1" ht="12" customHeight="1">
      <c r="A16" s="101"/>
      <c r="B16" s="102">
        <v>1</v>
      </c>
      <c r="C16" s="103" t="s">
        <v>151</v>
      </c>
      <c r="D16" s="342"/>
      <c r="E16" s="342">
        <v>170</v>
      </c>
      <c r="F16" s="342"/>
      <c r="G16" s="342">
        <v>170</v>
      </c>
    </row>
    <row r="17" spans="1:7" s="2" customFormat="1" ht="12" customHeight="1">
      <c r="A17" s="91"/>
      <c r="B17" s="92">
        <v>2</v>
      </c>
      <c r="C17" s="103" t="s">
        <v>152</v>
      </c>
      <c r="D17" s="339"/>
      <c r="E17" s="339"/>
      <c r="F17" s="339"/>
      <c r="G17" s="339"/>
    </row>
    <row r="18" spans="1:7" s="2" customFormat="1" ht="12" customHeight="1">
      <c r="A18" s="91"/>
      <c r="B18" s="92">
        <v>3</v>
      </c>
      <c r="C18" s="66" t="s">
        <v>172</v>
      </c>
      <c r="D18" s="339"/>
      <c r="E18" s="339"/>
      <c r="F18" s="339"/>
      <c r="G18" s="339"/>
    </row>
    <row r="19" spans="1:7" s="2" customFormat="1" ht="12" customHeight="1">
      <c r="A19" s="91"/>
      <c r="B19" s="92">
        <v>4</v>
      </c>
      <c r="C19" s="105" t="s">
        <v>153</v>
      </c>
      <c r="D19" s="339"/>
      <c r="E19" s="339"/>
      <c r="F19" s="339"/>
      <c r="G19" s="339"/>
    </row>
    <row r="20" spans="1:7" s="2" customFormat="1" ht="12" customHeight="1">
      <c r="A20" s="91"/>
      <c r="B20" s="92">
        <v>5</v>
      </c>
      <c r="C20" s="66" t="s">
        <v>154</v>
      </c>
      <c r="D20" s="339"/>
      <c r="E20" s="339"/>
      <c r="F20" s="339"/>
      <c r="G20" s="339"/>
    </row>
    <row r="21" spans="1:7" ht="12" customHeight="1">
      <c r="A21" s="119"/>
      <c r="B21" s="97">
        <v>6</v>
      </c>
      <c r="C21" s="67" t="s">
        <v>72</v>
      </c>
      <c r="D21" s="343">
        <v>745</v>
      </c>
      <c r="E21" s="343">
        <v>745</v>
      </c>
      <c r="F21" s="343"/>
      <c r="G21" s="343">
        <v>745</v>
      </c>
    </row>
    <row r="22" spans="1:7" ht="12" customHeight="1" thickBot="1">
      <c r="A22" s="120"/>
      <c r="B22" s="121">
        <v>7</v>
      </c>
      <c r="C22" s="68" t="s">
        <v>73</v>
      </c>
      <c r="D22" s="344"/>
      <c r="E22" s="344"/>
      <c r="F22" s="344"/>
      <c r="G22" s="344"/>
    </row>
    <row r="23" spans="1:7" ht="12" customHeight="1" thickBot="1">
      <c r="A23" s="129">
        <v>4</v>
      </c>
      <c r="B23" s="130"/>
      <c r="C23" s="131" t="s">
        <v>61</v>
      </c>
      <c r="D23" s="345"/>
      <c r="E23" s="345"/>
      <c r="F23" s="345"/>
      <c r="G23" s="345"/>
    </row>
    <row r="24" spans="1:7" s="2" customFormat="1" ht="15" customHeight="1" thickBot="1">
      <c r="A24" s="106"/>
      <c r="B24" s="107"/>
      <c r="C24" s="150" t="s">
        <v>30</v>
      </c>
      <c r="D24" s="346">
        <f>D9+D14+D15+D23</f>
        <v>50720</v>
      </c>
      <c r="E24" s="346">
        <f>E9+E14+E15+E23</f>
        <v>53204</v>
      </c>
      <c r="F24" s="346">
        <f>F9+F14+F15+F23</f>
        <v>0</v>
      </c>
      <c r="G24" s="346">
        <f>G9+G14+G15+G23</f>
        <v>53204</v>
      </c>
    </row>
    <row r="25" spans="1:7" s="2" customFormat="1" ht="12.75" customHeight="1" thickBot="1">
      <c r="A25" s="132"/>
      <c r="B25" s="133"/>
      <c r="C25" s="134"/>
      <c r="D25" s="347"/>
      <c r="E25" s="347"/>
      <c r="F25" s="347"/>
      <c r="G25" s="347"/>
    </row>
    <row r="26" spans="1:7" s="9" customFormat="1" ht="15" customHeight="1" thickBot="1">
      <c r="A26" s="125"/>
      <c r="B26" s="126"/>
      <c r="C26" s="111" t="s">
        <v>54</v>
      </c>
      <c r="D26" s="348"/>
      <c r="E26" s="348"/>
      <c r="F26" s="348"/>
      <c r="G26" s="348"/>
    </row>
    <row r="27" spans="1:7" s="8" customFormat="1" ht="12" customHeight="1" thickBot="1">
      <c r="A27" s="88">
        <v>5</v>
      </c>
      <c r="B27" s="89"/>
      <c r="C27" s="90" t="s">
        <v>251</v>
      </c>
      <c r="D27" s="341">
        <f>D28+SUM(D30:D37)+SUM(D39:D40)</f>
        <v>50720</v>
      </c>
      <c r="E27" s="341">
        <f>E28+SUM(E30:E37)+SUM(E39:E40)</f>
        <v>53204</v>
      </c>
      <c r="F27" s="341">
        <f>F28+SUM(F30:F37)+SUM(F39:F40)</f>
        <v>-500</v>
      </c>
      <c r="G27" s="341">
        <f>G28+SUM(G30:G37)+SUM(G39:G40)</f>
        <v>52704</v>
      </c>
    </row>
    <row r="28" spans="1:7" ht="12" customHeight="1">
      <c r="A28" s="91"/>
      <c r="B28" s="92">
        <v>1</v>
      </c>
      <c r="C28" s="33" t="s">
        <v>33</v>
      </c>
      <c r="D28" s="339">
        <v>33461</v>
      </c>
      <c r="E28" s="339">
        <v>35081</v>
      </c>
      <c r="F28" s="339"/>
      <c r="G28" s="339">
        <v>35081</v>
      </c>
    </row>
    <row r="29" spans="1:7" ht="12" customHeight="1">
      <c r="A29" s="91"/>
      <c r="B29" s="92"/>
      <c r="C29" s="155" t="s">
        <v>161</v>
      </c>
      <c r="D29" s="349"/>
      <c r="E29" s="349"/>
      <c r="F29" s="349"/>
      <c r="G29" s="349"/>
    </row>
    <row r="30" spans="1:7" ht="12" customHeight="1">
      <c r="A30" s="91"/>
      <c r="B30" s="92">
        <v>2</v>
      </c>
      <c r="C30" s="25" t="s">
        <v>34</v>
      </c>
      <c r="D30" s="339">
        <v>8100</v>
      </c>
      <c r="E30" s="339">
        <v>8464</v>
      </c>
      <c r="F30" s="339"/>
      <c r="G30" s="339">
        <v>8464</v>
      </c>
    </row>
    <row r="31" spans="1:7" ht="12" customHeight="1">
      <c r="A31" s="98"/>
      <c r="B31" s="99">
        <v>3</v>
      </c>
      <c r="C31" s="25" t="s">
        <v>164</v>
      </c>
      <c r="D31" s="350">
        <v>8559</v>
      </c>
      <c r="E31" s="350">
        <v>9059</v>
      </c>
      <c r="F31" s="350">
        <v>-500</v>
      </c>
      <c r="G31" s="350">
        <v>8559</v>
      </c>
    </row>
    <row r="32" spans="1:7" ht="12" customHeight="1">
      <c r="A32" s="98"/>
      <c r="B32" s="99">
        <v>4</v>
      </c>
      <c r="C32" s="35" t="s">
        <v>79</v>
      </c>
      <c r="D32" s="350">
        <v>600</v>
      </c>
      <c r="E32" s="350">
        <v>600</v>
      </c>
      <c r="F32" s="350"/>
      <c r="G32" s="350">
        <v>600</v>
      </c>
    </row>
    <row r="33" spans="1:7" ht="12" customHeight="1">
      <c r="A33" s="98"/>
      <c r="B33" s="99">
        <v>5</v>
      </c>
      <c r="C33" s="52" t="s">
        <v>156</v>
      </c>
      <c r="D33" s="350"/>
      <c r="E33" s="350"/>
      <c r="F33" s="350"/>
      <c r="G33" s="350"/>
    </row>
    <row r="34" spans="1:7" ht="12" customHeight="1">
      <c r="A34" s="98"/>
      <c r="B34" s="99">
        <v>6</v>
      </c>
      <c r="C34" s="25" t="s">
        <v>116</v>
      </c>
      <c r="D34" s="350"/>
      <c r="E34" s="350"/>
      <c r="F34" s="350"/>
      <c r="G34" s="350"/>
    </row>
    <row r="35" spans="1:7" ht="12" customHeight="1">
      <c r="A35" s="98"/>
      <c r="B35" s="99">
        <v>7</v>
      </c>
      <c r="C35" s="65" t="s">
        <v>140</v>
      </c>
      <c r="D35" s="350"/>
      <c r="E35" s="350"/>
      <c r="F35" s="350"/>
      <c r="G35" s="350"/>
    </row>
    <row r="36" spans="1:7" s="8" customFormat="1" ht="12" customHeight="1">
      <c r="A36" s="91"/>
      <c r="B36" s="92">
        <v>8</v>
      </c>
      <c r="C36" s="25" t="s">
        <v>77</v>
      </c>
      <c r="D36" s="339"/>
      <c r="E36" s="339">
        <v>0</v>
      </c>
      <c r="F36" s="339"/>
      <c r="G36" s="339">
        <v>0</v>
      </c>
    </row>
    <row r="37" spans="1:7" s="8" customFormat="1" ht="12" customHeight="1">
      <c r="A37" s="101"/>
      <c r="B37" s="102">
        <v>9</v>
      </c>
      <c r="C37" s="25" t="s">
        <v>35</v>
      </c>
      <c r="D37" s="342"/>
      <c r="E37" s="342"/>
      <c r="F37" s="342"/>
      <c r="G37" s="342"/>
    </row>
    <row r="38" spans="1:7" s="8" customFormat="1" ht="12" customHeight="1">
      <c r="A38" s="101"/>
      <c r="B38" s="102"/>
      <c r="C38" s="156" t="s">
        <v>173</v>
      </c>
      <c r="D38" s="351"/>
      <c r="E38" s="351"/>
      <c r="F38" s="351"/>
      <c r="G38" s="351"/>
    </row>
    <row r="39" spans="1:7" ht="12" customHeight="1">
      <c r="A39" s="101"/>
      <c r="B39" s="102">
        <v>10</v>
      </c>
      <c r="C39" s="36" t="s">
        <v>130</v>
      </c>
      <c r="D39" s="342"/>
      <c r="E39" s="342"/>
      <c r="F39" s="342"/>
      <c r="G39" s="342"/>
    </row>
    <row r="40" spans="1:7" ht="12" customHeight="1" thickBot="1">
      <c r="A40" s="91"/>
      <c r="B40" s="92">
        <v>11</v>
      </c>
      <c r="C40" s="53" t="s">
        <v>135</v>
      </c>
      <c r="D40" s="339"/>
      <c r="E40" s="339"/>
      <c r="F40" s="339"/>
      <c r="G40" s="339"/>
    </row>
    <row r="41" spans="1:7" s="8" customFormat="1" ht="12" customHeight="1" thickBot="1">
      <c r="A41" s="88">
        <v>6</v>
      </c>
      <c r="B41" s="89"/>
      <c r="C41" s="90" t="s">
        <v>55</v>
      </c>
      <c r="D41" s="341">
        <f>SUM(D42:D45)</f>
        <v>0</v>
      </c>
      <c r="E41" s="341">
        <f>SUM(E42:E45)</f>
        <v>0</v>
      </c>
      <c r="F41" s="341">
        <f>SUM(F42:F45)</f>
        <v>500</v>
      </c>
      <c r="G41" s="341">
        <f>SUM(G42:G45)</f>
        <v>500</v>
      </c>
    </row>
    <row r="42" spans="1:7" ht="12" customHeight="1">
      <c r="A42" s="91"/>
      <c r="B42" s="92">
        <v>1</v>
      </c>
      <c r="C42" s="66" t="s">
        <v>165</v>
      </c>
      <c r="D42" s="339"/>
      <c r="E42" s="339"/>
      <c r="F42" s="339"/>
      <c r="G42" s="339"/>
    </row>
    <row r="43" spans="1:7" ht="12" customHeight="1">
      <c r="A43" s="91"/>
      <c r="B43" s="92">
        <v>2</v>
      </c>
      <c r="C43" s="66" t="s">
        <v>166</v>
      </c>
      <c r="D43" s="339"/>
      <c r="E43" s="339"/>
      <c r="F43" s="339">
        <v>500</v>
      </c>
      <c r="G43" s="339">
        <v>500</v>
      </c>
    </row>
    <row r="44" spans="1:7" ht="12" customHeight="1">
      <c r="A44" s="91"/>
      <c r="B44" s="92">
        <v>3</v>
      </c>
      <c r="C44" s="66" t="s">
        <v>157</v>
      </c>
      <c r="D44" s="339"/>
      <c r="E44" s="339"/>
      <c r="F44" s="339"/>
      <c r="G44" s="339"/>
    </row>
    <row r="45" spans="1:7" ht="12" customHeight="1" thickBot="1">
      <c r="A45" s="91"/>
      <c r="B45" s="92">
        <v>4</v>
      </c>
      <c r="C45" s="66" t="s">
        <v>56</v>
      </c>
      <c r="D45" s="339"/>
      <c r="E45" s="339"/>
      <c r="F45" s="339"/>
      <c r="G45" s="339"/>
    </row>
    <row r="46" spans="1:7" ht="15" customHeight="1" thickBot="1">
      <c r="A46" s="106"/>
      <c r="B46" s="107"/>
      <c r="C46" s="150" t="s">
        <v>60</v>
      </c>
      <c r="D46" s="346">
        <f>D27+D41</f>
        <v>50720</v>
      </c>
      <c r="E46" s="346">
        <f>E27+E41</f>
        <v>53204</v>
      </c>
      <c r="F46" s="346">
        <f>F27+F41</f>
        <v>0</v>
      </c>
      <c r="G46" s="346">
        <f>G27+G41</f>
        <v>53204</v>
      </c>
    </row>
    <row r="47" spans="5:7" ht="9.75" customHeight="1" thickBot="1">
      <c r="E47" s="352"/>
      <c r="F47" s="352"/>
      <c r="G47" s="352"/>
    </row>
    <row r="48" spans="1:7" ht="15" customHeight="1" thickBot="1">
      <c r="A48" s="135" t="s">
        <v>255</v>
      </c>
      <c r="B48" s="20"/>
      <c r="C48" s="366"/>
      <c r="D48" s="367">
        <v>16</v>
      </c>
      <c r="E48" s="217">
        <v>16</v>
      </c>
      <c r="F48" s="217"/>
      <c r="G48" s="217">
        <v>16</v>
      </c>
    </row>
    <row r="49" spans="1:7" ht="14.25" customHeight="1">
      <c r="A49" s="461" t="s">
        <v>170</v>
      </c>
      <c r="B49" s="461"/>
      <c r="C49" s="461"/>
      <c r="D49" s="461"/>
      <c r="E49" s="461"/>
      <c r="F49" s="461"/>
      <c r="G49" s="461"/>
    </row>
  </sheetData>
  <sheetProtection/>
  <mergeCells count="9">
    <mergeCell ref="C5:C6"/>
    <mergeCell ref="G5:G6"/>
    <mergeCell ref="A49:G49"/>
    <mergeCell ref="C1:G1"/>
    <mergeCell ref="D5:D6"/>
    <mergeCell ref="E5:E6"/>
    <mergeCell ref="A2:B2"/>
    <mergeCell ref="A3:B3"/>
    <mergeCell ref="F5:F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2013-04-25T17:52:57Z</cp:lastPrinted>
  <dcterms:created xsi:type="dcterms:W3CDTF">1999-10-30T10:30:45Z</dcterms:created>
  <dcterms:modified xsi:type="dcterms:W3CDTF">2013-05-30T09:30:45Z</dcterms:modified>
  <cp:category/>
  <cp:version/>
  <cp:contentType/>
  <cp:contentStatus/>
</cp:coreProperties>
</file>