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8\Máté\22_2018.(XI.23.) 2018.évi költs.rend.mód melléklete 2018.11.23.xlsx 2018-11-23 09-24-30\"/>
    </mc:Choice>
  </mc:AlternateContent>
  <xr:revisionPtr revIDLastSave="0" documentId="8_{88F31205-BC10-4C47-8900-F9E385C485CB}" xr6:coauthVersionLast="38" xr6:coauthVersionMax="38" xr10:uidLastSave="{00000000-0000-0000-0000-000000000000}"/>
  <bookViews>
    <workbookView xWindow="0" yWindow="0" windowWidth="20490" windowHeight="7245" xr2:uid="{0B357692-9F34-48EF-907E-55B3F3364E30}"/>
  </bookViews>
  <sheets>
    <sheet name="6.sz.mell.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2" i="1" l="1"/>
  <c r="B101" i="1"/>
  <c r="B99" i="1"/>
  <c r="F98" i="1"/>
  <c r="F94" i="1"/>
  <c r="B94" i="1"/>
  <c r="B93" i="1"/>
  <c r="F90" i="1"/>
  <c r="E89" i="1"/>
  <c r="B89" i="1"/>
  <c r="F89" i="1" s="1"/>
  <c r="F88" i="1"/>
  <c r="F87" i="1"/>
  <c r="F86" i="1"/>
  <c r="F85" i="1"/>
  <c r="F84" i="1"/>
  <c r="E84" i="1"/>
  <c r="B84" i="1"/>
  <c r="F82" i="1"/>
  <c r="F81" i="1"/>
  <c r="F80" i="1"/>
  <c r="F79" i="1"/>
  <c r="F78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E56" i="1"/>
  <c r="B56" i="1"/>
  <c r="F56" i="1" s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B36" i="1"/>
  <c r="F35" i="1"/>
  <c r="F34" i="1"/>
  <c r="F33" i="1"/>
  <c r="F32" i="1"/>
  <c r="F31" i="1"/>
  <c r="F30" i="1"/>
  <c r="F28" i="1"/>
  <c r="F27" i="1"/>
  <c r="F26" i="1"/>
  <c r="F25" i="1"/>
  <c r="F24" i="1"/>
  <c r="E24" i="1"/>
  <c r="B24" i="1"/>
  <c r="F23" i="1"/>
  <c r="F22" i="1"/>
  <c r="E21" i="1"/>
  <c r="D21" i="1"/>
  <c r="D106" i="1" s="1"/>
  <c r="B21" i="1"/>
  <c r="F21" i="1" s="1"/>
  <c r="F20" i="1"/>
  <c r="F19" i="1"/>
  <c r="F18" i="1"/>
  <c r="F17" i="1"/>
  <c r="F16" i="1"/>
  <c r="F15" i="1"/>
  <c r="F14" i="1"/>
  <c r="F12" i="1"/>
  <c r="E11" i="1"/>
  <c r="B11" i="1"/>
  <c r="F11" i="1" s="1"/>
  <c r="F10" i="1"/>
  <c r="F9" i="1"/>
  <c r="E8" i="1"/>
  <c r="E106" i="1" s="1"/>
  <c r="B8" i="1"/>
  <c r="F8" i="1" s="1"/>
  <c r="F7" i="1"/>
  <c r="F6" i="1"/>
  <c r="F5" i="1"/>
  <c r="F106" i="1" l="1"/>
  <c r="B106" i="1"/>
</calcChain>
</file>

<file path=xl/sharedStrings.xml><?xml version="1.0" encoding="utf-8"?>
<sst xmlns="http://schemas.openxmlformats.org/spreadsheetml/2006/main" count="203" uniqueCount="111">
  <si>
    <t>Beruházási (felhalmozási) kiadások előirányzata beruházásonként</t>
  </si>
  <si>
    <t xml:space="preserve"> Forintban !</t>
  </si>
  <si>
    <t>Beruházás  megnevezése</t>
  </si>
  <si>
    <t>Teljes költség</t>
  </si>
  <si>
    <t>Kivitelezés kezdési és befejezési éve</t>
  </si>
  <si>
    <t>Felhasználás
2017. XII.31-ig</t>
  </si>
  <si>
    <t>2018. évi előirányzat</t>
  </si>
  <si>
    <t xml:space="preserve">
2018. év utáni szükséglet
</t>
  </si>
  <si>
    <t>6=(2-4-5)</t>
  </si>
  <si>
    <t>Szennyvízbekötés (Temető utca)</t>
  </si>
  <si>
    <t>2018</t>
  </si>
  <si>
    <t>Szennyvízbekötés (Adria utca)</t>
  </si>
  <si>
    <t>Petőfi út járda terv, anyag, szolgáltatás</t>
  </si>
  <si>
    <t>Váci Mihály Gimn. energetikai korszerűsítés</t>
  </si>
  <si>
    <t>2017-2018</t>
  </si>
  <si>
    <t>Komplex energetikai fejlesztés</t>
  </si>
  <si>
    <t>Zöldliget áramkiépítés</t>
  </si>
  <si>
    <t>Nyíri mezőség projekt</t>
  </si>
  <si>
    <t>Közúti jelzőtáblák</t>
  </si>
  <si>
    <t>Közvilágítási hálózatfejlesztés</t>
  </si>
  <si>
    <t>Járóbeteg szakrendelére tárgyi eszköz beszerzés</t>
  </si>
  <si>
    <t>Mezőőri járulék nyilvántartó program beszerzés</t>
  </si>
  <si>
    <t>Tervek beszerzése</t>
  </si>
  <si>
    <t>Térfigyelő rendszer kiépítése (2015: 374.185)</t>
  </si>
  <si>
    <t>Mezőőr telefon</t>
  </si>
  <si>
    <t>Mezőőr kamera állvány, 4 db vadkamera+akkumulátor, sátor és egyéb kisértékű tárgyi eszközök beszerzése</t>
  </si>
  <si>
    <t>Vízkár elhárítás tervdokumentáció aktualizálás</t>
  </si>
  <si>
    <t>Belvízpályázat</t>
  </si>
  <si>
    <t>Kossuth utca 5.-7. csapadékvíz elvezetés</t>
  </si>
  <si>
    <t>Karácsonyi dísz beszerzése</t>
  </si>
  <si>
    <t>Gyepmesteri telep (telekalakítás: 57.800, kút létesítés: 1.830.070)</t>
  </si>
  <si>
    <t>Fólia létesítése</t>
  </si>
  <si>
    <t>KEF kis értékű tárgyi eszköz beszerzés</t>
  </si>
  <si>
    <t>Esély otthon pályázat egyéb tárgyi eszköz beszerzés</t>
  </si>
  <si>
    <t>Humprey periméter, nyomtató, motoros műszerasztal</t>
  </si>
  <si>
    <t xml:space="preserve">Tiszavasvári Bethlen u. 1. és Bajcsy Zsilinszky u. 2. szám alatti ingatlanok megvásárlása </t>
  </si>
  <si>
    <t>Tiszavasvári Polgármesteri Hivatal</t>
  </si>
  <si>
    <t>egyéb tárgyi eszköz beszerzés (pl: festmény, függöny, klíma, bútor)</t>
  </si>
  <si>
    <t>kis értékű informatikai eszközbeszerzés</t>
  </si>
  <si>
    <t>ASP-hez eszközbeszerzés</t>
  </si>
  <si>
    <t>számítógép beszerzés</t>
  </si>
  <si>
    <t>Városi Kincstár</t>
  </si>
  <si>
    <t>- irattári szekrény készítés</t>
  </si>
  <si>
    <t>-  2 db klíma beszerzése</t>
  </si>
  <si>
    <t>- 6 db forgószék beszerzése</t>
  </si>
  <si>
    <t>- szőnyeg vásárlás</t>
  </si>
  <si>
    <t>- egyéb kis értékű tárgyi eszközök beszerzése</t>
  </si>
  <si>
    <t>- laptop és nyomtató beszerzése</t>
  </si>
  <si>
    <t>- 6 db kártyaolvasó beszerzése</t>
  </si>
  <si>
    <t>- 1 db porszívó beszerzése</t>
  </si>
  <si>
    <t>- Sportpálya eredményjelző tartószerkezet</t>
  </si>
  <si>
    <t>- alap szerszámkészlet beszerzés (Sportcsarnok)</t>
  </si>
  <si>
    <t>Egyesített Óvodai Intézmény</t>
  </si>
  <si>
    <t>- Gyermek bútorok (fektető, szék, fektető huzat) beszerzése</t>
  </si>
  <si>
    <t>- 5 db porszívó beszerzése</t>
  </si>
  <si>
    <t>- 2 db vasaló beszerzése</t>
  </si>
  <si>
    <t>- mosógép és ruhaszárító beszerzése</t>
  </si>
  <si>
    <t>- akkumulátoros fúrógép, sövényvágó, gereblye, ásó, egyéb szerszámok és kis értékű tárgyi eszközök beszerzése)</t>
  </si>
  <si>
    <t xml:space="preserve">- 3 db árnyékoló ponyva beszerzése </t>
  </si>
  <si>
    <t>Egyesített Közművelődési Intézmény és Könyvtár</t>
  </si>
  <si>
    <t>- zárható külső raktár létrehozására szolgáló szakipari falak besz.</t>
  </si>
  <si>
    <t>- 1 db kártyaolvasó beszerzése</t>
  </si>
  <si>
    <t>- MERABONA könyvállvány beszerzése (Könyvtár)</t>
  </si>
  <si>
    <t>- Lamináló gép beszerzése (Könyvtár)</t>
  </si>
  <si>
    <t>- szerszámok beszerzése</t>
  </si>
  <si>
    <t>- 3 db vezetékes telefonkészülék beszerzése</t>
  </si>
  <si>
    <t>- vizes takarítógép és porszívó beszerzés</t>
  </si>
  <si>
    <t>- vízmelegítő tartály beszerzése (Múzeum)</t>
  </si>
  <si>
    <t>- bútorszéf és pénzkazetta beszerzése</t>
  </si>
  <si>
    <t>- könyvtári könyvek beszerzése</t>
  </si>
  <si>
    <t>- Könyvtári érdekeltségnövelő pályázatból könyvbeszerzés</t>
  </si>
  <si>
    <t>- Könyvtári könyvek beszerzése Szja 1%-ának felajánlásából</t>
  </si>
  <si>
    <t>- 10 db rendezvénysátor beszerzése</t>
  </si>
  <si>
    <t>- informatikai és egyéb kis értékű eszközök beszerzése érdekeltségnövelő támogatás terhére</t>
  </si>
  <si>
    <t>- 1 db laptop beszerzése</t>
  </si>
  <si>
    <t>Kornisné Liptay Elza Szociális és Gyermekjóléti Központ</t>
  </si>
  <si>
    <t>Család- és Gyermekjóléti Központ</t>
  </si>
  <si>
    <t>- irodabútorok beszerzése (2 db íróasztal, 2 db irodai szék, 1 db tárgyalóasztal,  fogas, tároló szekrény)</t>
  </si>
  <si>
    <t>- iratmegsemmisítő</t>
  </si>
  <si>
    <t>- szemetes kuka</t>
  </si>
  <si>
    <t>- óvodai- és iskolai szociális munka beruházási kerete</t>
  </si>
  <si>
    <t>Család- és Gyermekjóléti Szolgálat</t>
  </si>
  <si>
    <t>- 1 db laptop beszerzése szoftverrel</t>
  </si>
  <si>
    <t>- 1 db asztali számítógép</t>
  </si>
  <si>
    <t>- irodabútorok beszerzése (1 db íróasztal, 3 db forgószék)</t>
  </si>
  <si>
    <t>- 2 db kerékpár</t>
  </si>
  <si>
    <t>Házi segítségnyújtás</t>
  </si>
  <si>
    <t>- 11 db táska</t>
  </si>
  <si>
    <t>- 1 db monitor beszerzése</t>
  </si>
  <si>
    <t>EFOP 3.2.9-16. pályázatból megvalósítandó beruházások</t>
  </si>
  <si>
    <t>Idős ellátás 1 db monitor beszerzése (iroda)</t>
  </si>
  <si>
    <t>Fogyatékos ellátás 1 db nyomtató beszerzése</t>
  </si>
  <si>
    <t>Bentlakásos ellátások beruházási keretösszege</t>
  </si>
  <si>
    <t>Kártyaolvasó beszerzése 2017. évi maradványból</t>
  </si>
  <si>
    <t>Ápolási és egyéb tárgyi eszk. beszerzése gyakorlati oktatás keretéből</t>
  </si>
  <si>
    <t>Irodai szék, íróasztal, kárpitozott szék beszerzés Boldogabb Családokért Alapítvány 2017. évi támogatásából</t>
  </si>
  <si>
    <t>2 db kerékpár jelzőrendszeres házi segítségnyújtáshoz</t>
  </si>
  <si>
    <t>2 db táska jelzőrendszeres házi segítségnyújtáshoz</t>
  </si>
  <si>
    <t>Konyhai eszközök beszerzése</t>
  </si>
  <si>
    <t>"B" épület bejárati ajtó átalakítása (fotocellás ajtó)</t>
  </si>
  <si>
    <t>Támogató Szolgálat részére kisbusz beszerzése</t>
  </si>
  <si>
    <t>1 db fűkasza beszerzése</t>
  </si>
  <si>
    <t>Pénzszállító táska beszerzése</t>
  </si>
  <si>
    <t>Tiszavasvári Bölcsőde</t>
  </si>
  <si>
    <t>- spirálozó és lamináló gép beszerzése</t>
  </si>
  <si>
    <t>- konyhai eszközök beszerzése</t>
  </si>
  <si>
    <t>- bölcsődei textíliák beszerzése</t>
  </si>
  <si>
    <t>- Kormányhivatal által előírt eszközök beszerzése</t>
  </si>
  <si>
    <t>- beépített tároló szekrény és egyéb bútorok beszerzése</t>
  </si>
  <si>
    <t>- munkaruha beszerzés (kihordási idő &gt; 1 év)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</si>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</sst>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33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color theme="1"/>
      <name val="Times New Roman CE"/>
      <charset val="238"/>
    </font>
    <font>
      <sz val="10"/>
      <color theme="1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0"/>
      <color indexed="10"/>
      <name val="Times New Roman CE"/>
      <charset val="238"/>
    </font>
    <font>
      <b/>
      <sz val="10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sz val="10"/>
      <name val="MS Sans Serif"/>
      <family val="2"/>
      <charset val="238"/>
    </font>
    <font>
      <sz val="8"/>
      <color theme="1"/>
      <name val="Times New Roman CE"/>
      <charset val="238"/>
    </font>
    <font>
      <b/>
      <sz val="10"/>
      <color rgb="FFFF0000"/>
      <name val="Times New Roman CE"/>
      <charset val="238"/>
    </font>
    <font>
      <sz val="12"/>
      <name val="Times New Roman CE"/>
      <charset val="238"/>
    </font>
    <font>
      <sz val="8"/>
      <color theme="1"/>
      <name val="Times New Roman CE"/>
      <family val="1"/>
      <charset val="238"/>
    </font>
    <font>
      <sz val="9"/>
      <color theme="1"/>
      <name val="Times New Roman CE"/>
      <charset val="238"/>
    </font>
    <font>
      <sz val="8"/>
      <color theme="1"/>
      <name val="Times New Roman"/>
      <family val="1"/>
      <charset val="238"/>
    </font>
    <font>
      <b/>
      <sz val="10"/>
      <color theme="1"/>
      <name val="Times New Roman CE"/>
      <charset val="238"/>
    </font>
    <font>
      <b/>
      <sz val="8"/>
      <color theme="1"/>
      <name val="Times New Roman CE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u/>
      <sz val="10"/>
      <color theme="1"/>
      <name val="Times New Roman CE"/>
      <charset val="238"/>
    </font>
    <font>
      <b/>
      <sz val="8"/>
      <color rgb="FFFF0000"/>
      <name val="Times New Roman CE"/>
      <charset val="238"/>
    </font>
    <font>
      <sz val="10"/>
      <color rgb="FFFF0000"/>
      <name val="Times New Roman CE"/>
      <charset val="238"/>
    </font>
    <font>
      <sz val="10"/>
      <color theme="1"/>
      <name val="Times New Roman CE"/>
      <family val="1"/>
      <charset val="238"/>
    </font>
    <font>
      <i/>
      <sz val="10"/>
      <color theme="1"/>
      <name val="Times New Roman CE"/>
      <charset val="238"/>
    </font>
    <font>
      <sz val="10"/>
      <color rgb="FFFF0000"/>
      <name val="Times New Roman CE"/>
      <family val="1"/>
      <charset val="238"/>
    </font>
    <font>
      <b/>
      <u/>
      <sz val="10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i/>
      <sz val="10"/>
      <color theme="1"/>
      <name val="Times New Roman CE"/>
      <family val="1"/>
      <charset val="238"/>
    </font>
    <font>
      <sz val="11"/>
      <color theme="1"/>
      <name val="Times New Roman CE"/>
      <charset val="238"/>
    </font>
    <font>
      <b/>
      <sz val="9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2" fillId="0" borderId="0"/>
  </cellStyleXfs>
  <cellXfs count="120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wrapText="1"/>
    </xf>
    <xf numFmtId="164" fontId="5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164" fontId="8" fillId="0" borderId="1" xfId="0" applyNumberFormat="1" applyFont="1" applyFill="1" applyBorder="1" applyAlignment="1" applyProtection="1">
      <alignment horizontal="center" vertical="center" wrapText="1"/>
    </xf>
    <xf numFmtId="164" fontId="8" fillId="0" borderId="2" xfId="0" applyNumberFormat="1" applyFont="1" applyFill="1" applyBorder="1" applyAlignment="1" applyProtection="1">
      <alignment horizontal="center" vertical="center" wrapText="1"/>
    </xf>
    <xf numFmtId="164" fontId="8" fillId="0" borderId="3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10" fillId="0" borderId="4" xfId="2" applyNumberFormat="1" applyFont="1" applyFill="1" applyBorder="1" applyAlignment="1" applyProtection="1">
      <alignment horizontal="left" vertical="center" wrapText="1"/>
      <protection locked="0"/>
    </xf>
    <xf numFmtId="164" fontId="10" fillId="0" borderId="5" xfId="2" applyNumberFormat="1" applyFont="1" applyFill="1" applyBorder="1" applyAlignment="1" applyProtection="1">
      <alignment vertical="center" wrapText="1"/>
      <protection locked="0"/>
    </xf>
    <xf numFmtId="49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6" xfId="0" applyNumberFormat="1" applyFont="1" applyFill="1" applyBorder="1" applyAlignment="1" applyProtection="1">
      <alignment vertical="center" wrapText="1"/>
      <protection locked="0"/>
    </xf>
    <xf numFmtId="164" fontId="10" fillId="0" borderId="7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164" fontId="10" fillId="0" borderId="8" xfId="2" applyNumberFormat="1" applyFont="1" applyFill="1" applyBorder="1" applyAlignment="1" applyProtection="1">
      <alignment vertical="center" wrapText="1"/>
      <protection locked="0"/>
    </xf>
    <xf numFmtId="49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9" xfId="0" applyNumberFormat="1" applyFont="1" applyFill="1" applyBorder="1" applyAlignment="1" applyProtection="1">
      <alignment vertical="center" wrapText="1"/>
      <protection locked="0"/>
    </xf>
    <xf numFmtId="164" fontId="10" fillId="0" borderId="10" xfId="0" applyNumberFormat="1" applyFont="1" applyFill="1" applyBorder="1" applyAlignment="1" applyProtection="1">
      <alignment vertical="center" wrapText="1"/>
    </xf>
    <xf numFmtId="164" fontId="10" fillId="0" borderId="11" xfId="2" applyNumberFormat="1" applyFont="1" applyFill="1" applyBorder="1" applyAlignment="1" applyProtection="1">
      <alignment horizontal="left" vertical="center" wrapText="1"/>
      <protection locked="0"/>
    </xf>
    <xf numFmtId="164" fontId="10" fillId="0" borderId="12" xfId="2" applyNumberFormat="1" applyFont="1" applyFill="1" applyBorder="1" applyAlignment="1" applyProtection="1">
      <alignment vertical="center" wrapText="1"/>
      <protection locked="0"/>
    </xf>
    <xf numFmtId="49" fontId="10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13" xfId="0" applyNumberFormat="1" applyFont="1" applyFill="1" applyBorder="1" applyAlignment="1" applyProtection="1">
      <alignment vertical="center" wrapText="1"/>
      <protection locked="0"/>
    </xf>
    <xf numFmtId="164" fontId="10" fillId="0" borderId="14" xfId="0" applyNumberFormat="1" applyFont="1" applyFill="1" applyBorder="1" applyAlignment="1" applyProtection="1">
      <alignment vertical="center" wrapText="1"/>
    </xf>
    <xf numFmtId="164" fontId="11" fillId="0" borderId="0" xfId="0" applyNumberFormat="1" applyFont="1" applyFill="1" applyAlignment="1">
      <alignment vertical="center" wrapText="1"/>
    </xf>
    <xf numFmtId="164" fontId="10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10" fillId="0" borderId="12" xfId="3" applyFont="1" applyFill="1" applyBorder="1" applyAlignment="1" applyProtection="1">
      <alignment horizontal="left"/>
      <protection locked="0"/>
    </xf>
    <xf numFmtId="164" fontId="13" fillId="0" borderId="14" xfId="0" applyNumberFormat="1" applyFont="1" applyFill="1" applyBorder="1" applyAlignment="1" applyProtection="1">
      <alignment vertical="center" wrapText="1"/>
    </xf>
    <xf numFmtId="0" fontId="10" fillId="0" borderId="11" xfId="3" applyFont="1" applyFill="1" applyBorder="1" applyProtection="1">
      <protection locked="0"/>
    </xf>
    <xf numFmtId="164" fontId="14" fillId="0" borderId="13" xfId="0" applyNumberFormat="1" applyFont="1" applyFill="1" applyBorder="1" applyAlignment="1" applyProtection="1">
      <alignment vertical="center" wrapText="1"/>
      <protection locked="0"/>
    </xf>
    <xf numFmtId="164" fontId="13" fillId="0" borderId="11" xfId="2" applyNumberFormat="1" applyFont="1" applyFill="1" applyBorder="1" applyAlignment="1" applyProtection="1">
      <alignment horizontal="left" vertical="center" wrapText="1"/>
      <protection locked="0"/>
    </xf>
    <xf numFmtId="164" fontId="13" fillId="0" borderId="12" xfId="2" applyNumberFormat="1" applyFont="1" applyFill="1" applyBorder="1" applyAlignment="1" applyProtection="1">
      <alignment vertical="center" wrapText="1"/>
      <protection locked="0"/>
    </xf>
    <xf numFmtId="164" fontId="1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3" xfId="0" applyNumberFormat="1" applyFont="1" applyFill="1" applyBorder="1" applyAlignment="1" applyProtection="1">
      <alignment vertical="center" wrapText="1"/>
      <protection locked="0"/>
    </xf>
    <xf numFmtId="164" fontId="3" fillId="0" borderId="16" xfId="0" applyNumberFormat="1" applyFont="1" applyFill="1" applyBorder="1" applyAlignment="1">
      <alignment vertical="center" wrapText="1"/>
    </xf>
    <xf numFmtId="164" fontId="10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11" xfId="2" applyFont="1" applyFill="1" applyBorder="1" applyAlignment="1">
      <alignment vertical="center"/>
    </xf>
    <xf numFmtId="164" fontId="16" fillId="0" borderId="0" xfId="0" applyNumberFormat="1" applyFont="1" applyFill="1" applyAlignment="1">
      <alignment vertical="center" wrapText="1"/>
    </xf>
    <xf numFmtId="0" fontId="15" fillId="0" borderId="4" xfId="2" applyFont="1" applyFill="1" applyBorder="1" applyAlignment="1">
      <alignment vertical="center"/>
    </xf>
    <xf numFmtId="164" fontId="8" fillId="0" borderId="14" xfId="0" applyNumberFormat="1" applyFont="1" applyFill="1" applyBorder="1" applyAlignment="1" applyProtection="1">
      <alignment vertical="center" wrapText="1"/>
    </xf>
    <xf numFmtId="0" fontId="17" fillId="0" borderId="14" xfId="3" applyFont="1" applyFill="1" applyBorder="1" applyAlignment="1" applyProtection="1">
      <alignment wrapText="1"/>
      <protection locked="0"/>
    </xf>
    <xf numFmtId="164" fontId="17" fillId="0" borderId="12" xfId="2" applyNumberFormat="1" applyFont="1" applyFill="1" applyBorder="1" applyAlignment="1" applyProtection="1">
      <alignment vertical="center" wrapText="1"/>
      <protection locked="0"/>
    </xf>
    <xf numFmtId="49" fontId="17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3" xfId="0" applyNumberFormat="1" applyFont="1" applyFill="1" applyBorder="1" applyAlignment="1" applyProtection="1">
      <alignment vertical="center" wrapText="1"/>
      <protection locked="0"/>
    </xf>
    <xf numFmtId="164" fontId="17" fillId="0" borderId="14" xfId="0" applyNumberFormat="1" applyFont="1" applyFill="1" applyBorder="1" applyAlignment="1" applyProtection="1">
      <alignment vertical="center" wrapText="1"/>
    </xf>
    <xf numFmtId="0" fontId="18" fillId="0" borderId="4" xfId="2" applyFont="1" applyFill="1" applyBorder="1" applyAlignment="1">
      <alignment vertical="center"/>
    </xf>
    <xf numFmtId="0" fontId="19" fillId="0" borderId="4" xfId="2" applyFont="1" applyFill="1" applyBorder="1" applyAlignment="1">
      <alignment vertical="center"/>
    </xf>
    <xf numFmtId="164" fontId="13" fillId="0" borderId="8" xfId="2" applyNumberFormat="1" applyFont="1" applyFill="1" applyBorder="1" applyAlignment="1" applyProtection="1">
      <alignment vertical="center" wrapText="1"/>
      <protection locked="0"/>
    </xf>
    <xf numFmtId="164" fontId="13" fillId="0" borderId="17" xfId="0" applyNumberFormat="1" applyFont="1" applyFill="1" applyBorder="1" applyAlignment="1" applyProtection="1">
      <alignment vertical="center" wrapText="1"/>
    </xf>
    <xf numFmtId="164" fontId="20" fillId="0" borderId="18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5" xfId="0" applyNumberFormat="1" applyFont="1" applyFill="1" applyBorder="1" applyAlignment="1" applyProtection="1">
      <alignment vertical="center" wrapText="1"/>
      <protection locked="0"/>
    </xf>
    <xf numFmtId="49" fontId="3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6" xfId="0" applyNumberFormat="1" applyFont="1" applyFill="1" applyBorder="1" applyAlignment="1" applyProtection="1">
      <alignment vertical="center" wrapText="1"/>
      <protection locked="0"/>
    </xf>
    <xf numFmtId="164" fontId="11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64" fontId="11" fillId="0" borderId="12" xfId="0" applyNumberFormat="1" applyFont="1" applyFill="1" applyBorder="1" applyAlignment="1" applyProtection="1">
      <alignment vertical="center" wrapText="1"/>
      <protection locked="0"/>
    </xf>
    <xf numFmtId="49" fontId="11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3" xfId="0" applyNumberFormat="1" applyFont="1" applyFill="1" applyBorder="1" applyAlignment="1" applyProtection="1">
      <alignment vertical="center" wrapText="1"/>
      <protection locked="0"/>
    </xf>
    <xf numFmtId="164" fontId="21" fillId="0" borderId="14" xfId="0" applyNumberFormat="1" applyFont="1" applyFill="1" applyBorder="1" applyAlignment="1" applyProtection="1">
      <alignment vertical="center" wrapText="1"/>
    </xf>
    <xf numFmtId="164" fontId="3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64" fontId="3" fillId="0" borderId="12" xfId="0" applyNumberFormat="1" applyFont="1" applyFill="1" applyBorder="1" applyAlignment="1" applyProtection="1">
      <alignment vertical="center" wrapText="1"/>
      <protection locked="0"/>
    </xf>
    <xf numFmtId="49" fontId="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13" xfId="0" applyNumberFormat="1" applyFont="1" applyFill="1" applyBorder="1" applyAlignment="1" applyProtection="1">
      <alignment vertical="center" wrapText="1"/>
      <protection locked="0"/>
    </xf>
    <xf numFmtId="164" fontId="22" fillId="0" borderId="0" xfId="0" applyNumberFormat="1" applyFont="1" applyFill="1" applyAlignment="1">
      <alignment vertical="center" wrapText="1"/>
    </xf>
    <xf numFmtId="164" fontId="3" fillId="0" borderId="15" xfId="0" quotePrefix="1" applyNumberFormat="1" applyFont="1" applyFill="1" applyBorder="1" applyAlignment="1" applyProtection="1">
      <alignment horizontal="left" vertical="center" wrapText="1"/>
      <protection locked="0"/>
    </xf>
    <xf numFmtId="0" fontId="3" fillId="0" borderId="11" xfId="3" quotePrefix="1" applyFont="1" applyFill="1" applyBorder="1" applyAlignment="1" applyProtection="1">
      <alignment horizontal="left"/>
      <protection locked="0"/>
    </xf>
    <xf numFmtId="0" fontId="23" fillId="0" borderId="11" xfId="3" quotePrefix="1" applyFont="1" applyFill="1" applyBorder="1" applyProtection="1">
      <protection locked="0"/>
    </xf>
    <xf numFmtId="49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9" xfId="3" quotePrefix="1" applyFont="1" applyFill="1" applyBorder="1" applyProtection="1">
      <protection locked="0"/>
    </xf>
    <xf numFmtId="0" fontId="11" fillId="0" borderId="19" xfId="3" quotePrefix="1" applyFont="1" applyFill="1" applyBorder="1" applyProtection="1">
      <protection locked="0"/>
    </xf>
    <xf numFmtId="164" fontId="20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23" fillId="0" borderId="11" xfId="0" quotePrefix="1" applyNumberFormat="1" applyFont="1" applyFill="1" applyBorder="1" applyAlignment="1" applyProtection="1">
      <alignment horizontal="left" vertical="center" wrapText="1"/>
      <protection locked="0"/>
    </xf>
    <xf numFmtId="164" fontId="23" fillId="0" borderId="12" xfId="0" applyNumberFormat="1" applyFont="1" applyFill="1" applyBorder="1" applyAlignment="1" applyProtection="1">
      <alignment vertical="center" wrapText="1"/>
      <protection locked="0"/>
    </xf>
    <xf numFmtId="164" fontId="23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23" fillId="0" borderId="13" xfId="0" applyNumberFormat="1" applyFont="1" applyFill="1" applyBorder="1" applyAlignment="1" applyProtection="1">
      <alignment vertical="center" wrapText="1"/>
      <protection locked="0"/>
    </xf>
    <xf numFmtId="164" fontId="24" fillId="0" borderId="0" xfId="0" applyNumberFormat="1" applyFont="1" applyFill="1" applyAlignment="1">
      <alignment vertical="center" wrapText="1"/>
    </xf>
    <xf numFmtId="0" fontId="19" fillId="0" borderId="11" xfId="0" quotePrefix="1" applyFont="1" applyFill="1" applyBorder="1" applyAlignment="1">
      <alignment vertical="center" wrapText="1"/>
    </xf>
    <xf numFmtId="164" fontId="25" fillId="0" borderId="0" xfId="0" applyNumberFormat="1" applyFont="1" applyFill="1" applyAlignment="1">
      <alignment vertical="center" wrapText="1"/>
    </xf>
    <xf numFmtId="0" fontId="19" fillId="0" borderId="11" xfId="0" quotePrefix="1" applyFont="1" applyFill="1" applyBorder="1" applyAlignment="1">
      <alignment vertical="center"/>
    </xf>
    <xf numFmtId="0" fontId="26" fillId="0" borderId="11" xfId="0" applyFont="1" applyFill="1" applyBorder="1" applyAlignment="1">
      <alignment vertical="center"/>
    </xf>
    <xf numFmtId="0" fontId="19" fillId="0" borderId="4" xfId="0" quotePrefix="1" applyFont="1" applyFill="1" applyBorder="1" applyAlignment="1">
      <alignment vertical="center"/>
    </xf>
    <xf numFmtId="0" fontId="19" fillId="0" borderId="4" xfId="0" quotePrefix="1" applyFont="1" applyFill="1" applyBorder="1" applyAlignment="1">
      <alignment vertical="center" wrapText="1"/>
    </xf>
    <xf numFmtId="0" fontId="27" fillId="0" borderId="4" xfId="0" quotePrefix="1" applyFont="1" applyFill="1" applyBorder="1" applyAlignment="1">
      <alignment vertical="center" wrapText="1"/>
    </xf>
    <xf numFmtId="164" fontId="28" fillId="0" borderId="12" xfId="0" applyNumberFormat="1" applyFont="1" applyFill="1" applyBorder="1" applyAlignment="1" applyProtection="1">
      <alignment vertical="center" wrapText="1"/>
      <protection locked="0"/>
    </xf>
    <xf numFmtId="49" fontId="28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28" fillId="0" borderId="13" xfId="0" applyNumberFormat="1" applyFont="1" applyFill="1" applyBorder="1" applyAlignment="1" applyProtection="1">
      <alignment vertical="center" wrapText="1"/>
      <protection locked="0"/>
    </xf>
    <xf numFmtId="164" fontId="29" fillId="0" borderId="14" xfId="0" applyNumberFormat="1" applyFont="1" applyFill="1" applyBorder="1" applyAlignment="1" applyProtection="1">
      <alignment vertical="center" wrapText="1"/>
    </xf>
    <xf numFmtId="0" fontId="26" fillId="0" borderId="4" xfId="0" applyFont="1" applyFill="1" applyBorder="1" applyAlignment="1">
      <alignment vertical="center"/>
    </xf>
    <xf numFmtId="164" fontId="13" fillId="0" borderId="12" xfId="0" applyNumberFormat="1" applyFont="1" applyFill="1" applyBorder="1" applyAlignment="1" applyProtection="1">
      <alignment vertical="center" wrapText="1"/>
      <protection locked="0"/>
    </xf>
    <xf numFmtId="49" fontId="13" fillId="0" borderId="13" xfId="0" applyNumberFormat="1" applyFont="1" applyFill="1" applyBorder="1" applyAlignment="1" applyProtection="1">
      <alignment horizontal="center" vertical="center" wrapText="1"/>
      <protection locked="0"/>
    </xf>
    <xf numFmtId="3" fontId="19" fillId="0" borderId="12" xfId="1" applyNumberFormat="1" applyFont="1" applyFill="1" applyBorder="1" applyAlignment="1">
      <alignment vertical="center"/>
    </xf>
    <xf numFmtId="3" fontId="19" fillId="0" borderId="13" xfId="1" applyNumberFormat="1" applyFont="1" applyFill="1" applyBorder="1" applyAlignment="1">
      <alignment vertical="center"/>
    </xf>
    <xf numFmtId="164" fontId="23" fillId="0" borderId="14" xfId="0" applyNumberFormat="1" applyFont="1" applyFill="1" applyBorder="1" applyAlignment="1" applyProtection="1">
      <alignment vertical="center" wrapText="1"/>
    </xf>
    <xf numFmtId="0" fontId="19" fillId="0" borderId="11" xfId="0" applyFont="1" applyFill="1" applyBorder="1" applyAlignment="1">
      <alignment vertical="center"/>
    </xf>
    <xf numFmtId="164" fontId="28" fillId="0" borderId="0" xfId="0" applyNumberFormat="1" applyFont="1" applyFill="1" applyAlignment="1">
      <alignment vertical="center" wrapText="1"/>
    </xf>
    <xf numFmtId="0" fontId="19" fillId="0" borderId="19" xfId="0" applyFont="1" applyFill="1" applyBorder="1" applyAlignment="1">
      <alignment vertical="center"/>
    </xf>
    <xf numFmtId="0" fontId="19" fillId="0" borderId="11" xfId="0" applyFont="1" applyFill="1" applyBorder="1" applyAlignment="1">
      <alignment vertical="center" wrapText="1"/>
    </xf>
    <xf numFmtId="164" fontId="30" fillId="0" borderId="13" xfId="0" applyNumberFormat="1" applyFont="1" applyFill="1" applyBorder="1" applyAlignment="1" applyProtection="1">
      <alignment vertical="center" wrapText="1"/>
      <protection locked="0"/>
    </xf>
    <xf numFmtId="164" fontId="30" fillId="0" borderId="14" xfId="0" applyNumberFormat="1" applyFont="1" applyFill="1" applyBorder="1" applyAlignment="1" applyProtection="1">
      <alignment vertical="center" wrapText="1"/>
    </xf>
    <xf numFmtId="164" fontId="31" fillId="0" borderId="11" xfId="0" applyNumberFormat="1" applyFont="1" applyFill="1" applyBorder="1" applyAlignment="1" applyProtection="1">
      <alignment horizontal="left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6" fillId="0" borderId="14" xfId="0" applyNumberFormat="1" applyFont="1" applyFill="1" applyBorder="1" applyAlignment="1" applyProtection="1">
      <alignment vertical="center" wrapText="1"/>
    </xf>
    <xf numFmtId="164" fontId="3" fillId="0" borderId="14" xfId="0" applyNumberFormat="1" applyFont="1" applyFill="1" applyBorder="1" applyAlignment="1" applyProtection="1">
      <alignment vertical="center" wrapText="1"/>
    </xf>
    <xf numFmtId="0" fontId="20" fillId="0" borderId="11" xfId="3" applyFont="1" applyFill="1" applyBorder="1" applyProtection="1">
      <protection locked="0"/>
    </xf>
    <xf numFmtId="0" fontId="3" fillId="0" borderId="11" xfId="3" quotePrefix="1" applyFont="1" applyFill="1" applyBorder="1" applyProtection="1">
      <protection locked="0"/>
    </xf>
    <xf numFmtId="0" fontId="19" fillId="0" borderId="19" xfId="0" quotePrefix="1" applyFont="1" applyFill="1" applyBorder="1" applyAlignment="1">
      <alignment vertical="center"/>
    </xf>
    <xf numFmtId="0" fontId="19" fillId="0" borderId="20" xfId="0" quotePrefix="1" applyFont="1" applyFill="1" applyBorder="1" applyAlignment="1">
      <alignment vertical="center"/>
    </xf>
    <xf numFmtId="164" fontId="3" fillId="0" borderId="21" xfId="0" applyNumberFormat="1" applyFont="1" applyFill="1" applyBorder="1" applyAlignment="1" applyProtection="1">
      <alignment vertical="center" wrapText="1"/>
      <protection locked="0"/>
    </xf>
    <xf numFmtId="49" fontId="3" fillId="0" borderId="22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22" xfId="0" applyNumberFormat="1" applyFont="1" applyFill="1" applyBorder="1" applyAlignment="1" applyProtection="1">
      <alignment vertical="center" wrapText="1"/>
      <protection locked="0"/>
    </xf>
    <xf numFmtId="164" fontId="13" fillId="0" borderId="23" xfId="0" applyNumberFormat="1" applyFont="1" applyFill="1" applyBorder="1" applyAlignment="1" applyProtection="1">
      <alignment vertical="center" wrapText="1"/>
    </xf>
    <xf numFmtId="164" fontId="32" fillId="0" borderId="24" xfId="0" applyNumberFormat="1" applyFont="1" applyFill="1" applyBorder="1" applyAlignment="1" applyProtection="1">
      <alignment horizontal="left" vertical="center" wrapText="1"/>
    </xf>
    <xf numFmtId="164" fontId="17" fillId="0" borderId="25" xfId="0" applyNumberFormat="1" applyFont="1" applyFill="1" applyBorder="1" applyAlignment="1" applyProtection="1">
      <alignment vertical="center" wrapText="1"/>
    </xf>
    <xf numFmtId="164" fontId="17" fillId="2" borderId="26" xfId="0" applyNumberFormat="1" applyFont="1" applyFill="1" applyBorder="1" applyAlignment="1" applyProtection="1">
      <alignment vertical="center" wrapText="1"/>
    </xf>
    <xf numFmtId="164" fontId="3" fillId="0" borderId="0" xfId="0" applyNumberFormat="1" applyFont="1" applyFill="1" applyAlignment="1">
      <alignment horizontal="center" vertical="center" wrapText="1"/>
    </xf>
  </cellXfs>
  <cellStyles count="4">
    <cellStyle name="Ezres" xfId="1" builtinId="3"/>
    <cellStyle name="Normál" xfId="0" builtinId="0"/>
    <cellStyle name="Normál 2 2" xfId="2" xr:uid="{E3F335CE-0403-4C6C-BD3C-646CE2D03312}"/>
    <cellStyle name="Normál_KVRENMUNKA" xfId="3" xr:uid="{0057B81F-A6F0-4ACA-9E1F-651F2B4FB0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361C8-A6C6-42C8-8914-CEA054312474}">
  <sheetPr codeName="Munka9">
    <tabColor rgb="FF92D050"/>
  </sheetPr>
  <dimension ref="A1:G106"/>
  <sheetViews>
    <sheetView tabSelected="1" zoomScaleNormal="100" zoomScalePageLayoutView="85" workbookViewId="0">
      <selection activeCell="J6" sqref="J6"/>
    </sheetView>
  </sheetViews>
  <sheetFormatPr defaultColWidth="9.33203125" defaultRowHeight="12.75" x14ac:dyDescent="0.2"/>
  <cols>
    <col min="1" max="1" width="61.33203125" style="119" customWidth="1"/>
    <col min="2" max="2" width="15.6640625" style="20" customWidth="1"/>
    <col min="3" max="3" width="16.33203125" style="20" customWidth="1"/>
    <col min="4" max="4" width="18" style="20" customWidth="1"/>
    <col min="5" max="5" width="16.6640625" style="20" customWidth="1"/>
    <col min="6" max="6" width="18.83203125" style="4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5.5" customHeight="1" x14ac:dyDescent="0.2">
      <c r="A1" s="1" t="s">
        <v>0</v>
      </c>
      <c r="B1" s="1"/>
      <c r="C1" s="1"/>
      <c r="D1" s="1"/>
      <c r="E1" s="1"/>
      <c r="F1" s="1"/>
    </row>
    <row r="2" spans="1:7" ht="22.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4.2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14" customFormat="1" ht="12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 t="s">
        <v>8</v>
      </c>
    </row>
    <row r="5" spans="1:7" s="20" customFormat="1" ht="15.95" customHeight="1" x14ac:dyDescent="0.2">
      <c r="A5" s="15" t="s">
        <v>9</v>
      </c>
      <c r="B5" s="16">
        <v>359410</v>
      </c>
      <c r="C5" s="17" t="s">
        <v>10</v>
      </c>
      <c r="D5" s="18"/>
      <c r="E5" s="18">
        <v>359410</v>
      </c>
      <c r="F5" s="19">
        <f t="shared" ref="F5:F89" si="0">B5-D5-E5</f>
        <v>0</v>
      </c>
    </row>
    <row r="6" spans="1:7" s="20" customFormat="1" ht="15.95" customHeight="1" x14ac:dyDescent="0.2">
      <c r="A6" s="15" t="s">
        <v>11</v>
      </c>
      <c r="B6" s="21">
        <v>752475</v>
      </c>
      <c r="C6" s="22" t="s">
        <v>10</v>
      </c>
      <c r="D6" s="23"/>
      <c r="E6" s="23">
        <v>752475</v>
      </c>
      <c r="F6" s="24">
        <f t="shared" si="0"/>
        <v>0</v>
      </c>
    </row>
    <row r="7" spans="1:7" s="30" customFormat="1" ht="15.95" customHeight="1" x14ac:dyDescent="0.2">
      <c r="A7" s="25" t="s">
        <v>12</v>
      </c>
      <c r="B7" s="26">
        <v>2345001</v>
      </c>
      <c r="C7" s="27" t="s">
        <v>10</v>
      </c>
      <c r="D7" s="28"/>
      <c r="E7" s="28">
        <v>2345001</v>
      </c>
      <c r="F7" s="29">
        <f t="shared" si="0"/>
        <v>0</v>
      </c>
    </row>
    <row r="8" spans="1:7" s="20" customFormat="1" ht="15.95" customHeight="1" x14ac:dyDescent="0.2">
      <c r="A8" s="31" t="s">
        <v>13</v>
      </c>
      <c r="B8" s="26">
        <f>4117750+5189661</f>
        <v>9307411</v>
      </c>
      <c r="C8" s="27" t="s">
        <v>14</v>
      </c>
      <c r="D8" s="28"/>
      <c r="E8" s="28">
        <f>4117750+5189661</f>
        <v>9307411</v>
      </c>
      <c r="F8" s="29">
        <f t="shared" si="0"/>
        <v>0</v>
      </c>
    </row>
    <row r="9" spans="1:7" s="20" customFormat="1" ht="15.95" customHeight="1" x14ac:dyDescent="0.2">
      <c r="A9" s="32" t="s">
        <v>15</v>
      </c>
      <c r="B9" s="26">
        <v>214128351</v>
      </c>
      <c r="C9" s="27" t="s">
        <v>14</v>
      </c>
      <c r="D9" s="28"/>
      <c r="E9" s="28">
        <v>214128351</v>
      </c>
      <c r="F9" s="33">
        <f t="shared" si="0"/>
        <v>0</v>
      </c>
    </row>
    <row r="10" spans="1:7" s="20" customFormat="1" ht="25.5" customHeight="1" x14ac:dyDescent="0.2">
      <c r="A10" s="31" t="s">
        <v>16</v>
      </c>
      <c r="B10" s="26">
        <v>0</v>
      </c>
      <c r="C10" s="27" t="s">
        <v>10</v>
      </c>
      <c r="D10" s="28"/>
      <c r="E10" s="28">
        <v>0</v>
      </c>
      <c r="F10" s="29">
        <f t="shared" si="0"/>
        <v>0</v>
      </c>
    </row>
    <row r="11" spans="1:7" s="20" customFormat="1" ht="15.95" customHeight="1" x14ac:dyDescent="0.2">
      <c r="A11" s="34" t="s">
        <v>17</v>
      </c>
      <c r="B11" s="26">
        <f>12873483-159000</f>
        <v>12714483</v>
      </c>
      <c r="C11" s="27" t="s">
        <v>14</v>
      </c>
      <c r="D11" s="35"/>
      <c r="E11" s="35">
        <f>12873483-159000</f>
        <v>12714483</v>
      </c>
      <c r="F11" s="29">
        <f t="shared" si="0"/>
        <v>0</v>
      </c>
    </row>
    <row r="12" spans="1:7" s="20" customFormat="1" ht="18.75" customHeight="1" x14ac:dyDescent="0.2">
      <c r="A12" s="25" t="s">
        <v>18</v>
      </c>
      <c r="B12" s="26">
        <v>381000</v>
      </c>
      <c r="C12" s="27" t="s">
        <v>10</v>
      </c>
      <c r="D12" s="28"/>
      <c r="E12" s="28">
        <v>381000</v>
      </c>
      <c r="F12" s="29">
        <f t="shared" si="0"/>
        <v>0</v>
      </c>
    </row>
    <row r="13" spans="1:7" s="20" customFormat="1" ht="15.95" customHeight="1" x14ac:dyDescent="0.2">
      <c r="A13" s="36" t="s">
        <v>19</v>
      </c>
      <c r="B13" s="37">
        <v>1500000</v>
      </c>
      <c r="C13" s="27" t="s">
        <v>10</v>
      </c>
      <c r="D13" s="38"/>
      <c r="E13" s="39">
        <v>1500000</v>
      </c>
      <c r="F13" s="40"/>
    </row>
    <row r="14" spans="1:7" s="20" customFormat="1" ht="15.95" customHeight="1" x14ac:dyDescent="0.2">
      <c r="A14" s="25" t="s">
        <v>20</v>
      </c>
      <c r="B14" s="26">
        <v>1422400</v>
      </c>
      <c r="C14" s="27" t="s">
        <v>10</v>
      </c>
      <c r="D14" s="41"/>
      <c r="E14" s="28">
        <v>1422400</v>
      </c>
      <c r="F14" s="29">
        <f>B13-D13-E13</f>
        <v>0</v>
      </c>
    </row>
    <row r="15" spans="1:7" s="20" customFormat="1" ht="15.95" customHeight="1" x14ac:dyDescent="0.2">
      <c r="A15" s="25" t="s">
        <v>21</v>
      </c>
      <c r="B15" s="26">
        <v>457200</v>
      </c>
      <c r="C15" s="27" t="s">
        <v>10</v>
      </c>
      <c r="D15" s="41"/>
      <c r="E15" s="28">
        <v>457200</v>
      </c>
      <c r="F15" s="29">
        <f t="shared" si="0"/>
        <v>0</v>
      </c>
    </row>
    <row r="16" spans="1:7" s="20" customFormat="1" ht="15.95" customHeight="1" x14ac:dyDescent="0.2">
      <c r="A16" s="36" t="s">
        <v>22</v>
      </c>
      <c r="B16" s="37">
        <v>2740000</v>
      </c>
      <c r="C16" s="27" t="s">
        <v>10</v>
      </c>
      <c r="D16" s="39"/>
      <c r="E16" s="39">
        <v>2740000</v>
      </c>
      <c r="F16" s="33">
        <f t="shared" si="0"/>
        <v>0</v>
      </c>
    </row>
    <row r="17" spans="1:6" s="20" customFormat="1" ht="15.95" customHeight="1" x14ac:dyDescent="0.2">
      <c r="A17" s="31" t="s">
        <v>23</v>
      </c>
      <c r="B17" s="37">
        <v>374185</v>
      </c>
      <c r="C17" s="27" t="s">
        <v>10</v>
      </c>
      <c r="D17" s="39"/>
      <c r="E17" s="39">
        <v>374185</v>
      </c>
      <c r="F17" s="33">
        <f t="shared" si="0"/>
        <v>0</v>
      </c>
    </row>
    <row r="18" spans="1:6" s="20" customFormat="1" ht="15.95" customHeight="1" x14ac:dyDescent="0.2">
      <c r="A18" s="25" t="s">
        <v>24</v>
      </c>
      <c r="B18" s="26">
        <v>25400</v>
      </c>
      <c r="C18" s="27" t="s">
        <v>10</v>
      </c>
      <c r="D18" s="28"/>
      <c r="E18" s="28">
        <v>25400</v>
      </c>
      <c r="F18" s="29">
        <f t="shared" si="0"/>
        <v>0</v>
      </c>
    </row>
    <row r="19" spans="1:6" s="20" customFormat="1" ht="21.75" customHeight="1" x14ac:dyDescent="0.2">
      <c r="A19" s="25" t="s">
        <v>25</v>
      </c>
      <c r="B19" s="26">
        <v>275000</v>
      </c>
      <c r="C19" s="27" t="s">
        <v>10</v>
      </c>
      <c r="D19" s="28"/>
      <c r="E19" s="28">
        <v>275000</v>
      </c>
      <c r="F19" s="29">
        <f t="shared" si="0"/>
        <v>0</v>
      </c>
    </row>
    <row r="20" spans="1:6" s="20" customFormat="1" ht="15.95" customHeight="1" x14ac:dyDescent="0.2">
      <c r="A20" s="42" t="s">
        <v>26</v>
      </c>
      <c r="B20" s="37">
        <v>254000</v>
      </c>
      <c r="C20" s="27" t="s">
        <v>10</v>
      </c>
      <c r="D20" s="39"/>
      <c r="E20" s="28">
        <v>254000</v>
      </c>
      <c r="F20" s="33">
        <f t="shared" si="0"/>
        <v>0</v>
      </c>
    </row>
    <row r="21" spans="1:6" s="20" customFormat="1" ht="15.95" customHeight="1" x14ac:dyDescent="0.2">
      <c r="A21" s="42" t="s">
        <v>27</v>
      </c>
      <c r="B21" s="37">
        <f>75588869-1863013-14128085-879687+797560-169560</f>
        <v>59346084</v>
      </c>
      <c r="C21" s="27" t="s">
        <v>14</v>
      </c>
      <c r="D21" s="28">
        <f>25930681-472408-20930495</f>
        <v>4527778</v>
      </c>
      <c r="E21" s="28">
        <f>33259811+20930495+797560-169560</f>
        <v>54818306</v>
      </c>
      <c r="F21" s="33">
        <f t="shared" si="0"/>
        <v>0</v>
      </c>
    </row>
    <row r="22" spans="1:6" s="43" customFormat="1" ht="15.75" customHeight="1" x14ac:dyDescent="0.2">
      <c r="A22" s="42" t="s">
        <v>28</v>
      </c>
      <c r="B22" s="37">
        <v>381000</v>
      </c>
      <c r="C22" s="27" t="s">
        <v>10</v>
      </c>
      <c r="D22" s="39"/>
      <c r="E22" s="39">
        <v>381000</v>
      </c>
      <c r="F22" s="33">
        <f t="shared" si="0"/>
        <v>0</v>
      </c>
    </row>
    <row r="23" spans="1:6" s="43" customFormat="1" ht="15.75" customHeight="1" x14ac:dyDescent="0.2">
      <c r="A23" s="42" t="s">
        <v>29</v>
      </c>
      <c r="B23" s="37">
        <v>377190</v>
      </c>
      <c r="C23" s="27" t="s">
        <v>10</v>
      </c>
      <c r="D23" s="39"/>
      <c r="E23" s="28">
        <v>377190</v>
      </c>
      <c r="F23" s="29">
        <f t="shared" si="0"/>
        <v>0</v>
      </c>
    </row>
    <row r="24" spans="1:6" s="20" customFormat="1" ht="15.75" customHeight="1" x14ac:dyDescent="0.2">
      <c r="A24" s="42" t="s">
        <v>30</v>
      </c>
      <c r="B24" s="37">
        <f>2338070-450200</f>
        <v>1887870</v>
      </c>
      <c r="C24" s="27" t="s">
        <v>10</v>
      </c>
      <c r="D24" s="39"/>
      <c r="E24" s="28">
        <f>2338070-450200</f>
        <v>1887870</v>
      </c>
      <c r="F24" s="29">
        <f t="shared" si="0"/>
        <v>0</v>
      </c>
    </row>
    <row r="25" spans="1:6" s="20" customFormat="1" ht="15.75" customHeight="1" x14ac:dyDescent="0.2">
      <c r="A25" s="42" t="s">
        <v>31</v>
      </c>
      <c r="B25" s="37">
        <v>4950460</v>
      </c>
      <c r="C25" s="27" t="s">
        <v>10</v>
      </c>
      <c r="D25" s="39"/>
      <c r="E25" s="39">
        <v>4950460</v>
      </c>
      <c r="F25" s="33">
        <f t="shared" si="0"/>
        <v>0</v>
      </c>
    </row>
    <row r="26" spans="1:6" s="20" customFormat="1" ht="15.75" customHeight="1" x14ac:dyDescent="0.2">
      <c r="A26" s="44" t="s">
        <v>32</v>
      </c>
      <c r="B26" s="26">
        <v>3000</v>
      </c>
      <c r="C26" s="27" t="s">
        <v>10</v>
      </c>
      <c r="D26" s="28"/>
      <c r="E26" s="28">
        <v>3000</v>
      </c>
      <c r="F26" s="33">
        <f t="shared" si="0"/>
        <v>0</v>
      </c>
    </row>
    <row r="27" spans="1:6" s="20" customFormat="1" ht="15.75" customHeight="1" x14ac:dyDescent="0.2">
      <c r="A27" s="44" t="s">
        <v>33</v>
      </c>
      <c r="B27" s="26">
        <v>6704583</v>
      </c>
      <c r="C27" s="27" t="s">
        <v>10</v>
      </c>
      <c r="D27" s="28"/>
      <c r="E27" s="28">
        <v>6704583</v>
      </c>
      <c r="F27" s="45">
        <f t="shared" si="0"/>
        <v>0</v>
      </c>
    </row>
    <row r="28" spans="1:6" s="20" customFormat="1" ht="15.75" customHeight="1" x14ac:dyDescent="0.2">
      <c r="A28" s="44" t="s">
        <v>34</v>
      </c>
      <c r="B28" s="26">
        <v>4969510</v>
      </c>
      <c r="C28" s="27" t="s">
        <v>10</v>
      </c>
      <c r="D28" s="28"/>
      <c r="E28" s="28">
        <v>4969510</v>
      </c>
      <c r="F28" s="33">
        <f t="shared" si="0"/>
        <v>0</v>
      </c>
    </row>
    <row r="29" spans="1:6" s="20" customFormat="1" ht="21" x14ac:dyDescent="0.15">
      <c r="A29" s="46" t="s">
        <v>35</v>
      </c>
      <c r="B29" s="47">
        <v>25000000</v>
      </c>
      <c r="C29" s="48" t="s">
        <v>10</v>
      </c>
      <c r="D29" s="49"/>
      <c r="E29" s="49">
        <v>25000000</v>
      </c>
      <c r="F29" s="50"/>
    </row>
    <row r="30" spans="1:6" s="43" customFormat="1" ht="15.75" customHeight="1" x14ac:dyDescent="0.2">
      <c r="A30" s="51" t="s">
        <v>36</v>
      </c>
      <c r="B30" s="37"/>
      <c r="C30" s="27"/>
      <c r="D30" s="39"/>
      <c r="E30" s="39"/>
      <c r="F30" s="33">
        <f t="shared" si="0"/>
        <v>0</v>
      </c>
    </row>
    <row r="31" spans="1:6" s="20" customFormat="1" ht="15.75" customHeight="1" x14ac:dyDescent="0.2">
      <c r="A31" s="52" t="s">
        <v>37</v>
      </c>
      <c r="B31" s="37">
        <v>1153160</v>
      </c>
      <c r="C31" s="27" t="s">
        <v>10</v>
      </c>
      <c r="D31" s="39"/>
      <c r="E31" s="39">
        <v>1153160</v>
      </c>
      <c r="F31" s="33">
        <f t="shared" si="0"/>
        <v>0</v>
      </c>
    </row>
    <row r="32" spans="1:6" s="20" customFormat="1" ht="15.75" customHeight="1" x14ac:dyDescent="0.2">
      <c r="A32" s="52" t="s">
        <v>38</v>
      </c>
      <c r="B32" s="53">
        <v>840740</v>
      </c>
      <c r="C32" s="27" t="s">
        <v>10</v>
      </c>
      <c r="D32" s="39"/>
      <c r="E32" s="39">
        <v>840740</v>
      </c>
      <c r="F32" s="54">
        <f t="shared" si="0"/>
        <v>0</v>
      </c>
    </row>
    <row r="33" spans="1:6" s="43" customFormat="1" ht="15.75" customHeight="1" x14ac:dyDescent="0.2">
      <c r="A33" s="52" t="s">
        <v>39</v>
      </c>
      <c r="B33" s="53">
        <v>2000250</v>
      </c>
      <c r="C33" s="27" t="s">
        <v>10</v>
      </c>
      <c r="D33" s="39"/>
      <c r="E33" s="39">
        <v>2000250</v>
      </c>
      <c r="F33" s="54">
        <f t="shared" si="0"/>
        <v>0</v>
      </c>
    </row>
    <row r="34" spans="1:6" s="20" customFormat="1" ht="15.75" customHeight="1" thickBot="1" x14ac:dyDescent="0.25">
      <c r="A34" s="52" t="s">
        <v>40</v>
      </c>
      <c r="B34" s="53">
        <v>925830</v>
      </c>
      <c r="C34" s="27" t="s">
        <v>10</v>
      </c>
      <c r="D34" s="39"/>
      <c r="E34" s="39">
        <v>925830</v>
      </c>
      <c r="F34" s="54">
        <f t="shared" si="0"/>
        <v>0</v>
      </c>
    </row>
    <row r="35" spans="1:6" s="43" customFormat="1" ht="15.75" customHeight="1" x14ac:dyDescent="0.2">
      <c r="A35" s="55" t="s">
        <v>41</v>
      </c>
      <c r="B35" s="56"/>
      <c r="C35" s="57"/>
      <c r="D35" s="58"/>
      <c r="E35" s="58"/>
      <c r="F35" s="19">
        <f t="shared" si="0"/>
        <v>0</v>
      </c>
    </row>
    <row r="36" spans="1:6" s="30" customFormat="1" ht="15.75" customHeight="1" x14ac:dyDescent="0.2">
      <c r="A36" s="59" t="s">
        <v>42</v>
      </c>
      <c r="B36" s="60">
        <f>300000-42580</f>
        <v>257420</v>
      </c>
      <c r="C36" s="61" t="s">
        <v>10</v>
      </c>
      <c r="D36" s="62"/>
      <c r="E36" s="62">
        <v>257420</v>
      </c>
      <c r="F36" s="63">
        <f t="shared" si="0"/>
        <v>0</v>
      </c>
    </row>
    <row r="37" spans="1:6" s="68" customFormat="1" ht="15.75" customHeight="1" x14ac:dyDescent="0.2">
      <c r="A37" s="64" t="s">
        <v>43</v>
      </c>
      <c r="B37" s="65">
        <v>368300</v>
      </c>
      <c r="C37" s="66" t="s">
        <v>10</v>
      </c>
      <c r="D37" s="67"/>
      <c r="E37" s="67">
        <v>368300</v>
      </c>
      <c r="F37" s="29">
        <f t="shared" si="0"/>
        <v>0</v>
      </c>
    </row>
    <row r="38" spans="1:6" s="68" customFormat="1" ht="15.75" customHeight="1" x14ac:dyDescent="0.2">
      <c r="A38" s="69" t="s">
        <v>44</v>
      </c>
      <c r="B38" s="65">
        <v>131700</v>
      </c>
      <c r="C38" s="66" t="s">
        <v>10</v>
      </c>
      <c r="D38" s="67"/>
      <c r="E38" s="67">
        <v>131700</v>
      </c>
      <c r="F38" s="29">
        <f t="shared" si="0"/>
        <v>0</v>
      </c>
    </row>
    <row r="39" spans="1:6" s="43" customFormat="1" ht="15.75" customHeight="1" x14ac:dyDescent="0.2">
      <c r="A39" s="70" t="s">
        <v>45</v>
      </c>
      <c r="B39" s="65">
        <v>83960</v>
      </c>
      <c r="C39" s="66" t="s">
        <v>10</v>
      </c>
      <c r="D39" s="67"/>
      <c r="E39" s="67">
        <v>83960</v>
      </c>
      <c r="F39" s="29">
        <f t="shared" si="0"/>
        <v>0</v>
      </c>
    </row>
    <row r="40" spans="1:6" s="30" customFormat="1" ht="15.75" customHeight="1" x14ac:dyDescent="0.2">
      <c r="A40" s="70" t="s">
        <v>46</v>
      </c>
      <c r="B40" s="65">
        <v>16040</v>
      </c>
      <c r="C40" s="66" t="s">
        <v>10</v>
      </c>
      <c r="D40" s="67"/>
      <c r="E40" s="67">
        <v>16040</v>
      </c>
      <c r="F40" s="29">
        <f t="shared" si="0"/>
        <v>0</v>
      </c>
    </row>
    <row r="41" spans="1:6" s="43" customFormat="1" ht="15.75" customHeight="1" x14ac:dyDescent="0.2">
      <c r="A41" s="69" t="s">
        <v>47</v>
      </c>
      <c r="B41" s="65">
        <v>180000</v>
      </c>
      <c r="C41" s="66" t="s">
        <v>14</v>
      </c>
      <c r="D41" s="67">
        <v>0</v>
      </c>
      <c r="E41" s="67">
        <v>180000</v>
      </c>
      <c r="F41" s="29">
        <f t="shared" si="0"/>
        <v>0</v>
      </c>
    </row>
    <row r="42" spans="1:6" s="20" customFormat="1" ht="15.75" customHeight="1" x14ac:dyDescent="0.2">
      <c r="A42" s="71" t="s">
        <v>48</v>
      </c>
      <c r="B42" s="65">
        <v>149000</v>
      </c>
      <c r="C42" s="72" t="s">
        <v>10</v>
      </c>
      <c r="D42" s="67"/>
      <c r="E42" s="67">
        <v>149000</v>
      </c>
      <c r="F42" s="33">
        <f t="shared" si="0"/>
        <v>0</v>
      </c>
    </row>
    <row r="43" spans="1:6" s="30" customFormat="1" ht="15.75" customHeight="1" x14ac:dyDescent="0.2">
      <c r="A43" s="73" t="s">
        <v>49</v>
      </c>
      <c r="B43" s="65">
        <v>40000</v>
      </c>
      <c r="C43" s="66" t="s">
        <v>10</v>
      </c>
      <c r="D43" s="67"/>
      <c r="E43" s="67">
        <v>40000</v>
      </c>
      <c r="F43" s="50">
        <f t="shared" si="0"/>
        <v>0</v>
      </c>
    </row>
    <row r="44" spans="1:6" s="30" customFormat="1" ht="15.75" customHeight="1" x14ac:dyDescent="0.2">
      <c r="A44" s="74" t="s">
        <v>50</v>
      </c>
      <c r="B44" s="60">
        <v>54500</v>
      </c>
      <c r="C44" s="61" t="s">
        <v>10</v>
      </c>
      <c r="D44" s="62"/>
      <c r="E44" s="62">
        <v>54500</v>
      </c>
      <c r="F44" s="63">
        <f t="shared" si="0"/>
        <v>0</v>
      </c>
    </row>
    <row r="45" spans="1:6" s="30" customFormat="1" ht="15.75" customHeight="1" x14ac:dyDescent="0.2">
      <c r="A45" s="74" t="s">
        <v>51</v>
      </c>
      <c r="B45" s="60">
        <v>131280</v>
      </c>
      <c r="C45" s="61" t="s">
        <v>10</v>
      </c>
      <c r="D45" s="62"/>
      <c r="E45" s="62">
        <v>131280</v>
      </c>
      <c r="F45" s="63">
        <f t="shared" si="0"/>
        <v>0</v>
      </c>
    </row>
    <row r="46" spans="1:6" s="20" customFormat="1" ht="15.75" customHeight="1" x14ac:dyDescent="0.2">
      <c r="A46" s="75" t="s">
        <v>52</v>
      </c>
      <c r="B46" s="65"/>
      <c r="C46" s="72"/>
      <c r="D46" s="67"/>
      <c r="E46" s="67"/>
      <c r="F46" s="29">
        <f t="shared" si="0"/>
        <v>0</v>
      </c>
    </row>
    <row r="47" spans="1:6" s="20" customFormat="1" ht="15.75" customHeight="1" x14ac:dyDescent="0.2">
      <c r="A47" s="76" t="s">
        <v>53</v>
      </c>
      <c r="B47" s="77">
        <v>1290385</v>
      </c>
      <c r="C47" s="72" t="s">
        <v>10</v>
      </c>
      <c r="D47" s="78"/>
      <c r="E47" s="79">
        <v>1290385</v>
      </c>
      <c r="F47" s="33">
        <f t="shared" si="0"/>
        <v>0</v>
      </c>
    </row>
    <row r="48" spans="1:6" s="80" customFormat="1" ht="15.75" customHeight="1" x14ac:dyDescent="0.2">
      <c r="A48" s="76" t="s">
        <v>54</v>
      </c>
      <c r="B48" s="77">
        <v>254000</v>
      </c>
      <c r="C48" s="72" t="s">
        <v>10</v>
      </c>
      <c r="D48" s="79"/>
      <c r="E48" s="79">
        <v>254000</v>
      </c>
      <c r="F48" s="33">
        <f t="shared" si="0"/>
        <v>0</v>
      </c>
    </row>
    <row r="49" spans="1:6" s="20" customFormat="1" ht="15.75" customHeight="1" x14ac:dyDescent="0.2">
      <c r="A49" s="76" t="s">
        <v>55</v>
      </c>
      <c r="B49" s="77">
        <v>38100</v>
      </c>
      <c r="C49" s="72" t="s">
        <v>10</v>
      </c>
      <c r="D49" s="79"/>
      <c r="E49" s="79">
        <v>38100</v>
      </c>
      <c r="F49" s="33">
        <f t="shared" si="0"/>
        <v>0</v>
      </c>
    </row>
    <row r="50" spans="1:6" s="43" customFormat="1" ht="15.75" customHeight="1" x14ac:dyDescent="0.2">
      <c r="A50" s="69" t="s">
        <v>56</v>
      </c>
      <c r="B50" s="77">
        <v>89445</v>
      </c>
      <c r="C50" s="72" t="s">
        <v>10</v>
      </c>
      <c r="D50" s="79"/>
      <c r="E50" s="79">
        <v>89445</v>
      </c>
      <c r="F50" s="33">
        <f t="shared" si="0"/>
        <v>0</v>
      </c>
    </row>
    <row r="51" spans="1:6" s="82" customFormat="1" ht="24" customHeight="1" x14ac:dyDescent="0.2">
      <c r="A51" s="81" t="s">
        <v>57</v>
      </c>
      <c r="B51" s="77">
        <v>234950</v>
      </c>
      <c r="C51" s="72" t="s">
        <v>10</v>
      </c>
      <c r="D51" s="79"/>
      <c r="E51" s="79">
        <v>234950</v>
      </c>
      <c r="F51" s="33">
        <f t="shared" si="0"/>
        <v>0</v>
      </c>
    </row>
    <row r="52" spans="1:6" s="20" customFormat="1" ht="16.5" customHeight="1" x14ac:dyDescent="0.2">
      <c r="A52" s="83" t="s">
        <v>58</v>
      </c>
      <c r="B52" s="77">
        <v>190500</v>
      </c>
      <c r="C52" s="72" t="s">
        <v>10</v>
      </c>
      <c r="D52" s="79"/>
      <c r="E52" s="79">
        <v>190500</v>
      </c>
      <c r="F52" s="33">
        <f t="shared" si="0"/>
        <v>0</v>
      </c>
    </row>
    <row r="53" spans="1:6" s="20" customFormat="1" ht="16.5" customHeight="1" x14ac:dyDescent="0.2">
      <c r="A53" s="84" t="s">
        <v>59</v>
      </c>
      <c r="B53" s="77"/>
      <c r="C53" s="72"/>
      <c r="D53" s="79"/>
      <c r="E53" s="79"/>
      <c r="F53" s="33">
        <f t="shared" si="0"/>
        <v>0</v>
      </c>
    </row>
    <row r="54" spans="1:6" s="68" customFormat="1" ht="16.5" customHeight="1" x14ac:dyDescent="0.2">
      <c r="A54" s="83" t="s">
        <v>60</v>
      </c>
      <c r="B54" s="77">
        <v>300000</v>
      </c>
      <c r="C54" s="72" t="s">
        <v>10</v>
      </c>
      <c r="D54" s="79"/>
      <c r="E54" s="79">
        <v>300000</v>
      </c>
      <c r="F54" s="33">
        <f t="shared" si="0"/>
        <v>0</v>
      </c>
    </row>
    <row r="55" spans="1:6" s="30" customFormat="1" ht="22.5" customHeight="1" x14ac:dyDescent="0.2">
      <c r="A55" s="83" t="s">
        <v>61</v>
      </c>
      <c r="B55" s="77">
        <v>14500</v>
      </c>
      <c r="C55" s="72" t="s">
        <v>10</v>
      </c>
      <c r="D55" s="79"/>
      <c r="E55" s="79">
        <v>14500</v>
      </c>
      <c r="F55" s="33">
        <f t="shared" si="0"/>
        <v>0</v>
      </c>
    </row>
    <row r="56" spans="1:6" s="68" customFormat="1" ht="22.5" customHeight="1" x14ac:dyDescent="0.2">
      <c r="A56" s="83" t="s">
        <v>62</v>
      </c>
      <c r="B56" s="77">
        <f>500000-24130</f>
        <v>475870</v>
      </c>
      <c r="C56" s="72" t="s">
        <v>10</v>
      </c>
      <c r="D56" s="79"/>
      <c r="E56" s="79">
        <f>500000-24130</f>
        <v>475870</v>
      </c>
      <c r="F56" s="33">
        <f t="shared" si="0"/>
        <v>0</v>
      </c>
    </row>
    <row r="57" spans="1:6" s="68" customFormat="1" ht="22.5" customHeight="1" x14ac:dyDescent="0.2">
      <c r="A57" s="83" t="s">
        <v>63</v>
      </c>
      <c r="B57" s="77">
        <v>24130</v>
      </c>
      <c r="C57" s="72" t="s">
        <v>10</v>
      </c>
      <c r="D57" s="79"/>
      <c r="E57" s="79">
        <v>24130</v>
      </c>
      <c r="F57" s="33"/>
    </row>
    <row r="58" spans="1:6" s="43" customFormat="1" ht="22.5" customHeight="1" x14ac:dyDescent="0.2">
      <c r="A58" s="83" t="s">
        <v>64</v>
      </c>
      <c r="B58" s="77">
        <v>60000</v>
      </c>
      <c r="C58" s="72" t="s">
        <v>10</v>
      </c>
      <c r="D58" s="79"/>
      <c r="E58" s="79">
        <v>60000</v>
      </c>
      <c r="F58" s="33">
        <f t="shared" si="0"/>
        <v>0</v>
      </c>
    </row>
    <row r="59" spans="1:6" s="30" customFormat="1" ht="22.5" customHeight="1" x14ac:dyDescent="0.2">
      <c r="A59" s="83" t="s">
        <v>65</v>
      </c>
      <c r="B59" s="77">
        <v>35000</v>
      </c>
      <c r="C59" s="72" t="s">
        <v>10</v>
      </c>
      <c r="D59" s="79"/>
      <c r="E59" s="79">
        <v>35000</v>
      </c>
      <c r="F59" s="33">
        <f t="shared" si="0"/>
        <v>0</v>
      </c>
    </row>
    <row r="60" spans="1:6" s="30" customFormat="1" ht="22.5" customHeight="1" x14ac:dyDescent="0.2">
      <c r="A60" s="83" t="s">
        <v>66</v>
      </c>
      <c r="B60" s="77">
        <v>90000</v>
      </c>
      <c r="C60" s="72" t="s">
        <v>10</v>
      </c>
      <c r="D60" s="79"/>
      <c r="E60" s="79">
        <v>90000</v>
      </c>
      <c r="F60" s="33">
        <f t="shared" si="0"/>
        <v>0</v>
      </c>
    </row>
    <row r="61" spans="1:6" s="30" customFormat="1" ht="22.5" customHeight="1" x14ac:dyDescent="0.2">
      <c r="A61" s="83" t="s">
        <v>67</v>
      </c>
      <c r="B61" s="77">
        <v>30000</v>
      </c>
      <c r="C61" s="72" t="s">
        <v>10</v>
      </c>
      <c r="D61" s="79"/>
      <c r="E61" s="79">
        <v>30000</v>
      </c>
      <c r="F61" s="33">
        <f t="shared" si="0"/>
        <v>0</v>
      </c>
    </row>
    <row r="62" spans="1:6" s="30" customFormat="1" ht="22.5" customHeight="1" x14ac:dyDescent="0.2">
      <c r="A62" s="83" t="s">
        <v>68</v>
      </c>
      <c r="B62" s="77">
        <v>37000</v>
      </c>
      <c r="C62" s="72" t="s">
        <v>10</v>
      </c>
      <c r="D62" s="79"/>
      <c r="E62" s="79">
        <v>37000</v>
      </c>
      <c r="F62" s="33">
        <f t="shared" si="0"/>
        <v>0</v>
      </c>
    </row>
    <row r="63" spans="1:6" s="20" customFormat="1" ht="21" customHeight="1" x14ac:dyDescent="0.2">
      <c r="A63" s="85" t="s">
        <v>69</v>
      </c>
      <c r="B63" s="77">
        <v>1612204</v>
      </c>
      <c r="C63" s="72" t="s">
        <v>10</v>
      </c>
      <c r="D63" s="79"/>
      <c r="E63" s="79">
        <v>1612204</v>
      </c>
      <c r="F63" s="33">
        <f t="shared" si="0"/>
        <v>0</v>
      </c>
    </row>
    <row r="64" spans="1:6" s="20" customFormat="1" ht="21" customHeight="1" x14ac:dyDescent="0.2">
      <c r="A64" s="85" t="s">
        <v>70</v>
      </c>
      <c r="B64" s="77">
        <v>1598336</v>
      </c>
      <c r="C64" s="72" t="s">
        <v>10</v>
      </c>
      <c r="D64" s="79"/>
      <c r="E64" s="79">
        <v>1598336</v>
      </c>
      <c r="F64" s="33">
        <f t="shared" si="0"/>
        <v>0</v>
      </c>
    </row>
    <row r="65" spans="1:6" s="68" customFormat="1" ht="21" customHeight="1" x14ac:dyDescent="0.2">
      <c r="A65" s="85" t="s">
        <v>71</v>
      </c>
      <c r="B65" s="77">
        <v>136269</v>
      </c>
      <c r="C65" s="72" t="s">
        <v>10</v>
      </c>
      <c r="D65" s="79"/>
      <c r="E65" s="79">
        <v>136269</v>
      </c>
      <c r="F65" s="33">
        <f t="shared" si="0"/>
        <v>0</v>
      </c>
    </row>
    <row r="66" spans="1:6" s="68" customFormat="1" ht="21" customHeight="1" x14ac:dyDescent="0.2">
      <c r="A66" s="85" t="s">
        <v>72</v>
      </c>
      <c r="B66" s="77">
        <v>170000</v>
      </c>
      <c r="C66" s="72" t="s">
        <v>10</v>
      </c>
      <c r="D66" s="79"/>
      <c r="E66" s="79">
        <v>170000</v>
      </c>
      <c r="F66" s="33">
        <f t="shared" si="0"/>
        <v>0</v>
      </c>
    </row>
    <row r="67" spans="1:6" s="68" customFormat="1" ht="25.9" customHeight="1" x14ac:dyDescent="0.2">
      <c r="A67" s="86" t="s">
        <v>73</v>
      </c>
      <c r="B67" s="77">
        <v>522000</v>
      </c>
      <c r="C67" s="72" t="s">
        <v>10</v>
      </c>
      <c r="D67" s="79"/>
      <c r="E67" s="79">
        <v>522000</v>
      </c>
      <c r="F67" s="33">
        <f t="shared" si="0"/>
        <v>0</v>
      </c>
    </row>
    <row r="68" spans="1:6" s="30" customFormat="1" x14ac:dyDescent="0.2">
      <c r="A68" s="87" t="s">
        <v>74</v>
      </c>
      <c r="B68" s="88">
        <v>190500</v>
      </c>
      <c r="C68" s="89" t="s">
        <v>10</v>
      </c>
      <c r="D68" s="90"/>
      <c r="E68" s="90">
        <v>190500</v>
      </c>
      <c r="F68" s="91">
        <f t="shared" si="0"/>
        <v>0</v>
      </c>
    </row>
    <row r="69" spans="1:6" s="43" customFormat="1" ht="21" customHeight="1" x14ac:dyDescent="0.2">
      <c r="A69" s="92" t="s">
        <v>75</v>
      </c>
      <c r="B69" s="93"/>
      <c r="C69" s="94"/>
      <c r="D69" s="39"/>
      <c r="E69" s="39"/>
      <c r="F69" s="33">
        <f t="shared" si="0"/>
        <v>0</v>
      </c>
    </row>
    <row r="70" spans="1:6" s="43" customFormat="1" ht="21" customHeight="1" x14ac:dyDescent="0.2">
      <c r="A70" s="84" t="s">
        <v>76</v>
      </c>
      <c r="B70" s="93"/>
      <c r="C70" s="94"/>
      <c r="D70" s="39"/>
      <c r="E70" s="39"/>
      <c r="F70" s="33">
        <f t="shared" si="0"/>
        <v>0</v>
      </c>
    </row>
    <row r="71" spans="1:6" s="43" customFormat="1" ht="24" customHeight="1" x14ac:dyDescent="0.2">
      <c r="A71" s="81" t="s">
        <v>77</v>
      </c>
      <c r="B71" s="95">
        <v>380000</v>
      </c>
      <c r="C71" s="72" t="s">
        <v>10</v>
      </c>
      <c r="D71" s="39"/>
      <c r="E71" s="96">
        <v>380000</v>
      </c>
      <c r="F71" s="33">
        <f t="shared" si="0"/>
        <v>0</v>
      </c>
    </row>
    <row r="72" spans="1:6" s="43" customFormat="1" x14ac:dyDescent="0.2">
      <c r="A72" s="83" t="s">
        <v>78</v>
      </c>
      <c r="B72" s="95">
        <v>40000</v>
      </c>
      <c r="C72" s="72" t="s">
        <v>10</v>
      </c>
      <c r="D72" s="39"/>
      <c r="E72" s="96">
        <v>40000</v>
      </c>
      <c r="F72" s="33">
        <f t="shared" si="0"/>
        <v>0</v>
      </c>
    </row>
    <row r="73" spans="1:6" s="43" customFormat="1" x14ac:dyDescent="0.2">
      <c r="A73" s="83" t="s">
        <v>79</v>
      </c>
      <c r="B73" s="95">
        <v>5000</v>
      </c>
      <c r="C73" s="72" t="s">
        <v>10</v>
      </c>
      <c r="D73" s="39"/>
      <c r="E73" s="96">
        <v>5000</v>
      </c>
      <c r="F73" s="33">
        <f t="shared" si="0"/>
        <v>0</v>
      </c>
    </row>
    <row r="74" spans="1:6" s="68" customFormat="1" x14ac:dyDescent="0.2">
      <c r="A74" s="83" t="s">
        <v>80</v>
      </c>
      <c r="B74" s="95">
        <v>2380000</v>
      </c>
      <c r="C74" s="72" t="s">
        <v>10</v>
      </c>
      <c r="D74" s="39"/>
      <c r="E74" s="96">
        <v>2380000</v>
      </c>
      <c r="F74" s="33">
        <f t="shared" si="0"/>
        <v>0</v>
      </c>
    </row>
    <row r="75" spans="1:6" s="43" customFormat="1" x14ac:dyDescent="0.2">
      <c r="A75" s="84" t="s">
        <v>81</v>
      </c>
      <c r="B75" s="95"/>
      <c r="C75" s="72"/>
      <c r="D75" s="39"/>
      <c r="E75" s="96"/>
      <c r="F75" s="33">
        <f t="shared" si="0"/>
        <v>0</v>
      </c>
    </row>
    <row r="76" spans="1:6" s="30" customFormat="1" x14ac:dyDescent="0.2">
      <c r="A76" s="83" t="s">
        <v>82</v>
      </c>
      <c r="B76" s="95">
        <v>116080</v>
      </c>
      <c r="C76" s="72" t="s">
        <v>10</v>
      </c>
      <c r="D76" s="39"/>
      <c r="E76" s="96">
        <v>116080</v>
      </c>
      <c r="F76" s="33"/>
    </row>
    <row r="77" spans="1:6" s="30" customFormat="1" x14ac:dyDescent="0.2">
      <c r="A77" s="83" t="s">
        <v>83</v>
      </c>
      <c r="B77" s="95">
        <v>53253</v>
      </c>
      <c r="C77" s="72" t="s">
        <v>10</v>
      </c>
      <c r="D77" s="39"/>
      <c r="E77" s="96">
        <v>53253</v>
      </c>
      <c r="F77" s="33"/>
    </row>
    <row r="78" spans="1:6" s="20" customFormat="1" ht="21" customHeight="1" x14ac:dyDescent="0.2">
      <c r="A78" s="83" t="s">
        <v>84</v>
      </c>
      <c r="B78" s="95">
        <v>70000</v>
      </c>
      <c r="C78" s="72" t="s">
        <v>10</v>
      </c>
      <c r="D78" s="39"/>
      <c r="E78" s="96">
        <v>70000</v>
      </c>
      <c r="F78" s="33">
        <f t="shared" si="0"/>
        <v>0</v>
      </c>
    </row>
    <row r="79" spans="1:6" s="30" customFormat="1" ht="19.5" customHeight="1" x14ac:dyDescent="0.2">
      <c r="A79" s="83" t="s">
        <v>85</v>
      </c>
      <c r="B79" s="95">
        <v>120000</v>
      </c>
      <c r="C79" s="72" t="s">
        <v>10</v>
      </c>
      <c r="D79" s="39"/>
      <c r="E79" s="96">
        <v>120000</v>
      </c>
      <c r="F79" s="33">
        <f t="shared" si="0"/>
        <v>0</v>
      </c>
    </row>
    <row r="80" spans="1:6" s="30" customFormat="1" ht="19.5" customHeight="1" x14ac:dyDescent="0.2">
      <c r="A80" s="84" t="s">
        <v>86</v>
      </c>
      <c r="B80" s="93"/>
      <c r="C80" s="94"/>
      <c r="D80" s="39"/>
      <c r="E80" s="39"/>
      <c r="F80" s="33">
        <f t="shared" si="0"/>
        <v>0</v>
      </c>
    </row>
    <row r="81" spans="1:6" s="30" customFormat="1" ht="19.5" customHeight="1" x14ac:dyDescent="0.2">
      <c r="A81" s="83" t="s">
        <v>85</v>
      </c>
      <c r="B81" s="77">
        <v>100000</v>
      </c>
      <c r="C81" s="72" t="s">
        <v>10</v>
      </c>
      <c r="D81" s="79"/>
      <c r="E81" s="79">
        <v>100000</v>
      </c>
      <c r="F81" s="97">
        <f t="shared" si="0"/>
        <v>0</v>
      </c>
    </row>
    <row r="82" spans="1:6" s="30" customFormat="1" ht="19.5" customHeight="1" x14ac:dyDescent="0.2">
      <c r="A82" s="83" t="s">
        <v>87</v>
      </c>
      <c r="B82" s="77">
        <v>33000</v>
      </c>
      <c r="C82" s="72" t="s">
        <v>10</v>
      </c>
      <c r="D82" s="79"/>
      <c r="E82" s="79">
        <v>33000</v>
      </c>
      <c r="F82" s="97">
        <f t="shared" si="0"/>
        <v>0</v>
      </c>
    </row>
    <row r="83" spans="1:6" s="30" customFormat="1" ht="19.5" customHeight="1" x14ac:dyDescent="0.2">
      <c r="A83" s="83" t="s">
        <v>88</v>
      </c>
      <c r="B83" s="77">
        <v>28053</v>
      </c>
      <c r="C83" s="72" t="s">
        <v>10</v>
      </c>
      <c r="D83" s="79"/>
      <c r="E83" s="79">
        <v>28053</v>
      </c>
      <c r="F83" s="97"/>
    </row>
    <row r="84" spans="1:6" s="68" customFormat="1" ht="19.5" customHeight="1" x14ac:dyDescent="0.2">
      <c r="A84" s="98" t="s">
        <v>89</v>
      </c>
      <c r="B84" s="77">
        <f>2072918-199497</f>
        <v>1873421</v>
      </c>
      <c r="C84" s="72" t="s">
        <v>10</v>
      </c>
      <c r="D84" s="79"/>
      <c r="E84" s="79">
        <f>2072918-199497</f>
        <v>1873421</v>
      </c>
      <c r="F84" s="97">
        <f t="shared" si="0"/>
        <v>0</v>
      </c>
    </row>
    <row r="85" spans="1:6" s="99" customFormat="1" ht="18" customHeight="1" x14ac:dyDescent="0.2">
      <c r="A85" s="98" t="s">
        <v>90</v>
      </c>
      <c r="B85" s="77">
        <v>28364</v>
      </c>
      <c r="C85" s="72" t="s">
        <v>10</v>
      </c>
      <c r="D85" s="79"/>
      <c r="E85" s="79">
        <v>28364</v>
      </c>
      <c r="F85" s="97">
        <f t="shared" si="0"/>
        <v>0</v>
      </c>
    </row>
    <row r="86" spans="1:6" s="99" customFormat="1" ht="18" customHeight="1" x14ac:dyDescent="0.2">
      <c r="A86" s="98" t="s">
        <v>91</v>
      </c>
      <c r="B86" s="77">
        <v>24250</v>
      </c>
      <c r="C86" s="72" t="s">
        <v>10</v>
      </c>
      <c r="D86" s="79"/>
      <c r="E86" s="79">
        <v>24250</v>
      </c>
      <c r="F86" s="97">
        <f t="shared" si="0"/>
        <v>0</v>
      </c>
    </row>
    <row r="87" spans="1:6" s="99" customFormat="1" ht="18" customHeight="1" x14ac:dyDescent="0.2">
      <c r="A87" s="98" t="s">
        <v>92</v>
      </c>
      <c r="B87" s="77">
        <v>599137</v>
      </c>
      <c r="C87" s="72" t="s">
        <v>10</v>
      </c>
      <c r="D87" s="79"/>
      <c r="E87" s="79">
        <v>599137</v>
      </c>
      <c r="F87" s="33">
        <f t="shared" si="0"/>
        <v>0</v>
      </c>
    </row>
    <row r="88" spans="1:6" x14ac:dyDescent="0.2">
      <c r="A88" s="98" t="s">
        <v>93</v>
      </c>
      <c r="B88" s="77">
        <v>29000</v>
      </c>
      <c r="C88" s="72" t="s">
        <v>10</v>
      </c>
      <c r="D88" s="79"/>
      <c r="E88" s="79">
        <v>29000</v>
      </c>
      <c r="F88" s="97">
        <f t="shared" si="0"/>
        <v>0</v>
      </c>
    </row>
    <row r="89" spans="1:6" s="68" customFormat="1" x14ac:dyDescent="0.2">
      <c r="A89" s="100" t="s">
        <v>94</v>
      </c>
      <c r="B89" s="77">
        <f>5000000-646525+38000</f>
        <v>4391475</v>
      </c>
      <c r="C89" s="72" t="s">
        <v>10</v>
      </c>
      <c r="D89" s="79"/>
      <c r="E89" s="79">
        <f>4353475+38000</f>
        <v>4391475</v>
      </c>
      <c r="F89" s="97">
        <f t="shared" si="0"/>
        <v>0</v>
      </c>
    </row>
    <row r="90" spans="1:6" ht="25.5" x14ac:dyDescent="0.2">
      <c r="A90" s="101" t="s">
        <v>95</v>
      </c>
      <c r="B90" s="77">
        <v>102700</v>
      </c>
      <c r="C90" s="72" t="s">
        <v>10</v>
      </c>
      <c r="D90" s="79"/>
      <c r="E90" s="79">
        <v>102700</v>
      </c>
      <c r="F90" s="97">
        <f t="shared" ref="F90" si="1">B90-D90-E90</f>
        <v>0</v>
      </c>
    </row>
    <row r="91" spans="1:6" x14ac:dyDescent="0.2">
      <c r="A91" s="98" t="s">
        <v>96</v>
      </c>
      <c r="B91" s="95">
        <v>120000</v>
      </c>
      <c r="C91" s="66" t="s">
        <v>10</v>
      </c>
      <c r="D91" s="102"/>
      <c r="E91" s="96">
        <v>120000</v>
      </c>
      <c r="F91" s="103"/>
    </row>
    <row r="92" spans="1:6" x14ac:dyDescent="0.2">
      <c r="A92" s="98" t="s">
        <v>97</v>
      </c>
      <c r="B92" s="95">
        <v>10000</v>
      </c>
      <c r="C92" s="72" t="s">
        <v>10</v>
      </c>
      <c r="D92" s="79"/>
      <c r="E92" s="96">
        <v>10000</v>
      </c>
      <c r="F92" s="97"/>
    </row>
    <row r="93" spans="1:6" s="68" customFormat="1" x14ac:dyDescent="0.2">
      <c r="A93" s="98" t="s">
        <v>98</v>
      </c>
      <c r="B93" s="95">
        <f>850000-400000</f>
        <v>450000</v>
      </c>
      <c r="C93" s="72" t="s">
        <v>10</v>
      </c>
      <c r="D93" s="79"/>
      <c r="E93" s="96">
        <v>450000</v>
      </c>
      <c r="F93" s="97"/>
    </row>
    <row r="94" spans="1:6" s="68" customFormat="1" x14ac:dyDescent="0.2">
      <c r="A94" s="98" t="s">
        <v>99</v>
      </c>
      <c r="B94" s="95">
        <f>1016000+83820</f>
        <v>1099820</v>
      </c>
      <c r="C94" s="72" t="s">
        <v>10</v>
      </c>
      <c r="D94" s="79"/>
      <c r="E94" s="96">
        <v>1099820</v>
      </c>
      <c r="F94" s="97">
        <f t="shared" ref="F94:F102" si="2">B94-D94-E94</f>
        <v>0</v>
      </c>
    </row>
    <row r="95" spans="1:6" ht="15" x14ac:dyDescent="0.2">
      <c r="A95" s="104" t="s">
        <v>100</v>
      </c>
      <c r="B95" s="77">
        <v>2500000</v>
      </c>
      <c r="C95" s="72" t="s">
        <v>10</v>
      </c>
      <c r="D95" s="79"/>
      <c r="E95" s="79">
        <v>2500000</v>
      </c>
      <c r="F95" s="97"/>
    </row>
    <row r="96" spans="1:6" s="30" customFormat="1" ht="15" x14ac:dyDescent="0.2">
      <c r="A96" s="105" t="s">
        <v>101</v>
      </c>
      <c r="B96" s="65">
        <v>179000</v>
      </c>
      <c r="C96" s="66" t="s">
        <v>10</v>
      </c>
      <c r="D96" s="67"/>
      <c r="E96" s="67">
        <v>179000</v>
      </c>
      <c r="F96" s="106"/>
    </row>
    <row r="97" spans="1:6" s="68" customFormat="1" ht="15" x14ac:dyDescent="0.2">
      <c r="A97" s="105" t="s">
        <v>102</v>
      </c>
      <c r="B97" s="65">
        <v>57150</v>
      </c>
      <c r="C97" s="66" t="s">
        <v>10</v>
      </c>
      <c r="D97" s="67"/>
      <c r="E97" s="67">
        <v>57150</v>
      </c>
      <c r="F97" s="107"/>
    </row>
    <row r="98" spans="1:6" x14ac:dyDescent="0.2">
      <c r="A98" s="108" t="s">
        <v>103</v>
      </c>
      <c r="B98" s="77"/>
      <c r="C98" s="72"/>
      <c r="D98" s="79"/>
      <c r="E98" s="79"/>
      <c r="F98" s="97">
        <f t="shared" si="2"/>
        <v>0</v>
      </c>
    </row>
    <row r="99" spans="1:6" s="68" customFormat="1" x14ac:dyDescent="0.2">
      <c r="A99" s="109" t="s">
        <v>49</v>
      </c>
      <c r="B99" s="65">
        <f>30206+40000</f>
        <v>70206</v>
      </c>
      <c r="C99" s="66" t="s">
        <v>10</v>
      </c>
      <c r="D99" s="67"/>
      <c r="E99" s="67">
        <v>70206</v>
      </c>
      <c r="F99" s="29"/>
    </row>
    <row r="100" spans="1:6" s="68" customFormat="1" x14ac:dyDescent="0.2">
      <c r="A100" s="109" t="s">
        <v>104</v>
      </c>
      <c r="B100" s="65">
        <v>24404</v>
      </c>
      <c r="C100" s="66" t="s">
        <v>10</v>
      </c>
      <c r="D100" s="67"/>
      <c r="E100" s="67">
        <v>24404</v>
      </c>
      <c r="F100" s="29"/>
    </row>
    <row r="101" spans="1:6" s="68" customFormat="1" x14ac:dyDescent="0.2">
      <c r="A101" s="109" t="s">
        <v>105</v>
      </c>
      <c r="B101" s="65">
        <f>76200-40000</f>
        <v>36200</v>
      </c>
      <c r="C101" s="66" t="s">
        <v>10</v>
      </c>
      <c r="D101" s="67"/>
      <c r="E101" s="67">
        <v>36200</v>
      </c>
      <c r="F101" s="29"/>
    </row>
    <row r="102" spans="1:6" x14ac:dyDescent="0.2">
      <c r="A102" s="83" t="s">
        <v>106</v>
      </c>
      <c r="B102" s="65">
        <v>1500000</v>
      </c>
      <c r="C102" s="66" t="s">
        <v>10</v>
      </c>
      <c r="D102" s="67"/>
      <c r="E102" s="67">
        <v>1500000</v>
      </c>
      <c r="F102" s="33">
        <f t="shared" si="2"/>
        <v>0</v>
      </c>
    </row>
    <row r="103" spans="1:6" s="30" customFormat="1" x14ac:dyDescent="0.2">
      <c r="A103" s="110" t="s">
        <v>107</v>
      </c>
      <c r="B103" s="65">
        <v>134200</v>
      </c>
      <c r="C103" s="66" t="s">
        <v>10</v>
      </c>
      <c r="D103" s="67"/>
      <c r="E103" s="67">
        <v>134200</v>
      </c>
      <c r="F103" s="45"/>
    </row>
    <row r="104" spans="1:6" s="30" customFormat="1" x14ac:dyDescent="0.2">
      <c r="A104" s="83" t="s">
        <v>108</v>
      </c>
      <c r="B104" s="65">
        <v>305000</v>
      </c>
      <c r="C104" s="66" t="s">
        <v>10</v>
      </c>
      <c r="D104" s="67"/>
      <c r="E104" s="67">
        <v>305000</v>
      </c>
      <c r="F104" s="45"/>
    </row>
    <row r="105" spans="1:6" s="68" customFormat="1" ht="13.5" thickBot="1" x14ac:dyDescent="0.25">
      <c r="A105" s="111" t="s">
        <v>109</v>
      </c>
      <c r="B105" s="112">
        <v>345000</v>
      </c>
      <c r="C105" s="113" t="s">
        <v>10</v>
      </c>
      <c r="D105" s="114"/>
      <c r="E105" s="114">
        <v>345000</v>
      </c>
      <c r="F105" s="115"/>
    </row>
    <row r="106" spans="1:6" ht="13.5" thickBot="1" x14ac:dyDescent="0.25">
      <c r="A106" s="116" t="s">
        <v>110</v>
      </c>
      <c r="B106" s="117">
        <f>SUM(B5:B105)</f>
        <v>381586095</v>
      </c>
      <c r="C106" s="118"/>
      <c r="D106" s="117">
        <f>SUM(D5:D105)</f>
        <v>4527778</v>
      </c>
      <c r="E106" s="117">
        <f>SUM(E5:E105)</f>
        <v>377058317</v>
      </c>
      <c r="F106" s="117">
        <f t="shared" ref="F106" si="3">SUM(F5:F104)</f>
        <v>0</v>
      </c>
    </row>
  </sheetData>
  <mergeCells count="1">
    <mergeCell ref="A1:F1"/>
  </mergeCells>
  <printOptions horizontalCentered="1"/>
  <pageMargins left="0.78740157480314965" right="0.78740157480314965" top="1.4566929133858268" bottom="0.86614173228346458" header="0.78740157480314965" footer="0.59055118110236227"/>
  <pageSetup paperSize="9" scale="64" fitToHeight="0" orientation="portrait" verticalDpi="300" r:id="rId1"/>
  <headerFooter alignWithMargins="0">
    <oddHeader>&amp;R&amp;"Times New Roman CE,Félkövér dőlt"&amp;11 9. melléklet a 22/2018.(XI.23.)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2018-11-23T08:24:38Z</dcterms:created>
  <dcterms:modified xsi:type="dcterms:W3CDTF">2018-11-23T08:24:38Z</dcterms:modified>
</cp:coreProperties>
</file>