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47" i="3"/>
  <c r="D42"/>
  <c r="D41"/>
  <c r="D40"/>
  <c r="D37"/>
  <c r="D35"/>
  <c r="D27"/>
  <c r="D21"/>
  <c r="D20"/>
  <c r="D16"/>
  <c r="D14"/>
  <c r="D11"/>
  <c r="D6"/>
  <c r="C47"/>
  <c r="C40"/>
  <c r="C37"/>
  <c r="C35"/>
  <c r="C27"/>
  <c r="C20"/>
  <c r="C16"/>
  <c r="C21" s="1"/>
  <c r="C6"/>
  <c r="C14"/>
  <c r="C11"/>
  <c r="G7" i="2"/>
  <c r="AI3"/>
  <c r="AH3"/>
  <c r="AF3"/>
  <c r="AD3"/>
  <c r="W3"/>
  <c r="S3"/>
  <c r="M3"/>
  <c r="D19" i="1"/>
  <c r="D18"/>
  <c r="D17"/>
  <c r="D15"/>
  <c r="D3"/>
  <c r="D4"/>
  <c r="D5"/>
  <c r="D6"/>
  <c r="D7"/>
  <c r="D8"/>
  <c r="D9"/>
  <c r="D10"/>
  <c r="D11"/>
  <c r="D12"/>
  <c r="D13"/>
  <c r="D14"/>
  <c r="D2"/>
  <c r="C19"/>
  <c r="E19"/>
  <c r="F19"/>
  <c r="G19"/>
  <c r="H19"/>
  <c r="I19"/>
  <c r="J19"/>
  <c r="K19"/>
  <c r="L19"/>
  <c r="M19"/>
  <c r="B19"/>
  <c r="E18"/>
  <c r="F18"/>
  <c r="G18"/>
  <c r="H18"/>
  <c r="I18"/>
  <c r="J18"/>
  <c r="K18"/>
  <c r="L18"/>
  <c r="M18"/>
  <c r="C18"/>
  <c r="B18"/>
  <c r="C14"/>
  <c r="M3"/>
  <c r="M4"/>
  <c r="M8"/>
  <c r="M9"/>
  <c r="M10"/>
  <c r="M13"/>
  <c r="L3"/>
  <c r="L4"/>
  <c r="L8"/>
  <c r="L9"/>
  <c r="L10"/>
  <c r="L13"/>
  <c r="K15"/>
  <c r="J15"/>
  <c r="E17"/>
  <c r="F17" s="1"/>
  <c r="I15"/>
  <c r="H3"/>
  <c r="H4"/>
  <c r="H8"/>
  <c r="H9"/>
  <c r="H10"/>
  <c r="H13"/>
  <c r="G3"/>
  <c r="G4"/>
  <c r="G8"/>
  <c r="G9"/>
  <c r="G10"/>
  <c r="G13"/>
  <c r="F3"/>
  <c r="F4"/>
  <c r="F8"/>
  <c r="F9"/>
  <c r="F10"/>
  <c r="F13"/>
  <c r="E3"/>
  <c r="E4"/>
  <c r="E5"/>
  <c r="E6"/>
  <c r="F6" s="1"/>
  <c r="E7"/>
  <c r="F7" s="1"/>
  <c r="G7" s="1"/>
  <c r="E8"/>
  <c r="E9"/>
  <c r="E10"/>
  <c r="E11"/>
  <c r="E12"/>
  <c r="E13"/>
  <c r="E14"/>
  <c r="E2"/>
  <c r="C15"/>
  <c r="B15"/>
  <c r="C41" i="3" l="1"/>
  <c r="C42"/>
  <c r="G17" i="1"/>
  <c r="G6"/>
  <c r="F14"/>
  <c r="G14" s="1"/>
  <c r="F12"/>
  <c r="G12" s="1"/>
  <c r="F11"/>
  <c r="G11" s="1"/>
  <c r="H7"/>
  <c r="L7" s="1"/>
  <c r="M7" s="1"/>
  <c r="F5"/>
  <c r="G5" s="1"/>
  <c r="F2"/>
  <c r="E15"/>
  <c r="H17" l="1"/>
  <c r="L17" s="1"/>
  <c r="M17" s="1"/>
  <c r="H6"/>
  <c r="L6" s="1"/>
  <c r="M6"/>
  <c r="H14"/>
  <c r="L14" s="1"/>
  <c r="M14" s="1"/>
  <c r="H12"/>
  <c r="L12" s="1"/>
  <c r="M12" s="1"/>
  <c r="H11"/>
  <c r="L11" s="1"/>
  <c r="M11" s="1"/>
  <c r="H5"/>
  <c r="L5" s="1"/>
  <c r="M5" s="1"/>
  <c r="F15"/>
  <c r="G2"/>
  <c r="G15"/>
  <c r="H2"/>
  <c r="L2" l="1"/>
  <c r="H15"/>
  <c r="L15" l="1"/>
  <c r="M2"/>
  <c r="M15" s="1"/>
</calcChain>
</file>

<file path=xl/sharedStrings.xml><?xml version="1.0" encoding="utf-8"?>
<sst xmlns="http://schemas.openxmlformats.org/spreadsheetml/2006/main" count="117" uniqueCount="104">
  <si>
    <t xml:space="preserve">Név </t>
  </si>
  <si>
    <t>Besorolási bér</t>
  </si>
  <si>
    <t xml:space="preserve">12 havi </t>
  </si>
  <si>
    <t>Összesen</t>
  </si>
  <si>
    <t>Pótlék</t>
  </si>
  <si>
    <t>Járulék</t>
  </si>
  <si>
    <t>étk hj.</t>
  </si>
  <si>
    <t>EHO</t>
  </si>
  <si>
    <t>Kifiz.adó</t>
  </si>
  <si>
    <t>Benedekné Nagy Erika</t>
  </si>
  <si>
    <t>Bodor Ferencné</t>
  </si>
  <si>
    <t>Farkas Emőke</t>
  </si>
  <si>
    <t>Farkasfalvi Éva</t>
  </si>
  <si>
    <t>Fririch Istvánné</t>
  </si>
  <si>
    <t>Gyöngyösi Dóra</t>
  </si>
  <si>
    <t>Magyar Istvánné</t>
  </si>
  <si>
    <t>Monos Sándorné</t>
  </si>
  <si>
    <t>Nagy Csabáné</t>
  </si>
  <si>
    <t>Pál Krisztina</t>
  </si>
  <si>
    <t>Réginé Csapó Anett</t>
  </si>
  <si>
    <t>Szabadi Lívia helyett Andrási Anita</t>
  </si>
  <si>
    <t>Szlanyinka Pálné</t>
  </si>
  <si>
    <t>Teljes munkaidős összesen</t>
  </si>
  <si>
    <t>Bali-Horváth Anett</t>
  </si>
  <si>
    <t>Járulék összesen</t>
  </si>
  <si>
    <t>Bér+ járulék</t>
  </si>
  <si>
    <t>Óvoda bér összesen</t>
  </si>
  <si>
    <t>Részmunkaidős összesen</t>
  </si>
  <si>
    <t>Garantált illetmény + pótlék</t>
  </si>
  <si>
    <t>Alapilletmény</t>
  </si>
  <si>
    <t>Egyéb köt. Ill.pótlék</t>
  </si>
  <si>
    <t>Túlóra, helyettesítés</t>
  </si>
  <si>
    <t>Kereset kieg.</t>
  </si>
  <si>
    <t>Egyéb juttatás</t>
  </si>
  <si>
    <t>Részm.idős bér</t>
  </si>
  <si>
    <t>M.végzéshez.kapcs.jutt.</t>
  </si>
  <si>
    <t>Start 10%</t>
  </si>
  <si>
    <t>Start 20%</t>
  </si>
  <si>
    <t>Táppénz</t>
  </si>
  <si>
    <t>Gyógyszer</t>
  </si>
  <si>
    <t>Irodaszer</t>
  </si>
  <si>
    <t>Készletbeszerzés</t>
  </si>
  <si>
    <t>Telefon</t>
  </si>
  <si>
    <t>Gáz</t>
  </si>
  <si>
    <t>Áram</t>
  </si>
  <si>
    <t>Víz</t>
  </si>
  <si>
    <t>Egyéb.üz.</t>
  </si>
  <si>
    <t>Szemétszáll.</t>
  </si>
  <si>
    <t>ÁFA</t>
  </si>
  <si>
    <t>Kifiz adó</t>
  </si>
  <si>
    <t>BÉR összesen</t>
  </si>
  <si>
    <t>JÁRULÉK összesen</t>
  </si>
  <si>
    <t>BESZERZÉS összesen</t>
  </si>
  <si>
    <t>SZOLGÁLTATÁS összesen</t>
  </si>
  <si>
    <t>56 összesen</t>
  </si>
  <si>
    <t>57 összesen</t>
  </si>
  <si>
    <t>Kiadások mindösszesen</t>
  </si>
  <si>
    <t>2% Jutalom</t>
  </si>
  <si>
    <t>Étk.hj</t>
  </si>
  <si>
    <t>2% jutalom</t>
  </si>
  <si>
    <t>Szoc.hozzáj.adó</t>
  </si>
  <si>
    <t>Bevétel:</t>
  </si>
  <si>
    <t>önkormányzati támogatás</t>
  </si>
  <si>
    <t>pénzmaradvány</t>
  </si>
  <si>
    <t>Kiadások</t>
  </si>
  <si>
    <t>2013. évi terv</t>
  </si>
  <si>
    <t>Közalkalmazottak alapilletménye</t>
  </si>
  <si>
    <t>KA. Illetménypótléka</t>
  </si>
  <si>
    <t>összesen</t>
  </si>
  <si>
    <t>KA túlóra</t>
  </si>
  <si>
    <t>KA. helyettesítés</t>
  </si>
  <si>
    <t>Keresetkiegészítés</t>
  </si>
  <si>
    <t>Jub.jutalom</t>
  </si>
  <si>
    <t>Egyéb jutt.</t>
  </si>
  <si>
    <t>Étkezés</t>
  </si>
  <si>
    <t>Ny.járulék</t>
  </si>
  <si>
    <t>Táppénzhj.</t>
  </si>
  <si>
    <t>Bér és járulék összesen</t>
  </si>
  <si>
    <t>Irodaszer, nyomtatvány</t>
  </si>
  <si>
    <t>Könyv</t>
  </si>
  <si>
    <t>Hajtó, kenőanyag</t>
  </si>
  <si>
    <t>Készletbeszerzés összesen</t>
  </si>
  <si>
    <t>Telefon, internet</t>
  </si>
  <si>
    <t>Villamosenergia</t>
  </si>
  <si>
    <t>Vízdíj</t>
  </si>
  <si>
    <t>Karbantartás, kisjavítás</t>
  </si>
  <si>
    <t>Egyéb üzemeltetési</t>
  </si>
  <si>
    <t>Szemétszállítás</t>
  </si>
  <si>
    <t>Szolgáltatások összesen</t>
  </si>
  <si>
    <t>SZJA</t>
  </si>
  <si>
    <t>Díjak, egyéb befizetések</t>
  </si>
  <si>
    <t>Dologi kiadások össesen</t>
  </si>
  <si>
    <t>Működési kiadások összesen</t>
  </si>
  <si>
    <t>Bevételek</t>
  </si>
  <si>
    <t>Műk.p.eszk.átv. háztartásoktól</t>
  </si>
  <si>
    <t>Önkományzat támogatása</t>
  </si>
  <si>
    <t>Bevételek összesen</t>
  </si>
  <si>
    <t>2013. évi tény</t>
  </si>
  <si>
    <t>2014. évi terv</t>
  </si>
  <si>
    <t>Részmunkaidős bér</t>
  </si>
  <si>
    <t>Részmunkaidős m.végzéshez k.</t>
  </si>
  <si>
    <t>Gyógyszer beszerzés</t>
  </si>
  <si>
    <t>Pénzmaradvány</t>
  </si>
  <si>
    <t>KA. jutalom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</si>
</sst>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 shrinkToFi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workbookViewId="0">
      <selection activeCell="D20" sqref="D20"/>
    </sheetView>
  </sheetViews>
  <sheetFormatPr defaultRowHeight="15"/>
  <cols>
    <col min="1" max="1" width="20.85546875" style="5" customWidth="1"/>
    <col min="2" max="2" width="11.140625" customWidth="1"/>
    <col min="3" max="3" width="7" customWidth="1"/>
    <col min="4" max="4" width="8.42578125" customWidth="1"/>
    <col min="6" max="6" width="8.28515625" customWidth="1"/>
    <col min="10" max="10" width="7.85546875" customWidth="1"/>
    <col min="11" max="11" width="8.28515625" customWidth="1"/>
  </cols>
  <sheetData>
    <row r="1" spans="1:13" ht="75">
      <c r="A1" s="5" t="s">
        <v>0</v>
      </c>
      <c r="B1" s="1" t="s">
        <v>1</v>
      </c>
      <c r="C1" s="2" t="s">
        <v>4</v>
      </c>
      <c r="D1" s="6" t="s">
        <v>28</v>
      </c>
      <c r="E1" s="2" t="s">
        <v>2</v>
      </c>
      <c r="F1" s="3">
        <v>0.02</v>
      </c>
      <c r="G1" t="s">
        <v>3</v>
      </c>
      <c r="H1" s="2" t="s">
        <v>5</v>
      </c>
      <c r="I1" s="2" t="s">
        <v>6</v>
      </c>
      <c r="J1" s="2" t="s">
        <v>7</v>
      </c>
      <c r="K1" s="2" t="s">
        <v>8</v>
      </c>
      <c r="L1" s="1" t="s">
        <v>24</v>
      </c>
      <c r="M1" s="1" t="s">
        <v>25</v>
      </c>
    </row>
    <row r="2" spans="1:13" ht="30">
      <c r="A2" s="5" t="s">
        <v>9</v>
      </c>
      <c r="B2">
        <v>264270</v>
      </c>
      <c r="C2">
        <v>7730</v>
      </c>
      <c r="D2">
        <f>+B2+C2</f>
        <v>272000</v>
      </c>
      <c r="E2">
        <f>+(B2+C2)*12</f>
        <v>3264000</v>
      </c>
      <c r="F2">
        <f>+E2*0.02</f>
        <v>65280</v>
      </c>
      <c r="G2">
        <f>+E2+F2</f>
        <v>3329280</v>
      </c>
      <c r="H2" s="4">
        <f>+G2*0.27</f>
        <v>898905.60000000009</v>
      </c>
      <c r="I2">
        <v>96000</v>
      </c>
      <c r="J2">
        <v>15994</v>
      </c>
      <c r="K2">
        <v>18278</v>
      </c>
      <c r="L2" s="4">
        <f>+H2+J2+K2</f>
        <v>933177.60000000009</v>
      </c>
      <c r="M2" s="4">
        <f>+G2+I2+L2</f>
        <v>4358457.5999999996</v>
      </c>
    </row>
    <row r="3" spans="1:13">
      <c r="A3" s="5" t="s">
        <v>10</v>
      </c>
      <c r="B3">
        <v>262900</v>
      </c>
      <c r="D3">
        <f t="shared" ref="D3:D14" si="0">+B3+C3</f>
        <v>262900</v>
      </c>
      <c r="E3">
        <f t="shared" ref="E3:E14" si="1">+(B3+C3)*12</f>
        <v>3154800</v>
      </c>
      <c r="F3">
        <f t="shared" ref="F3:F14" si="2">+E3*0.02</f>
        <v>63096</v>
      </c>
      <c r="G3">
        <f t="shared" ref="G3:G14" si="3">+E3+F3</f>
        <v>3217896</v>
      </c>
      <c r="H3" s="4">
        <f t="shared" ref="H3:H14" si="4">+G3*0.27</f>
        <v>868831.92</v>
      </c>
      <c r="I3">
        <v>96000</v>
      </c>
      <c r="J3">
        <v>15994</v>
      </c>
      <c r="K3">
        <v>18278</v>
      </c>
      <c r="L3" s="4">
        <f t="shared" ref="L3:L14" si="5">+H3+J3+K3</f>
        <v>903103.92</v>
      </c>
      <c r="M3" s="4">
        <f t="shared" ref="M3:M14" si="6">+G3+I3+L3</f>
        <v>4216999.92</v>
      </c>
    </row>
    <row r="4" spans="1:13">
      <c r="A4" s="5" t="s">
        <v>11</v>
      </c>
      <c r="B4">
        <v>118000</v>
      </c>
      <c r="D4">
        <f t="shared" si="0"/>
        <v>118000</v>
      </c>
      <c r="E4">
        <f t="shared" si="1"/>
        <v>1416000</v>
      </c>
      <c r="F4">
        <f t="shared" si="2"/>
        <v>28320</v>
      </c>
      <c r="G4">
        <f t="shared" si="3"/>
        <v>1444320</v>
      </c>
      <c r="H4" s="4">
        <f t="shared" si="4"/>
        <v>389966.4</v>
      </c>
      <c r="I4">
        <v>96000</v>
      </c>
      <c r="J4">
        <v>15994</v>
      </c>
      <c r="K4">
        <v>18278</v>
      </c>
      <c r="L4" s="4">
        <f t="shared" si="5"/>
        <v>424238.4</v>
      </c>
      <c r="M4" s="4">
        <f t="shared" si="6"/>
        <v>1964558.4</v>
      </c>
    </row>
    <row r="5" spans="1:13">
      <c r="A5" s="5" t="s">
        <v>12</v>
      </c>
      <c r="B5">
        <v>296300</v>
      </c>
      <c r="D5">
        <f t="shared" si="0"/>
        <v>296300</v>
      </c>
      <c r="E5">
        <f t="shared" si="1"/>
        <v>3555600</v>
      </c>
      <c r="F5">
        <f t="shared" si="2"/>
        <v>71112</v>
      </c>
      <c r="G5">
        <f t="shared" si="3"/>
        <v>3626712</v>
      </c>
      <c r="H5" s="4">
        <f t="shared" si="4"/>
        <v>979212.24000000011</v>
      </c>
      <c r="I5">
        <v>96000</v>
      </c>
      <c r="J5">
        <v>15994</v>
      </c>
      <c r="K5">
        <v>18278</v>
      </c>
      <c r="L5" s="4">
        <f t="shared" si="5"/>
        <v>1013484.2400000001</v>
      </c>
      <c r="M5" s="4">
        <f t="shared" si="6"/>
        <v>4736196.24</v>
      </c>
    </row>
    <row r="6" spans="1:13">
      <c r="A6" s="5" t="s">
        <v>13</v>
      </c>
      <c r="B6">
        <v>288300</v>
      </c>
      <c r="D6">
        <f t="shared" si="0"/>
        <v>288300</v>
      </c>
      <c r="E6">
        <f t="shared" si="1"/>
        <v>3459600</v>
      </c>
      <c r="F6">
        <f t="shared" si="2"/>
        <v>69192</v>
      </c>
      <c r="G6">
        <f t="shared" si="3"/>
        <v>3528792</v>
      </c>
      <c r="H6" s="4">
        <f t="shared" si="4"/>
        <v>952773.84000000008</v>
      </c>
      <c r="I6">
        <v>96000</v>
      </c>
      <c r="J6">
        <v>15994</v>
      </c>
      <c r="K6">
        <v>18278</v>
      </c>
      <c r="L6" s="4">
        <f t="shared" si="5"/>
        <v>987045.84000000008</v>
      </c>
      <c r="M6" s="4">
        <f t="shared" si="6"/>
        <v>4611837.84</v>
      </c>
    </row>
    <row r="7" spans="1:13">
      <c r="A7" s="5" t="s">
        <v>14</v>
      </c>
      <c r="B7">
        <v>192200</v>
      </c>
      <c r="D7">
        <f t="shared" si="0"/>
        <v>192200</v>
      </c>
      <c r="E7">
        <f t="shared" si="1"/>
        <v>2306400</v>
      </c>
      <c r="F7">
        <f t="shared" si="2"/>
        <v>46128</v>
      </c>
      <c r="G7">
        <f t="shared" si="3"/>
        <v>2352528</v>
      </c>
      <c r="H7" s="4">
        <f t="shared" si="4"/>
        <v>635182.56000000006</v>
      </c>
      <c r="I7">
        <v>96000</v>
      </c>
      <c r="J7">
        <v>15994</v>
      </c>
      <c r="K7">
        <v>18278</v>
      </c>
      <c r="L7" s="4">
        <f t="shared" si="5"/>
        <v>669454.56000000006</v>
      </c>
      <c r="M7" s="4">
        <f t="shared" si="6"/>
        <v>3117982.56</v>
      </c>
    </row>
    <row r="8" spans="1:13">
      <c r="A8" s="5" t="s">
        <v>15</v>
      </c>
      <c r="B8">
        <v>118000</v>
      </c>
      <c r="C8">
        <v>2500</v>
      </c>
      <c r="D8">
        <f t="shared" si="0"/>
        <v>120500</v>
      </c>
      <c r="E8">
        <f t="shared" si="1"/>
        <v>1446000</v>
      </c>
      <c r="F8">
        <f t="shared" si="2"/>
        <v>28920</v>
      </c>
      <c r="G8">
        <f t="shared" si="3"/>
        <v>1474920</v>
      </c>
      <c r="H8" s="4">
        <f t="shared" si="4"/>
        <v>398228.4</v>
      </c>
      <c r="I8">
        <v>96000</v>
      </c>
      <c r="J8">
        <v>15994</v>
      </c>
      <c r="K8">
        <v>18278</v>
      </c>
      <c r="L8" s="4">
        <f t="shared" si="5"/>
        <v>432500.4</v>
      </c>
      <c r="M8" s="4">
        <f t="shared" si="6"/>
        <v>2003420.4</v>
      </c>
    </row>
    <row r="9" spans="1:13">
      <c r="A9" s="5" t="s">
        <v>16</v>
      </c>
      <c r="B9">
        <v>340200</v>
      </c>
      <c r="D9">
        <f t="shared" si="0"/>
        <v>340200</v>
      </c>
      <c r="E9">
        <f t="shared" si="1"/>
        <v>4082400</v>
      </c>
      <c r="F9">
        <f t="shared" si="2"/>
        <v>81648</v>
      </c>
      <c r="G9">
        <f t="shared" si="3"/>
        <v>4164048</v>
      </c>
      <c r="H9" s="4">
        <f t="shared" si="4"/>
        <v>1124292.96</v>
      </c>
      <c r="I9">
        <v>96000</v>
      </c>
      <c r="J9">
        <v>15994</v>
      </c>
      <c r="K9">
        <v>18278</v>
      </c>
      <c r="L9" s="4">
        <f t="shared" si="5"/>
        <v>1158564.96</v>
      </c>
      <c r="M9" s="4">
        <f t="shared" si="6"/>
        <v>5418612.96</v>
      </c>
    </row>
    <row r="10" spans="1:13">
      <c r="A10" s="5" t="s">
        <v>17</v>
      </c>
      <c r="B10">
        <v>118000</v>
      </c>
      <c r="D10">
        <f t="shared" si="0"/>
        <v>118000</v>
      </c>
      <c r="E10">
        <f t="shared" si="1"/>
        <v>1416000</v>
      </c>
      <c r="F10">
        <f t="shared" si="2"/>
        <v>28320</v>
      </c>
      <c r="G10">
        <f t="shared" si="3"/>
        <v>1444320</v>
      </c>
      <c r="H10" s="4">
        <f t="shared" si="4"/>
        <v>389966.4</v>
      </c>
      <c r="I10">
        <v>96000</v>
      </c>
      <c r="J10">
        <v>15994</v>
      </c>
      <c r="K10">
        <v>18278</v>
      </c>
      <c r="L10" s="4">
        <f t="shared" si="5"/>
        <v>424238.4</v>
      </c>
      <c r="M10" s="4">
        <f t="shared" si="6"/>
        <v>1964558.4</v>
      </c>
    </row>
    <row r="11" spans="1:13">
      <c r="A11" s="5" t="s">
        <v>18</v>
      </c>
      <c r="B11">
        <v>216200</v>
      </c>
      <c r="D11">
        <f t="shared" si="0"/>
        <v>216200</v>
      </c>
      <c r="E11">
        <f t="shared" si="1"/>
        <v>2594400</v>
      </c>
      <c r="F11">
        <f t="shared" si="2"/>
        <v>51888</v>
      </c>
      <c r="G11">
        <f t="shared" si="3"/>
        <v>2646288</v>
      </c>
      <c r="H11" s="4">
        <f t="shared" si="4"/>
        <v>714497.76</v>
      </c>
      <c r="I11">
        <v>96000</v>
      </c>
      <c r="J11">
        <v>15994</v>
      </c>
      <c r="K11">
        <v>18278</v>
      </c>
      <c r="L11" s="4">
        <f t="shared" si="5"/>
        <v>748769.76</v>
      </c>
      <c r="M11" s="4">
        <f t="shared" si="6"/>
        <v>3491057.76</v>
      </c>
    </row>
    <row r="12" spans="1:13">
      <c r="A12" s="5" t="s">
        <v>19</v>
      </c>
      <c r="B12">
        <v>232200</v>
      </c>
      <c r="D12">
        <f t="shared" si="0"/>
        <v>232200</v>
      </c>
      <c r="E12">
        <f t="shared" si="1"/>
        <v>2786400</v>
      </c>
      <c r="F12">
        <f t="shared" si="2"/>
        <v>55728</v>
      </c>
      <c r="G12">
        <f t="shared" si="3"/>
        <v>2842128</v>
      </c>
      <c r="H12" s="4">
        <f t="shared" si="4"/>
        <v>767374.56</v>
      </c>
      <c r="I12">
        <v>96000</v>
      </c>
      <c r="J12">
        <v>15994</v>
      </c>
      <c r="K12">
        <v>18278</v>
      </c>
      <c r="L12" s="4">
        <f t="shared" si="5"/>
        <v>801646.56</v>
      </c>
      <c r="M12" s="4">
        <f t="shared" si="6"/>
        <v>3739774.56</v>
      </c>
    </row>
    <row r="13" spans="1:13" ht="30">
      <c r="A13" s="5" t="s">
        <v>20</v>
      </c>
      <c r="B13">
        <v>118000</v>
      </c>
      <c r="D13">
        <f t="shared" si="0"/>
        <v>118000</v>
      </c>
      <c r="E13">
        <f t="shared" si="1"/>
        <v>1416000</v>
      </c>
      <c r="F13">
        <f t="shared" si="2"/>
        <v>28320</v>
      </c>
      <c r="G13">
        <f t="shared" si="3"/>
        <v>1444320</v>
      </c>
      <c r="H13" s="4">
        <f t="shared" si="4"/>
        <v>389966.4</v>
      </c>
      <c r="I13">
        <v>96000</v>
      </c>
      <c r="J13">
        <v>15994</v>
      </c>
      <c r="K13">
        <v>18278</v>
      </c>
      <c r="L13" s="4">
        <f t="shared" si="5"/>
        <v>424238.4</v>
      </c>
      <c r="M13" s="4">
        <f t="shared" si="6"/>
        <v>1964558.4</v>
      </c>
    </row>
    <row r="14" spans="1:13">
      <c r="A14" s="5" t="s">
        <v>21</v>
      </c>
      <c r="B14">
        <v>280300</v>
      </c>
      <c r="C14">
        <f>SUM(C2:C13)</f>
        <v>10230</v>
      </c>
      <c r="D14">
        <f t="shared" si="0"/>
        <v>290530</v>
      </c>
      <c r="E14">
        <f t="shared" si="1"/>
        <v>3486360</v>
      </c>
      <c r="F14" s="4">
        <f t="shared" si="2"/>
        <v>69727.199999999997</v>
      </c>
      <c r="G14">
        <f t="shared" si="3"/>
        <v>3556087.2</v>
      </c>
      <c r="H14" s="4">
        <f t="shared" si="4"/>
        <v>960143.54400000011</v>
      </c>
      <c r="I14">
        <v>96000</v>
      </c>
      <c r="J14">
        <v>15994</v>
      </c>
      <c r="K14">
        <v>18278</v>
      </c>
      <c r="L14" s="4">
        <f t="shared" si="5"/>
        <v>994415.54400000011</v>
      </c>
      <c r="M14" s="4">
        <f t="shared" si="6"/>
        <v>4646502.7439999999</v>
      </c>
    </row>
    <row r="15" spans="1:13" ht="30">
      <c r="A15" s="5" t="s">
        <v>22</v>
      </c>
      <c r="B15">
        <f>SUM(B2:B14)</f>
        <v>2844870</v>
      </c>
      <c r="C15">
        <f>SUM(C8:C14)</f>
        <v>12730</v>
      </c>
      <c r="D15">
        <f t="shared" ref="D15:M15" si="7">SUM(D2:D14)</f>
        <v>2865330</v>
      </c>
      <c r="E15">
        <f t="shared" si="7"/>
        <v>34383960</v>
      </c>
      <c r="F15" s="4">
        <f t="shared" si="7"/>
        <v>687679.2</v>
      </c>
      <c r="G15">
        <f t="shared" si="7"/>
        <v>35071639.200000003</v>
      </c>
      <c r="H15">
        <f t="shared" si="7"/>
        <v>9469342.5840000007</v>
      </c>
      <c r="I15">
        <f t="shared" si="7"/>
        <v>1248000</v>
      </c>
      <c r="J15">
        <f t="shared" si="7"/>
        <v>207922</v>
      </c>
      <c r="K15">
        <f t="shared" si="7"/>
        <v>237614</v>
      </c>
      <c r="L15" s="4">
        <f t="shared" si="7"/>
        <v>9914878.5840000007</v>
      </c>
      <c r="M15" s="4">
        <f t="shared" si="7"/>
        <v>46234517.784000002</v>
      </c>
    </row>
    <row r="17" spans="1:13">
      <c r="A17" s="5" t="s">
        <v>23</v>
      </c>
      <c r="B17">
        <v>104100</v>
      </c>
      <c r="D17">
        <f>+B17+C17</f>
        <v>104100</v>
      </c>
      <c r="E17">
        <f>+B17*12</f>
        <v>1249200</v>
      </c>
      <c r="F17">
        <f>+E17*0.02</f>
        <v>24984</v>
      </c>
      <c r="G17">
        <f>+E17+F17</f>
        <v>1274184</v>
      </c>
      <c r="H17" s="4">
        <f>+G17*0.27</f>
        <v>344029.68000000005</v>
      </c>
      <c r="I17">
        <v>48000</v>
      </c>
      <c r="J17">
        <v>7997</v>
      </c>
      <c r="K17">
        <v>91639</v>
      </c>
      <c r="L17" s="4">
        <f>+H17+J17+K17</f>
        <v>443665.68000000005</v>
      </c>
      <c r="M17" s="4">
        <f>+G17+I17+L17</f>
        <v>1765849.6800000002</v>
      </c>
    </row>
    <row r="18" spans="1:13" ht="30">
      <c r="A18" s="5" t="s">
        <v>27</v>
      </c>
      <c r="B18">
        <f>+B17</f>
        <v>104100</v>
      </c>
      <c r="C18">
        <f>+C17</f>
        <v>0</v>
      </c>
      <c r="D18">
        <f>SUM(D17)</f>
        <v>104100</v>
      </c>
      <c r="E18">
        <f t="shared" ref="E18:M18" si="8">+E17</f>
        <v>1249200</v>
      </c>
      <c r="F18">
        <f t="shared" si="8"/>
        <v>24984</v>
      </c>
      <c r="G18">
        <f t="shared" si="8"/>
        <v>1274184</v>
      </c>
      <c r="H18" s="4">
        <f t="shared" si="8"/>
        <v>344029.68000000005</v>
      </c>
      <c r="I18">
        <f t="shared" si="8"/>
        <v>48000</v>
      </c>
      <c r="J18">
        <f t="shared" si="8"/>
        <v>7997</v>
      </c>
      <c r="K18">
        <f t="shared" si="8"/>
        <v>91639</v>
      </c>
      <c r="L18" s="4">
        <f t="shared" si="8"/>
        <v>443665.68000000005</v>
      </c>
      <c r="M18">
        <f t="shared" si="8"/>
        <v>1765849.6800000002</v>
      </c>
    </row>
    <row r="19" spans="1:13">
      <c r="A19" s="5" t="s">
        <v>26</v>
      </c>
      <c r="B19">
        <f>+B15+B18</f>
        <v>2948970</v>
      </c>
      <c r="C19">
        <f t="shared" ref="C19:M19" si="9">+C15+C18</f>
        <v>12730</v>
      </c>
      <c r="D19">
        <f>+B19+C19</f>
        <v>2961700</v>
      </c>
      <c r="E19">
        <f t="shared" si="9"/>
        <v>35633160</v>
      </c>
      <c r="F19" s="4">
        <f t="shared" si="9"/>
        <v>712663.2</v>
      </c>
      <c r="G19">
        <f t="shared" si="9"/>
        <v>36345823.200000003</v>
      </c>
      <c r="H19">
        <f t="shared" si="9"/>
        <v>9813372.2640000004</v>
      </c>
      <c r="I19">
        <f t="shared" si="9"/>
        <v>1296000</v>
      </c>
      <c r="J19">
        <f t="shared" si="9"/>
        <v>215919</v>
      </c>
      <c r="K19">
        <f t="shared" si="9"/>
        <v>329253</v>
      </c>
      <c r="L19">
        <f t="shared" si="9"/>
        <v>10358544.264</v>
      </c>
      <c r="M19">
        <f t="shared" si="9"/>
        <v>48000367.464000002</v>
      </c>
    </row>
  </sheetData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7"/>
  <sheetViews>
    <sheetView workbookViewId="0">
      <selection activeCell="H6" sqref="H6"/>
    </sheetView>
  </sheetViews>
  <sheetFormatPr defaultRowHeight="15"/>
  <cols>
    <col min="1" max="1" width="14.140625" style="7" customWidth="1"/>
    <col min="2" max="19" width="9.140625" style="7"/>
    <col min="20" max="20" width="10.140625" style="7" customWidth="1"/>
    <col min="21" max="22" width="9.140625" style="7"/>
    <col min="23" max="23" width="10" style="7" customWidth="1"/>
    <col min="24" max="16384" width="9.140625" style="7"/>
  </cols>
  <sheetData>
    <row r="1" spans="1:35">
      <c r="A1" s="7">
        <v>511213</v>
      </c>
      <c r="B1" s="7">
        <v>511243</v>
      </c>
      <c r="C1" s="7">
        <v>512243</v>
      </c>
      <c r="D1" s="7">
        <v>512273</v>
      </c>
      <c r="E1" s="7">
        <v>513293</v>
      </c>
      <c r="F1" s="7">
        <v>514243</v>
      </c>
      <c r="H1" s="7">
        <v>516213</v>
      </c>
      <c r="I1" s="7">
        <v>516223</v>
      </c>
      <c r="K1" s="7">
        <v>516243</v>
      </c>
      <c r="N1" s="7">
        <v>531241</v>
      </c>
      <c r="O1" s="7">
        <v>531242</v>
      </c>
      <c r="P1" s="7">
        <v>53125</v>
      </c>
      <c r="Q1" s="7">
        <v>5332</v>
      </c>
      <c r="R1" s="7">
        <v>5342</v>
      </c>
      <c r="T1" s="7">
        <v>54221</v>
      </c>
      <c r="U1" s="7">
        <v>5432</v>
      </c>
      <c r="V1" s="7">
        <v>54923</v>
      </c>
      <c r="X1" s="7">
        <v>55121</v>
      </c>
      <c r="Y1" s="7">
        <v>55224</v>
      </c>
      <c r="Z1" s="7">
        <v>55225</v>
      </c>
      <c r="AA1" s="7">
        <v>55227</v>
      </c>
      <c r="AB1" s="7">
        <v>55229</v>
      </c>
      <c r="AC1" s="7">
        <v>5532</v>
      </c>
      <c r="AE1" s="7">
        <v>5612111</v>
      </c>
      <c r="AG1" s="7">
        <v>57221</v>
      </c>
    </row>
    <row r="2" spans="1:35" s="8" customFormat="1" ht="45">
      <c r="A2" s="8" t="s">
        <v>29</v>
      </c>
      <c r="B2" s="8" t="s">
        <v>30</v>
      </c>
      <c r="C2" s="8" t="s">
        <v>31</v>
      </c>
      <c r="D2" s="8" t="s">
        <v>32</v>
      </c>
      <c r="E2" s="8" t="s">
        <v>33</v>
      </c>
      <c r="F2" s="8" t="s">
        <v>58</v>
      </c>
      <c r="G2" s="8" t="s">
        <v>59</v>
      </c>
      <c r="H2" s="8" t="s">
        <v>34</v>
      </c>
      <c r="I2" s="8" t="s">
        <v>35</v>
      </c>
      <c r="J2" s="8" t="s">
        <v>57</v>
      </c>
      <c r="K2" s="8" t="s">
        <v>58</v>
      </c>
      <c r="M2" s="9" t="s">
        <v>50</v>
      </c>
      <c r="N2" s="8" t="s">
        <v>36</v>
      </c>
      <c r="O2" s="8" t="s">
        <v>37</v>
      </c>
      <c r="P2" s="8" t="s">
        <v>60</v>
      </c>
      <c r="Q2" s="8" t="s">
        <v>7</v>
      </c>
      <c r="R2" s="8" t="s">
        <v>38</v>
      </c>
      <c r="S2" s="9" t="s">
        <v>51</v>
      </c>
      <c r="T2" s="8" t="s">
        <v>39</v>
      </c>
      <c r="U2" s="8" t="s">
        <v>40</v>
      </c>
      <c r="V2" s="8" t="s">
        <v>41</v>
      </c>
      <c r="W2" s="9" t="s">
        <v>52</v>
      </c>
      <c r="X2" s="8" t="s">
        <v>42</v>
      </c>
      <c r="Y2" s="8" t="s">
        <v>43</v>
      </c>
      <c r="Z2" s="8" t="s">
        <v>44</v>
      </c>
      <c r="AA2" s="8" t="s">
        <v>45</v>
      </c>
      <c r="AB2" s="8" t="s">
        <v>46</v>
      </c>
      <c r="AC2" s="8" t="s">
        <v>47</v>
      </c>
      <c r="AD2" s="9" t="s">
        <v>53</v>
      </c>
      <c r="AE2" s="8" t="s">
        <v>48</v>
      </c>
      <c r="AF2" s="9" t="s">
        <v>54</v>
      </c>
      <c r="AG2" s="8" t="s">
        <v>49</v>
      </c>
      <c r="AH2" s="9" t="s">
        <v>55</v>
      </c>
      <c r="AI2" s="9" t="s">
        <v>56</v>
      </c>
    </row>
    <row r="3" spans="1:35">
      <c r="A3" s="7">
        <v>34400</v>
      </c>
      <c r="B3" s="7">
        <v>30</v>
      </c>
      <c r="C3" s="7">
        <v>90</v>
      </c>
      <c r="D3" s="7">
        <v>1500</v>
      </c>
      <c r="E3" s="7">
        <v>360</v>
      </c>
      <c r="F3" s="7">
        <v>1250</v>
      </c>
      <c r="G3" s="7">
        <v>700</v>
      </c>
      <c r="H3" s="7">
        <v>1250</v>
      </c>
      <c r="I3" s="7">
        <v>30</v>
      </c>
      <c r="J3" s="7">
        <v>30</v>
      </c>
      <c r="K3" s="7">
        <v>50</v>
      </c>
      <c r="M3" s="7">
        <f>+A3+B3+C3+D3+E3+F3+G3+H3+I3+J3+K3+L3</f>
        <v>39690</v>
      </c>
      <c r="N3" s="7">
        <v>60</v>
      </c>
      <c r="O3" s="7">
        <v>250</v>
      </c>
      <c r="P3" s="7">
        <v>9900</v>
      </c>
      <c r="Q3" s="7">
        <v>250</v>
      </c>
      <c r="R3" s="7">
        <v>250</v>
      </c>
      <c r="S3" s="7">
        <f>+N3+O3+P3+Q3+R3</f>
        <v>10710</v>
      </c>
      <c r="T3" s="7">
        <v>20</v>
      </c>
      <c r="U3" s="7">
        <v>100</v>
      </c>
      <c r="V3" s="7">
        <v>200</v>
      </c>
      <c r="W3" s="7">
        <f>+T3+U3+V3</f>
        <v>320</v>
      </c>
      <c r="X3" s="7">
        <v>150</v>
      </c>
      <c r="Y3" s="7">
        <v>1500</v>
      </c>
      <c r="Z3" s="7">
        <v>600</v>
      </c>
      <c r="AA3" s="7">
        <v>400</v>
      </c>
      <c r="AB3" s="7">
        <v>300</v>
      </c>
      <c r="AC3" s="7">
        <v>50</v>
      </c>
      <c r="AD3" s="7">
        <f>+X3+Y3+Z3+AA3+AB3+AC3</f>
        <v>3000</v>
      </c>
      <c r="AE3" s="7">
        <v>900</v>
      </c>
      <c r="AF3" s="7">
        <f>+AE3</f>
        <v>900</v>
      </c>
      <c r="AG3" s="7">
        <v>300</v>
      </c>
      <c r="AH3" s="7">
        <f>+AG3</f>
        <v>300</v>
      </c>
      <c r="AI3" s="7">
        <f>+M3+S3+W3+AD3+AF3+AH3</f>
        <v>54920</v>
      </c>
    </row>
    <row r="6" spans="1:35">
      <c r="A6" s="7" t="s">
        <v>61</v>
      </c>
      <c r="B6" s="7" t="s">
        <v>62</v>
      </c>
      <c r="E6" s="7" t="s">
        <v>63</v>
      </c>
      <c r="G6" s="7" t="s">
        <v>3</v>
      </c>
    </row>
    <row r="7" spans="1:35">
      <c r="B7" s="7">
        <v>54852</v>
      </c>
      <c r="E7" s="7">
        <v>68</v>
      </c>
      <c r="G7" s="7">
        <f>+B7+E7</f>
        <v>54920</v>
      </c>
    </row>
  </sheetData>
  <pageMargins left="0.7" right="0.7" top="0.75" bottom="0.75" header="0.3" footer="0.3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7"/>
  <sheetViews>
    <sheetView tabSelected="1" view="pageLayout" zoomScaleNormal="100" workbookViewId="0">
      <selection activeCell="B10" sqref="B10"/>
    </sheetView>
  </sheetViews>
  <sheetFormatPr defaultColWidth="29.140625" defaultRowHeight="15.75"/>
  <cols>
    <col min="1" max="1" width="32.85546875" style="10" customWidth="1"/>
    <col min="2" max="2" width="14" style="10" customWidth="1"/>
    <col min="3" max="3" width="15.42578125" style="10" customWidth="1"/>
    <col min="4" max="4" width="16.5703125" style="10" customWidth="1"/>
    <col min="5" max="16384" width="29.140625" style="10"/>
  </cols>
  <sheetData>
    <row r="1" spans="1:4" s="12" customFormat="1" ht="31.5">
      <c r="A1" s="12" t="s">
        <v>64</v>
      </c>
      <c r="B1" s="13" t="s">
        <v>65</v>
      </c>
      <c r="C1" s="13" t="s">
        <v>97</v>
      </c>
      <c r="D1" s="13" t="s">
        <v>98</v>
      </c>
    </row>
    <row r="2" spans="1:4">
      <c r="A2" s="10" t="s">
        <v>66</v>
      </c>
      <c r="B2" s="10">
        <v>21670</v>
      </c>
      <c r="C2" s="10">
        <v>23005</v>
      </c>
      <c r="D2" s="10">
        <v>34400</v>
      </c>
    </row>
    <row r="3" spans="1:4">
      <c r="A3" s="10" t="s">
        <v>67</v>
      </c>
      <c r="B3" s="10">
        <v>600</v>
      </c>
      <c r="C3" s="10">
        <v>618</v>
      </c>
      <c r="D3" s="10">
        <v>30</v>
      </c>
    </row>
    <row r="4" spans="1:4">
      <c r="A4" s="10" t="s">
        <v>99</v>
      </c>
      <c r="C4" s="10">
        <v>278</v>
      </c>
      <c r="D4" s="10">
        <v>1250</v>
      </c>
    </row>
    <row r="5" spans="1:4">
      <c r="A5" s="10" t="s">
        <v>100</v>
      </c>
      <c r="C5" s="10">
        <v>41</v>
      </c>
      <c r="D5" s="10">
        <v>60</v>
      </c>
    </row>
    <row r="6" spans="1:4" s="11" customFormat="1">
      <c r="A6" s="11" t="s">
        <v>68</v>
      </c>
      <c r="B6" s="11">
        <v>22270</v>
      </c>
      <c r="C6" s="11">
        <f>+C2+C3+C4+C5</f>
        <v>23942</v>
      </c>
      <c r="D6" s="11">
        <f>+D2+D3+D4+D5</f>
        <v>35740</v>
      </c>
    </row>
    <row r="7" spans="1:4">
      <c r="A7" s="10" t="s">
        <v>103</v>
      </c>
      <c r="B7" s="10">
        <v>500</v>
      </c>
      <c r="C7" s="10">
        <v>500</v>
      </c>
      <c r="D7" s="10">
        <v>700</v>
      </c>
    </row>
    <row r="8" spans="1:4">
      <c r="A8" s="10" t="s">
        <v>69</v>
      </c>
      <c r="B8" s="10">
        <v>20</v>
      </c>
      <c r="D8" s="10">
        <v>20</v>
      </c>
    </row>
    <row r="9" spans="1:4">
      <c r="A9" s="10" t="s">
        <v>70</v>
      </c>
      <c r="B9" s="10">
        <v>220</v>
      </c>
      <c r="C9" s="10">
        <v>84</v>
      </c>
      <c r="D9" s="10">
        <v>90</v>
      </c>
    </row>
    <row r="10" spans="1:4">
      <c r="A10" s="10" t="s">
        <v>71</v>
      </c>
      <c r="C10" s="10">
        <v>1354</v>
      </c>
      <c r="D10" s="10">
        <v>1500</v>
      </c>
    </row>
    <row r="11" spans="1:4" s="11" customFormat="1">
      <c r="A11" s="11" t="s">
        <v>68</v>
      </c>
      <c r="B11" s="11">
        <v>740</v>
      </c>
      <c r="C11" s="11">
        <f>+C7+C8+C9+C10</f>
        <v>1938</v>
      </c>
      <c r="D11" s="11">
        <f>+D7+D8+D9+D10</f>
        <v>2310</v>
      </c>
    </row>
    <row r="12" spans="1:4">
      <c r="A12" s="10" t="s">
        <v>72</v>
      </c>
    </row>
    <row r="13" spans="1:4">
      <c r="A13" s="10" t="s">
        <v>73</v>
      </c>
      <c r="B13" s="10">
        <v>250</v>
      </c>
      <c r="C13" s="10">
        <v>356</v>
      </c>
      <c r="D13" s="10">
        <v>360</v>
      </c>
    </row>
    <row r="14" spans="1:4" s="11" customFormat="1">
      <c r="A14" s="11" t="s">
        <v>68</v>
      </c>
      <c r="B14" s="11">
        <v>250</v>
      </c>
      <c r="C14" s="11">
        <f>+C12+C13</f>
        <v>356</v>
      </c>
      <c r="D14" s="11">
        <f>+D12+D13</f>
        <v>360</v>
      </c>
    </row>
    <row r="15" spans="1:4">
      <c r="A15" s="10" t="s">
        <v>74</v>
      </c>
      <c r="B15" s="10">
        <v>1152</v>
      </c>
      <c r="C15" s="10">
        <v>1136</v>
      </c>
      <c r="D15" s="10">
        <v>1250</v>
      </c>
    </row>
    <row r="16" spans="1:4" s="11" customFormat="1">
      <c r="A16" s="11" t="s">
        <v>68</v>
      </c>
      <c r="B16" s="11">
        <v>1152</v>
      </c>
      <c r="C16" s="11">
        <f>+C15</f>
        <v>1136</v>
      </c>
      <c r="D16" s="11">
        <f>+D15</f>
        <v>1250</v>
      </c>
    </row>
    <row r="17" spans="1:4">
      <c r="A17" s="10" t="s">
        <v>75</v>
      </c>
      <c r="B17" s="10">
        <v>6650</v>
      </c>
      <c r="C17" s="10">
        <v>6228</v>
      </c>
      <c r="D17" s="10">
        <v>10210</v>
      </c>
    </row>
    <row r="18" spans="1:4">
      <c r="A18" s="10" t="s">
        <v>7</v>
      </c>
      <c r="B18" s="10">
        <v>170</v>
      </c>
      <c r="C18" s="10">
        <v>200</v>
      </c>
      <c r="D18" s="11">
        <v>250</v>
      </c>
    </row>
    <row r="19" spans="1:4">
      <c r="A19" s="10" t="s">
        <v>76</v>
      </c>
      <c r="B19" s="10">
        <v>200</v>
      </c>
      <c r="C19" s="10">
        <v>244</v>
      </c>
      <c r="D19" s="10">
        <v>250</v>
      </c>
    </row>
    <row r="20" spans="1:4" s="11" customFormat="1">
      <c r="A20" s="11" t="s">
        <v>24</v>
      </c>
      <c r="B20" s="11">
        <v>7020</v>
      </c>
      <c r="C20" s="11">
        <f>+C17+C18+C19</f>
        <v>6672</v>
      </c>
      <c r="D20" s="11">
        <f>+D17+D18+D19</f>
        <v>10710</v>
      </c>
    </row>
    <row r="21" spans="1:4" s="11" customFormat="1">
      <c r="A21" s="11" t="s">
        <v>77</v>
      </c>
      <c r="B21" s="11">
        <v>31432</v>
      </c>
      <c r="C21" s="11">
        <f>+C6+C11+C14+C16+C20</f>
        <v>34044</v>
      </c>
      <c r="D21" s="11">
        <f>+D6+D11+D14+D16+D20</f>
        <v>50370</v>
      </c>
    </row>
    <row r="22" spans="1:4" s="11" customFormat="1">
      <c r="A22" s="10" t="s">
        <v>101</v>
      </c>
      <c r="C22" s="10">
        <v>12</v>
      </c>
      <c r="D22" s="11">
        <v>20</v>
      </c>
    </row>
    <row r="23" spans="1:4">
      <c r="A23" s="10" t="s">
        <v>78</v>
      </c>
      <c r="B23" s="10">
        <v>60</v>
      </c>
      <c r="C23" s="10">
        <v>56</v>
      </c>
      <c r="D23" s="11">
        <v>100</v>
      </c>
    </row>
    <row r="24" spans="1:4">
      <c r="A24" s="10" t="s">
        <v>79</v>
      </c>
      <c r="B24" s="10">
        <v>50</v>
      </c>
      <c r="C24" s="10">
        <v>2</v>
      </c>
    </row>
    <row r="25" spans="1:4">
      <c r="A25" s="10" t="s">
        <v>80</v>
      </c>
      <c r="B25" s="10">
        <v>100</v>
      </c>
    </row>
    <row r="26" spans="1:4">
      <c r="A26" s="10" t="s">
        <v>41</v>
      </c>
      <c r="B26" s="10">
        <v>250</v>
      </c>
      <c r="C26" s="10">
        <v>178</v>
      </c>
      <c r="D26" s="10">
        <v>200</v>
      </c>
    </row>
    <row r="27" spans="1:4" s="11" customFormat="1">
      <c r="A27" s="11" t="s">
        <v>81</v>
      </c>
      <c r="B27" s="11">
        <v>460</v>
      </c>
      <c r="C27" s="11">
        <f>+C22+C23+C24+C25+C26</f>
        <v>248</v>
      </c>
      <c r="D27" s="11">
        <f>+D22+D23+D24+D25+D26</f>
        <v>320</v>
      </c>
    </row>
    <row r="28" spans="1:4">
      <c r="A28" s="10" t="s">
        <v>82</v>
      </c>
      <c r="B28" s="10">
        <v>60</v>
      </c>
      <c r="C28" s="10">
        <v>123</v>
      </c>
      <c r="D28" s="10">
        <v>150</v>
      </c>
    </row>
    <row r="29" spans="1:4">
      <c r="A29" s="10" t="s">
        <v>43</v>
      </c>
      <c r="B29" s="10">
        <v>1500</v>
      </c>
      <c r="C29" s="10">
        <v>3032</v>
      </c>
      <c r="D29" s="10">
        <v>3200</v>
      </c>
    </row>
    <row r="30" spans="1:4">
      <c r="A30" s="10" t="s">
        <v>83</v>
      </c>
      <c r="B30" s="10">
        <v>600</v>
      </c>
      <c r="C30" s="10">
        <v>853</v>
      </c>
      <c r="D30" s="10">
        <v>900</v>
      </c>
    </row>
    <row r="31" spans="1:4">
      <c r="A31" s="10" t="s">
        <v>84</v>
      </c>
      <c r="B31" s="10">
        <v>350</v>
      </c>
      <c r="C31" s="10">
        <v>506</v>
      </c>
      <c r="D31" s="10">
        <v>550</v>
      </c>
    </row>
    <row r="32" spans="1:4">
      <c r="A32" s="10" t="s">
        <v>85</v>
      </c>
      <c r="B32" s="10">
        <v>100</v>
      </c>
    </row>
    <row r="33" spans="1:4">
      <c r="A33" s="10" t="s">
        <v>86</v>
      </c>
      <c r="B33" s="10">
        <v>250</v>
      </c>
      <c r="C33" s="10">
        <v>255</v>
      </c>
      <c r="D33" s="10">
        <v>300</v>
      </c>
    </row>
    <row r="34" spans="1:4">
      <c r="A34" s="10" t="s">
        <v>87</v>
      </c>
      <c r="B34" s="10">
        <v>150</v>
      </c>
      <c r="C34" s="10">
        <v>97</v>
      </c>
      <c r="D34" s="10">
        <v>100</v>
      </c>
    </row>
    <row r="35" spans="1:4" s="11" customFormat="1">
      <c r="A35" s="11" t="s">
        <v>88</v>
      </c>
      <c r="B35" s="11">
        <v>3010</v>
      </c>
      <c r="C35" s="11">
        <f>+C28+C29+C30+C31+C32+C33+C34</f>
        <v>4866</v>
      </c>
      <c r="D35" s="11">
        <f>+D28+D29+D30+D31+D32+D33+D34</f>
        <v>5200</v>
      </c>
    </row>
    <row r="36" spans="1:4">
      <c r="A36" s="10" t="s">
        <v>48</v>
      </c>
      <c r="B36" s="10">
        <v>750</v>
      </c>
      <c r="C36" s="10">
        <v>1130</v>
      </c>
      <c r="D36" s="10">
        <v>1250</v>
      </c>
    </row>
    <row r="37" spans="1:4" s="11" customFormat="1">
      <c r="A37" s="11" t="s">
        <v>3</v>
      </c>
      <c r="B37" s="11">
        <v>750</v>
      </c>
      <c r="C37" s="11">
        <f>+C36</f>
        <v>1130</v>
      </c>
      <c r="D37" s="11">
        <f>+D36</f>
        <v>1250</v>
      </c>
    </row>
    <row r="38" spans="1:4">
      <c r="A38" s="10" t="s">
        <v>89</v>
      </c>
      <c r="B38" s="10">
        <v>250</v>
      </c>
      <c r="C38" s="10">
        <v>233</v>
      </c>
      <c r="D38" s="10">
        <v>350</v>
      </c>
    </row>
    <row r="39" spans="1:4">
      <c r="A39" s="10" t="s">
        <v>90</v>
      </c>
      <c r="B39" s="10">
        <v>100</v>
      </c>
    </row>
    <row r="40" spans="1:4" s="11" customFormat="1">
      <c r="A40" s="11" t="s">
        <v>68</v>
      </c>
      <c r="B40" s="11">
        <v>350</v>
      </c>
      <c r="C40" s="11">
        <f>+C38+C39</f>
        <v>233</v>
      </c>
      <c r="D40" s="11">
        <f>+D38+D39</f>
        <v>350</v>
      </c>
    </row>
    <row r="41" spans="1:4" s="11" customFormat="1">
      <c r="A41" s="11" t="s">
        <v>91</v>
      </c>
      <c r="B41" s="11">
        <v>4570</v>
      </c>
      <c r="C41" s="11">
        <f>+C27+C35+C37+C40</f>
        <v>6477</v>
      </c>
      <c r="D41" s="11">
        <f>+D27+D35+D37+D40</f>
        <v>7120</v>
      </c>
    </row>
    <row r="42" spans="1:4" s="11" customFormat="1">
      <c r="A42" s="11" t="s">
        <v>92</v>
      </c>
      <c r="B42" s="11">
        <v>36002</v>
      </c>
      <c r="C42" s="11">
        <f>+C21+C41</f>
        <v>40521</v>
      </c>
      <c r="D42" s="11">
        <f>+D21+D41</f>
        <v>57490</v>
      </c>
    </row>
    <row r="43" spans="1:4">
      <c r="A43" s="10" t="s">
        <v>93</v>
      </c>
    </row>
    <row r="44" spans="1:4">
      <c r="A44" s="10" t="s">
        <v>94</v>
      </c>
    </row>
    <row r="45" spans="1:4">
      <c r="A45" s="10" t="s">
        <v>102</v>
      </c>
      <c r="D45" s="10">
        <v>68</v>
      </c>
    </row>
    <row r="46" spans="1:4">
      <c r="A46" s="10" t="s">
        <v>95</v>
      </c>
      <c r="B46" s="10">
        <v>36002</v>
      </c>
      <c r="C46" s="10">
        <v>40589</v>
      </c>
      <c r="D46" s="10">
        <v>57422</v>
      </c>
    </row>
    <row r="47" spans="1:4" s="11" customFormat="1">
      <c r="A47" s="11" t="s">
        <v>96</v>
      </c>
      <c r="B47" s="11">
        <v>36002</v>
      </c>
      <c r="C47" s="11">
        <f>+C46</f>
        <v>40589</v>
      </c>
      <c r="D47" s="11">
        <f>+D45+D46</f>
        <v>57490</v>
      </c>
    </row>
  </sheetData>
  <pageMargins left="0.7" right="0.7" top="0.75" bottom="0.75" header="0.3" footer="0.3"/>
  <pageSetup paperSize="9" orientation="portrait" horizontalDpi="200" verticalDpi="200" r:id="rId1"/>
  <headerFooter>
    <oddHeader>&amp;CDunaszentgyörgyi Óvoda 2014. évi költségvetési terve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2014-02-11T13:08:40Z</dcterms:modified>
</cp:coreProperties>
</file>