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3"/>
  </bookViews>
  <sheets>
    <sheet name="bevételek" sheetId="1" r:id="rId1"/>
    <sheet name="kiadások működés felhalmozás" sheetId="2" r:id="rId2"/>
    <sheet name="MÉRLEG (2)" sheetId="3" r:id="rId3"/>
    <sheet name="beruházások felújítások" sheetId="4" r:id="rId4"/>
    <sheet name="Munka1" sheetId="5" r:id="rId5"/>
  </sheets>
  <definedNames>
    <definedName name="_xlnm.Print_Area" localSheetId="3">'beruházások felújítások'!$A$1:$E$115</definedName>
    <definedName name="_xlnm.Print_Area" localSheetId="0">'bevételek'!$A$1:$F$96</definedName>
    <definedName name="_xlnm.Print_Area" localSheetId="1">'kiadások működés felhalmozás'!$A$1:$F$123</definedName>
    <definedName name="_xlnm.Print_Area" localSheetId="2">'MÉRLEG (2)'!$A$1:$E$154</definedName>
    <definedName name="pr232" localSheetId="2">'MÉRLEG (2)'!$A$17</definedName>
    <definedName name="pr233" localSheetId="2">'MÉRLEG (2)'!$A$18</definedName>
    <definedName name="pr234" localSheetId="2">'MÉRLEG (2)'!$A$19</definedName>
    <definedName name="pr235" localSheetId="2">'MÉRLEG (2)'!$A$20</definedName>
    <definedName name="pr236" localSheetId="2">'MÉRLEG (2)'!$A$21</definedName>
    <definedName name="pr312" localSheetId="2">'MÉRLEG (2)'!$A$8</definedName>
    <definedName name="pr313" localSheetId="2">'MÉRLEG (2)'!$A$9</definedName>
    <definedName name="pr314" localSheetId="2">'MÉRLEG (2)'!$A$10</definedName>
    <definedName name="pr315" localSheetId="2">'MÉRLEG (2)'!$A$11</definedName>
  </definedNames>
  <calcPr fullCalcOnLoad="1"/>
</workbook>
</file>

<file path=xl/sharedStrings.xml><?xml version="1.0" encoding="utf-8"?>
<sst xmlns="http://schemas.openxmlformats.org/spreadsheetml/2006/main" count="805" uniqueCount="446">
  <si>
    <t>ÖNKORMÁNYZATI ELŐIRÁNYZATOK</t>
  </si>
  <si>
    <t>MINDÖSSZESEN</t>
  </si>
  <si>
    <t>ÖSSZESEN</t>
  </si>
  <si>
    <t>Rovat-
szám</t>
  </si>
  <si>
    <t>Összesen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</si>
  <si>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</si>
  <si>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</si>
  <si>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</si>
  <si>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</si>
  <si>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</si>
  <si>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</si>
  <si>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</si>
  <si>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</si>
  <si>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</si>
  <si>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</si>
  <si>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</si>
  <si>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</si>
  <si>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</si>
  <si>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</si>
  <si>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</si>
  <si>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</si>
  <si>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</si>
  <si>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</si>
  <si>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</si>
  <si>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</si>
  <si>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</si>
  <si>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</si>
  <si>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</si>
  <si>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</si>
  <si>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</si>
  <si>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</si>
  <si>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</si>
  <si>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</si>
  <si>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</si>
  <si>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</si>
  <si>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</si>
  <si>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</si>
  <si>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</si>
  <si>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</si>
  <si>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</si>
  <si>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</si>
  <si>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</si>
  <si>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</si>
  <si>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</si>
  <si>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</si>
  <si>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</si>
  <si>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</si>
  <si>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</si>
  <si>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</si>
  <si>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</si>
  <si>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</si>
  <si>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</si>
  <si>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</si>
  <si>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</si>
  <si>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</si>
  <si>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</si>
  <si>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</si>
  <si>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</si>
  <si>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</si>
  <si>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</si>
  <si>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</si>
  <si>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</si>
  <si>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</si>
  <si>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</si>
  <si>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</si>
  <si>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</si>
  <si>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</si>
  <si>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</si>
  <si>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</si>
  <si>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</si>
  <si>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</si>
  <si>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</si>
  <si>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</si>
  <si>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</si>
  <si>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</si>
  <si>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</si>
  <si>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</si>
  <si>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</si>
  <si>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</si>
  <si>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</si>
  <si>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</si>
  <si>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</si>
  <si>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</si>
  <si>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</si>
  <si>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</si>
  <si>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</si>
  <si>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</si>
  <si>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</si>
  <si>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</si>
  <si>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</si>
  <si>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</si>
  <si>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</si>
  <si>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</si>
  <si>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</si>
  <si>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</si>
  <si>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</si>
  <si>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</si>
  <si>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</si>
  <si>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</si>
  <si>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</si>
  <si>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</si>
  <si>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</si>
  <si>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</si>
  <si>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</si>
  <si>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</si>
  <si>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</si>
  <si>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</si>
  <si>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</si>
  <si>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</si>
  <si>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</si>
  <si>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</si>
  <si>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</si>
  <si>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</si>
  <si>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</si>
  <si>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</si>
  <si>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</si>
  <si>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</si>
  <si>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</si>
  <si>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</si>
  <si>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</si>
  <si>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</si>
  <si>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</si>
  <si>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</si>
  <si>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</si>
  <si>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</si>
  <si>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</si>
  <si>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</si>
  <si>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</si>
  <si>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</si>
  <si>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</si>
  <si>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</si>
  <si>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</si>
  <si>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</si>
  <si>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</si>
  <si>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</si>
  <si>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</si>
  <si>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</si>
  <si>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</si>
  <si>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</si>
  <si>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</si>
  <si>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</si>
  <si>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</si>
  <si>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</si>
  <si>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</si>
  <si>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</si>
  <si>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</si>
  <si>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</si>
  <si>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</si>
  <si>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</si>
  <si>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</si>
  <si>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</si>
  <si>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</si>
  <si>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</si>
  <si>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</si>
  <si>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</si>
  <si>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</si>
  <si>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</si>
  <si>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</si>
  <si>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</si>
  <si>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</si>
  <si>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</si>
  <si>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</si>
  <si>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</si>
  <si>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</si>
  <si>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</si>
  <si>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</si>
  <si>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</si>
  <si>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</si>
  <si>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</si>
  <si>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</si>
  <si>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</si>
  <si>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</si>
  <si>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</si>
  <si>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</si>
  <si>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</si>
  <si>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</si>
  <si>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</si>
  <si>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</si>
  <si>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</si>
  <si>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</si>
  <si>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</si>
  <si>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</si>
  <si>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</si>
  <si>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</si>
  <si>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</si>
  <si>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</si>
  <si>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</si>
  <si>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</si>
  <si>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</si>
  <si>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</si>
  <si>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</si>
  <si>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</si>
  <si>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</si>
  <si>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</si>
  <si>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</si>
  <si>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</si>
  <si>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</si>
  <si>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</si>
  <si>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</si>
  <si>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</si>
  <si>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</si>
  <si>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</si>
  <si>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</si>
  <si>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</si>
  <si>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</si>
  <si>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</si>
  <si>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</si>
  <si>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</si>
  <si>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</si>
  <si>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</si>
  <si>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</si>
  <si>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</si>
  <si>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</si>
  <si>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</si>
  <si>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</si>
  <si>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</si>
  <si>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</si>
  <si>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</si>
  <si>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</si>
  <si>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</si>
  <si>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</si>
  <si>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</si>
  <si>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</si>
  <si>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</si>
  <si>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</si>
  <si>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</si>
  <si>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</si>
  <si>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</si>
  <si>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</si>
  <si>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</si>
  <si>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</si>
  <si>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</si>
  <si>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</si>
  <si>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</si>
  <si>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</si>
  <si>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</si>
  <si>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</si>
  <si>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</si>
  <si>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</si>
  <si>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</si>
  <si>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</si>
  <si>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</si>
  <si>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</si>
  <si>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</si>
  <si>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</si>
  <si>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</si>
  <si>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</si>
  <si>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</si>
  <si>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</si>
  <si>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</si>
  <si>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</si>
  <si>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</si>
  <si>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</si>
  <si>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</si>
  <si>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</si>
  <si>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</si>
  <si>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</si>
  <si>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</si>
  <si>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</si>
  <si>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</si>
  <si>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</si>
  <si>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</si>
  <si>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</si>
  <si>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</si>
  <si>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</si>
  <si>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</si>
  <si>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</si>
  <si>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</si>
  <si>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</si>
  <si>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</si>
  <si>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</si>
  <si>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</si>
  <si>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</si>
  <si>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</si>
  <si>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</si>
  <si>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</si>
  <si>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</si>
  <si>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</si>
  <si>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</si>
  <si>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</si>
  <si>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</si>
  <si>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</si>
  <si>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</si>
  <si>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</si>
  <si>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</si>
  <si>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</si>
  <si>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</si>
  <si>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</si>
  <si>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</si>
  <si>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</si>
  <si>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</si>
  <si>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</si>
  <si>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</si>
  <si>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</si>
  <si>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</si>
  <si>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</si>
  <si>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</si>
  <si>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</si>
  <si>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</si>
  <si>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</si>
  <si>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</si>
  <si>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</si>
  <si>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</si>
  <si>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</si>
  <si>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</si>
  <si>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</si>
  <si>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</si>
  <si>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</si>
  <si>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</si>
  <si>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</si>
  <si>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</si>
  <si>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</si>
  <si>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</si>
  <si>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</si>
  <si>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</si>
  <si>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</si>
  <si>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</si>
  <si>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</si>
  <si>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</si>
  <si>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</si>
  <si>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</si>
  <si>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</si>
  <si>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</si>
  <si>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</si>
  <si>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</si>
  <si>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</si>
  <si>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</si>
  <si>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</si>
  <si>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</si>
  <si>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</si>
  <si>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</si>
  <si>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</si>
  <si>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</si>
  <si>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</si>
  <si>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</si>
  <si>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</si>
  <si>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</si>
  <si>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</si>
  <si>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</si>
  <si>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</si>
  <si>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</si>
  <si>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</si>
  <si>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</si>
  <si>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</si>
  <si>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</si>
  <si>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</si>
  <si>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</si>
  <si>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</si>
  <si>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</si>
  <si>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</si>
  <si>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</si>
  <si>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</si>
  <si>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</si>
  <si>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</si>
  <si>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</si>
  <si>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</si>
  <si>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</si>
  <si>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</si>
  <si>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</si>
  <si>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</si>
  <si>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</si>
  <si>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</si>
  <si>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</si>
  <si>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</si>
  <si>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</si>
  <si>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</si>
  <si>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</si>
  <si>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</si>
  <si>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</si>
  <si>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</si>
  <si>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</si>
  <si>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</si>
  <si>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</si>
  <si>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</si>
  <si>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</si>
  <si>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</si>
  <si>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</si>
  <si>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</si>
  <si>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</si>
  <si>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</si>
  <si>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</si>
  <si>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</si>
  <si>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</si>
  <si>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</si>
  <si>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</si>
  <si>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</si>
  <si>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</si>
  <si>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</si>
  <si>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</si>
  <si>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</si>
  <si>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</si>
  <si>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</si>
  <si>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</si>
  <si>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</si>
  <si>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</si>
  <si>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</si>
  <si>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</si>
  <si>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</si>
  <si>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</si>
  <si>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</si>
  <si>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</si>
  <si>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</si>
  <si>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</si>
  <si>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</si>
  <si>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</si>
  <si>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</si>
  <si>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</si>
  <si>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</si>
  <si>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</si>
  <si>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</si>
  <si>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</si>
  <si>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</si>
  <si>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nettó</t>
  </si>
  <si>
    <t>áfa</t>
  </si>
  <si>
    <t>1.melléklet</t>
  </si>
  <si>
    <t>Bevételek (Ft)</t>
  </si>
  <si>
    <t>Kiadások (Ft)</t>
  </si>
  <si>
    <t>K513</t>
  </si>
  <si>
    <t>A helyi önkormányzat költségvetési mérlege közgazdasági tagolásban (Ft)</t>
  </si>
  <si>
    <t>B411</t>
  </si>
  <si>
    <t>Beruházások és felújítások (Ft)</t>
  </si>
  <si>
    <t>Tartalékok</t>
  </si>
  <si>
    <t>B64</t>
  </si>
  <si>
    <t>B65</t>
  </si>
  <si>
    <t>Működési célú visszatérítendő támogatások, kölcsönök visszatérülése kormányoktól</t>
  </si>
  <si>
    <t>BFT pályázat</t>
  </si>
  <si>
    <t>útfelújítás - infrastruktúrális háttér zártkerti program</t>
  </si>
  <si>
    <t>K89</t>
  </si>
  <si>
    <t>1. melléklet a ……../2020(……..) önkormányzati rendelethez</t>
  </si>
  <si>
    <t>2. melléklet a ……../2020(……..) önkormányzati rendelethez</t>
  </si>
  <si>
    <t>3. melléklet a ……../2020(……..) önkormányzati rendelethez</t>
  </si>
  <si>
    <t>Önkormányzat 2020. évi költségvetése</t>
  </si>
  <si>
    <t xml:space="preserve">2018. évi tény (teljesítés) </t>
  </si>
  <si>
    <t xml:space="preserve">2019. évi (teljesítés) </t>
  </si>
  <si>
    <t>2020. évi előirányzat</t>
  </si>
  <si>
    <t>Magyar Falu program -orvoslakás</t>
  </si>
  <si>
    <t>közmunka program - rézsűmulcsozó</t>
  </si>
  <si>
    <t>közmunka program - billenős pótkocsi</t>
  </si>
  <si>
    <t>közmunka program - fagyasztó láda</t>
  </si>
  <si>
    <t>közmunka program - ágvágó</t>
  </si>
  <si>
    <t>közmunka program - benzinmotoros láncfűrész</t>
  </si>
  <si>
    <t>közmunka program - damilos fűnyíró</t>
  </si>
  <si>
    <t>Magyar falu program - eszközbeszerzés</t>
  </si>
  <si>
    <t>EBR - járda felújítás</t>
  </si>
  <si>
    <t>Magyar falu - temető felújítás</t>
  </si>
  <si>
    <t>Energetikai pályázat - korszerűsítés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</si>
</sst>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_-* #,##0.0\ _F_t_-;\-* #,##0.0\ _F_t_-;_-* &quot;-&quot;??\ _F_t_-;_-@_-"/>
    <numFmt numFmtId="182" formatCode="_-* #,##0\ _F_t_-;\-* #,##0\ _F_t_-;_-* &quot;-&quot;??\ _F_t_-;_-@_-"/>
    <numFmt numFmtId="183" formatCode="#,##0_ ;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1" fillId="28" borderId="7" applyNumberFormat="0" applyFont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>
      <alignment/>
      <protection/>
    </xf>
    <xf numFmtId="0" fontId="5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5" fillId="0" borderId="10" xfId="0" applyFont="1" applyBorder="1" applyAlignment="1">
      <alignment wrapText="1"/>
    </xf>
    <xf numFmtId="3" fontId="21" fillId="0" borderId="10" xfId="0" applyNumberFormat="1" applyFont="1" applyFill="1" applyBorder="1" applyAlignment="1">
      <alignment wrapText="1"/>
    </xf>
    <xf numFmtId="3" fontId="22" fillId="0" borderId="10" xfId="0" applyNumberFormat="1" applyFont="1" applyFill="1" applyBorder="1" applyAlignment="1">
      <alignment wrapText="1"/>
    </xf>
    <xf numFmtId="3" fontId="21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54" fillId="0" borderId="0" xfId="0" applyFont="1" applyAlignment="1">
      <alignment/>
    </xf>
    <xf numFmtId="3" fontId="0" fillId="0" borderId="10" xfId="0" applyNumberForma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3" fontId="19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12" xfId="0" applyBorder="1" applyAlignment="1">
      <alignment/>
    </xf>
    <xf numFmtId="0" fontId="12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14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173" fontId="6" fillId="0" borderId="10" xfId="0" applyNumberFormat="1" applyFont="1" applyFill="1" applyBorder="1" applyAlignment="1">
      <alignment vertical="center"/>
    </xf>
    <xf numFmtId="3" fontId="54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3" fontId="5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Fill="1" applyBorder="1" applyAlignment="1">
      <alignment horizontal="right"/>
    </xf>
    <xf numFmtId="0" fontId="15" fillId="0" borderId="0" xfId="0" applyFont="1" applyAlignment="1">
      <alignment horizontal="center" wrapText="1"/>
    </xf>
    <xf numFmtId="0" fontId="0" fillId="0" borderId="12" xfId="0" applyBorder="1" applyAlignment="1">
      <alignment horizontal="right"/>
    </xf>
    <xf numFmtId="0" fontId="12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F95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92.57421875" style="34" customWidth="1"/>
    <col min="2" max="2" width="9.140625" style="34" customWidth="1"/>
    <col min="3" max="3" width="16.421875" style="34" customWidth="1"/>
    <col min="4" max="4" width="16.00390625" style="34" customWidth="1"/>
    <col min="5" max="5" width="16.7109375" style="34" customWidth="1"/>
    <col min="6" max="6" width="14.7109375" style="34" customWidth="1"/>
  </cols>
  <sheetData>
    <row r="1" spans="1:6" ht="27" customHeight="1">
      <c r="A1" s="86" t="s">
        <v>431</v>
      </c>
      <c r="B1" s="87"/>
      <c r="C1" s="87"/>
      <c r="D1" s="87"/>
      <c r="E1" s="87"/>
      <c r="F1" s="88"/>
    </row>
    <row r="2" spans="1:6" ht="23.25" customHeight="1">
      <c r="A2" s="89" t="s">
        <v>415</v>
      </c>
      <c r="B2" s="90"/>
      <c r="C2" s="90"/>
      <c r="D2" s="90"/>
      <c r="E2" s="90"/>
      <c r="F2" s="88"/>
    </row>
    <row r="3" ht="18">
      <c r="A3" s="57"/>
    </row>
    <row r="4" spans="3:6" ht="15">
      <c r="C4" s="91" t="s">
        <v>428</v>
      </c>
      <c r="D4" s="91"/>
      <c r="E4" s="91"/>
      <c r="F4" s="91"/>
    </row>
    <row r="5" spans="1:6" ht="45">
      <c r="A5" s="1" t="s">
        <v>5</v>
      </c>
      <c r="B5" s="2" t="s">
        <v>3</v>
      </c>
      <c r="C5" s="35" t="s">
        <v>400</v>
      </c>
      <c r="D5" s="35" t="s">
        <v>401</v>
      </c>
      <c r="E5" s="35" t="s">
        <v>402</v>
      </c>
      <c r="F5" s="35" t="s">
        <v>2</v>
      </c>
    </row>
    <row r="6" spans="1:6" ht="15" customHeight="1">
      <c r="A6" s="21" t="s">
        <v>175</v>
      </c>
      <c r="B6" s="5" t="s">
        <v>176</v>
      </c>
      <c r="C6" s="48">
        <v>20068172</v>
      </c>
      <c r="D6" s="48"/>
      <c r="E6" s="48"/>
      <c r="F6" s="48">
        <f>SUM(C6:E6)</f>
        <v>20068172</v>
      </c>
    </row>
    <row r="7" spans="1:6" ht="15" customHeight="1">
      <c r="A7" s="4" t="s">
        <v>177</v>
      </c>
      <c r="B7" s="5" t="s">
        <v>178</v>
      </c>
      <c r="C7" s="48"/>
      <c r="D7" s="48"/>
      <c r="E7" s="48"/>
      <c r="F7" s="48">
        <f aca="true" t="shared" si="0" ref="F7:F71">SUM(C7:E7)</f>
        <v>0</v>
      </c>
    </row>
    <row r="8" spans="1:6" ht="15" customHeight="1">
      <c r="A8" s="4" t="s">
        <v>179</v>
      </c>
      <c r="B8" s="5" t="s">
        <v>180</v>
      </c>
      <c r="C8" s="48">
        <v>9739080</v>
      </c>
      <c r="D8" s="48"/>
      <c r="E8" s="48"/>
      <c r="F8" s="48">
        <f t="shared" si="0"/>
        <v>9739080</v>
      </c>
    </row>
    <row r="9" spans="1:6" ht="15" customHeight="1">
      <c r="A9" s="4" t="s">
        <v>181</v>
      </c>
      <c r="B9" s="5" t="s">
        <v>182</v>
      </c>
      <c r="C9" s="48">
        <v>2000000</v>
      </c>
      <c r="D9" s="48"/>
      <c r="E9" s="48"/>
      <c r="F9" s="48">
        <f t="shared" si="0"/>
        <v>2000000</v>
      </c>
    </row>
    <row r="10" spans="1:6" ht="15" customHeight="1">
      <c r="A10" s="4" t="s">
        <v>183</v>
      </c>
      <c r="B10" s="5" t="s">
        <v>184</v>
      </c>
      <c r="C10" s="48"/>
      <c r="D10" s="48"/>
      <c r="E10" s="48"/>
      <c r="F10" s="48">
        <f t="shared" si="0"/>
        <v>0</v>
      </c>
    </row>
    <row r="11" spans="1:6" ht="15" customHeight="1">
      <c r="A11" s="4" t="s">
        <v>185</v>
      </c>
      <c r="B11" s="5" t="s">
        <v>186</v>
      </c>
      <c r="C11" s="48"/>
      <c r="D11" s="48"/>
      <c r="E11" s="48"/>
      <c r="F11" s="48">
        <f t="shared" si="0"/>
        <v>0</v>
      </c>
    </row>
    <row r="12" spans="1:6" ht="15" customHeight="1">
      <c r="A12" s="6" t="s">
        <v>381</v>
      </c>
      <c r="B12" s="7" t="s">
        <v>187</v>
      </c>
      <c r="C12" s="48">
        <f>SUM(C6:C11)</f>
        <v>31807252</v>
      </c>
      <c r="D12" s="48">
        <f>SUM(D6:D11)</f>
        <v>0</v>
      </c>
      <c r="E12" s="48">
        <f>SUM(E6:E11)</f>
        <v>0</v>
      </c>
      <c r="F12" s="48">
        <f t="shared" si="0"/>
        <v>31807252</v>
      </c>
    </row>
    <row r="13" spans="1:6" ht="15" customHeight="1">
      <c r="A13" s="4" t="s">
        <v>188</v>
      </c>
      <c r="B13" s="5" t="s">
        <v>189</v>
      </c>
      <c r="C13" s="48"/>
      <c r="D13" s="48"/>
      <c r="E13" s="48"/>
      <c r="F13" s="48">
        <f t="shared" si="0"/>
        <v>0</v>
      </c>
    </row>
    <row r="14" spans="1:6" ht="15" customHeight="1">
      <c r="A14" s="4" t="s">
        <v>190</v>
      </c>
      <c r="B14" s="5" t="s">
        <v>191</v>
      </c>
      <c r="C14" s="48"/>
      <c r="D14" s="48"/>
      <c r="E14" s="48"/>
      <c r="F14" s="48">
        <f t="shared" si="0"/>
        <v>0</v>
      </c>
    </row>
    <row r="15" spans="1:6" ht="15" customHeight="1">
      <c r="A15" s="4" t="s">
        <v>344</v>
      </c>
      <c r="B15" s="5" t="s">
        <v>192</v>
      </c>
      <c r="C15" s="48"/>
      <c r="D15" s="48"/>
      <c r="E15" s="48"/>
      <c r="F15" s="48">
        <f t="shared" si="0"/>
        <v>0</v>
      </c>
    </row>
    <row r="16" spans="1:6" ht="15" customHeight="1">
      <c r="A16" s="4" t="s">
        <v>345</v>
      </c>
      <c r="B16" s="5" t="s">
        <v>193</v>
      </c>
      <c r="C16" s="48"/>
      <c r="D16" s="48"/>
      <c r="E16" s="48"/>
      <c r="F16" s="48">
        <f t="shared" si="0"/>
        <v>0</v>
      </c>
    </row>
    <row r="17" spans="1:6" ht="15" customHeight="1">
      <c r="A17" s="4" t="s">
        <v>346</v>
      </c>
      <c r="B17" s="5" t="s">
        <v>194</v>
      </c>
      <c r="C17" s="48">
        <v>21384076</v>
      </c>
      <c r="D17" s="48"/>
      <c r="E17" s="48"/>
      <c r="F17" s="48">
        <f t="shared" si="0"/>
        <v>21384076</v>
      </c>
    </row>
    <row r="18" spans="1:6" ht="15" customHeight="1">
      <c r="A18" s="27" t="s">
        <v>382</v>
      </c>
      <c r="B18" s="29" t="s">
        <v>195</v>
      </c>
      <c r="C18" s="48">
        <f>SUM(C12:C17)</f>
        <v>53191328</v>
      </c>
      <c r="D18" s="48">
        <f>SUM(D13:D17)</f>
        <v>0</v>
      </c>
      <c r="E18" s="48">
        <f>SUM(E13:E17)</f>
        <v>0</v>
      </c>
      <c r="F18" s="48">
        <f t="shared" si="0"/>
        <v>53191328</v>
      </c>
    </row>
    <row r="19" spans="1:6" ht="15" customHeight="1">
      <c r="A19" s="4" t="s">
        <v>196</v>
      </c>
      <c r="B19" s="5" t="s">
        <v>197</v>
      </c>
      <c r="C19" s="48"/>
      <c r="D19" s="48"/>
      <c r="E19" s="48"/>
      <c r="F19" s="48">
        <f t="shared" si="0"/>
        <v>0</v>
      </c>
    </row>
    <row r="20" spans="1:6" ht="15" customHeight="1">
      <c r="A20" s="4" t="s">
        <v>198</v>
      </c>
      <c r="B20" s="5" t="s">
        <v>199</v>
      </c>
      <c r="C20" s="48"/>
      <c r="D20" s="48"/>
      <c r="E20" s="48"/>
      <c r="F20" s="48">
        <f t="shared" si="0"/>
        <v>0</v>
      </c>
    </row>
    <row r="21" spans="1:6" ht="15" customHeight="1">
      <c r="A21" s="4" t="s">
        <v>347</v>
      </c>
      <c r="B21" s="5" t="s">
        <v>200</v>
      </c>
      <c r="C21" s="48"/>
      <c r="D21" s="48"/>
      <c r="E21" s="48"/>
      <c r="F21" s="48">
        <f t="shared" si="0"/>
        <v>0</v>
      </c>
    </row>
    <row r="22" spans="1:6" ht="15" customHeight="1">
      <c r="A22" s="4" t="s">
        <v>348</v>
      </c>
      <c r="B22" s="5" t="s">
        <v>201</v>
      </c>
      <c r="C22" s="48"/>
      <c r="D22" s="48"/>
      <c r="E22" s="48"/>
      <c r="F22" s="48">
        <f t="shared" si="0"/>
        <v>0</v>
      </c>
    </row>
    <row r="23" spans="1:6" ht="15" customHeight="1">
      <c r="A23" s="4" t="s">
        <v>349</v>
      </c>
      <c r="B23" s="5" t="s">
        <v>202</v>
      </c>
      <c r="C23" s="48">
        <v>65700556</v>
      </c>
      <c r="D23" s="48"/>
      <c r="E23" s="48"/>
      <c r="F23" s="48">
        <f t="shared" si="0"/>
        <v>65700556</v>
      </c>
    </row>
    <row r="24" spans="1:6" ht="15" customHeight="1">
      <c r="A24" s="27" t="s">
        <v>383</v>
      </c>
      <c r="B24" s="29" t="s">
        <v>203</v>
      </c>
      <c r="C24" s="48">
        <f>SUM(C19:C23)</f>
        <v>65700556</v>
      </c>
      <c r="D24" s="48">
        <f>SUM(D19:D23)</f>
        <v>0</v>
      </c>
      <c r="E24" s="48">
        <f>SUM(E19:E23)</f>
        <v>0</v>
      </c>
      <c r="F24" s="48">
        <f t="shared" si="0"/>
        <v>65700556</v>
      </c>
    </row>
    <row r="25" spans="1:6" ht="15" customHeight="1">
      <c r="A25" s="4" t="s">
        <v>350</v>
      </c>
      <c r="B25" s="5" t="s">
        <v>204</v>
      </c>
      <c r="C25" s="48"/>
      <c r="D25" s="48"/>
      <c r="E25" s="48"/>
      <c r="F25" s="48">
        <f t="shared" si="0"/>
        <v>0</v>
      </c>
    </row>
    <row r="26" spans="1:6" ht="15" customHeight="1">
      <c r="A26" s="4" t="s">
        <v>351</v>
      </c>
      <c r="B26" s="5" t="s">
        <v>205</v>
      </c>
      <c r="C26" s="48"/>
      <c r="D26" s="48"/>
      <c r="E26" s="48"/>
      <c r="F26" s="48">
        <f t="shared" si="0"/>
        <v>0</v>
      </c>
    </row>
    <row r="27" spans="1:6" ht="15" customHeight="1">
      <c r="A27" s="6" t="s">
        <v>384</v>
      </c>
      <c r="B27" s="7" t="s">
        <v>206</v>
      </c>
      <c r="C27" s="48">
        <f>SUM(C25:C26)</f>
        <v>0</v>
      </c>
      <c r="D27" s="48"/>
      <c r="E27" s="48"/>
      <c r="F27" s="48">
        <f t="shared" si="0"/>
        <v>0</v>
      </c>
    </row>
    <row r="28" spans="1:6" ht="15" customHeight="1">
      <c r="A28" s="4" t="s">
        <v>352</v>
      </c>
      <c r="B28" s="5" t="s">
        <v>207</v>
      </c>
      <c r="C28" s="48"/>
      <c r="D28" s="48"/>
      <c r="E28" s="48"/>
      <c r="F28" s="48">
        <f t="shared" si="0"/>
        <v>0</v>
      </c>
    </row>
    <row r="29" spans="1:6" ht="15" customHeight="1">
      <c r="A29" s="4" t="s">
        <v>353</v>
      </c>
      <c r="B29" s="5" t="s">
        <v>208</v>
      </c>
      <c r="C29" s="48"/>
      <c r="D29" s="48"/>
      <c r="E29" s="48"/>
      <c r="F29" s="48">
        <f t="shared" si="0"/>
        <v>0</v>
      </c>
    </row>
    <row r="30" spans="1:6" ht="15" customHeight="1">
      <c r="A30" s="4" t="s">
        <v>354</v>
      </c>
      <c r="B30" s="5" t="s">
        <v>209</v>
      </c>
      <c r="C30" s="48">
        <v>1700000</v>
      </c>
      <c r="D30" s="48"/>
      <c r="E30" s="48"/>
      <c r="F30" s="48">
        <f t="shared" si="0"/>
        <v>1700000</v>
      </c>
    </row>
    <row r="31" spans="1:6" ht="15" customHeight="1">
      <c r="A31" s="4" t="s">
        <v>355</v>
      </c>
      <c r="B31" s="5" t="s">
        <v>210</v>
      </c>
      <c r="C31" s="48">
        <v>2100000</v>
      </c>
      <c r="D31" s="48"/>
      <c r="E31" s="48"/>
      <c r="F31" s="48">
        <f t="shared" si="0"/>
        <v>2100000</v>
      </c>
    </row>
    <row r="32" spans="1:6" ht="15" customHeight="1">
      <c r="A32" s="4" t="s">
        <v>356</v>
      </c>
      <c r="B32" s="5" t="s">
        <v>211</v>
      </c>
      <c r="C32" s="48"/>
      <c r="D32" s="48"/>
      <c r="E32" s="48"/>
      <c r="F32" s="48">
        <f t="shared" si="0"/>
        <v>0</v>
      </c>
    </row>
    <row r="33" spans="1:6" ht="15" customHeight="1">
      <c r="A33" s="4" t="s">
        <v>212</v>
      </c>
      <c r="B33" s="5" t="s">
        <v>213</v>
      </c>
      <c r="C33" s="48"/>
      <c r="D33" s="48"/>
      <c r="E33" s="48"/>
      <c r="F33" s="48">
        <f t="shared" si="0"/>
        <v>0</v>
      </c>
    </row>
    <row r="34" spans="1:6" ht="15" customHeight="1">
      <c r="A34" s="4" t="s">
        <v>357</v>
      </c>
      <c r="B34" s="5" t="s">
        <v>214</v>
      </c>
      <c r="C34" s="48">
        <v>0</v>
      </c>
      <c r="D34" s="48"/>
      <c r="E34" s="48"/>
      <c r="F34" s="48">
        <f t="shared" si="0"/>
        <v>0</v>
      </c>
    </row>
    <row r="35" spans="1:6" ht="15" customHeight="1">
      <c r="A35" s="4" t="s">
        <v>358</v>
      </c>
      <c r="B35" s="5" t="s">
        <v>215</v>
      </c>
      <c r="C35" s="48"/>
      <c r="D35" s="48"/>
      <c r="E35" s="48"/>
      <c r="F35" s="48">
        <f t="shared" si="0"/>
        <v>0</v>
      </c>
    </row>
    <row r="36" spans="1:6" ht="15" customHeight="1">
      <c r="A36" s="6" t="s">
        <v>385</v>
      </c>
      <c r="B36" s="7" t="s">
        <v>216</v>
      </c>
      <c r="C36" s="48">
        <f>SUM(C31:C35)</f>
        <v>2100000</v>
      </c>
      <c r="D36" s="48">
        <f>SUM(D34:D35)</f>
        <v>0</v>
      </c>
      <c r="E36" s="48">
        <f>SUM(E34:E35)</f>
        <v>0</v>
      </c>
      <c r="F36" s="48">
        <f t="shared" si="0"/>
        <v>2100000</v>
      </c>
    </row>
    <row r="37" spans="1:6" ht="15" customHeight="1">
      <c r="A37" s="4" t="s">
        <v>359</v>
      </c>
      <c r="B37" s="5" t="s">
        <v>217</v>
      </c>
      <c r="C37" s="48">
        <v>15000</v>
      </c>
      <c r="D37" s="48"/>
      <c r="E37" s="48"/>
      <c r="F37" s="48">
        <f t="shared" si="0"/>
        <v>15000</v>
      </c>
    </row>
    <row r="38" spans="1:6" ht="15" customHeight="1">
      <c r="A38" s="27" t="s">
        <v>386</v>
      </c>
      <c r="B38" s="29" t="s">
        <v>218</v>
      </c>
      <c r="C38" s="48">
        <f>SUM(C27+C30+C36+C37)</f>
        <v>3815000</v>
      </c>
      <c r="D38" s="48">
        <f>SUM(D27+D30+D36+D37)</f>
        <v>0</v>
      </c>
      <c r="E38" s="48">
        <f>SUM(E27+E30+E36+E37)</f>
        <v>0</v>
      </c>
      <c r="F38" s="48">
        <f t="shared" si="0"/>
        <v>3815000</v>
      </c>
    </row>
    <row r="39" spans="1:6" ht="15" customHeight="1">
      <c r="A39" s="9" t="s">
        <v>219</v>
      </c>
      <c r="B39" s="5" t="s">
        <v>220</v>
      </c>
      <c r="C39" s="48">
        <v>700000</v>
      </c>
      <c r="D39" s="48"/>
      <c r="E39" s="48"/>
      <c r="F39" s="48">
        <f t="shared" si="0"/>
        <v>700000</v>
      </c>
    </row>
    <row r="40" spans="1:6" ht="15" customHeight="1">
      <c r="A40" s="9" t="s">
        <v>360</v>
      </c>
      <c r="B40" s="5" t="s">
        <v>221</v>
      </c>
      <c r="C40" s="48">
        <v>400000</v>
      </c>
      <c r="D40" s="48"/>
      <c r="E40" s="48"/>
      <c r="F40" s="48">
        <f t="shared" si="0"/>
        <v>400000</v>
      </c>
    </row>
    <row r="41" spans="1:6" ht="15" customHeight="1">
      <c r="A41" s="9" t="s">
        <v>361</v>
      </c>
      <c r="B41" s="5" t="s">
        <v>222</v>
      </c>
      <c r="C41" s="48"/>
      <c r="D41" s="48"/>
      <c r="E41" s="48"/>
      <c r="F41" s="48">
        <f t="shared" si="0"/>
        <v>0</v>
      </c>
    </row>
    <row r="42" spans="1:6" ht="15" customHeight="1">
      <c r="A42" s="9" t="s">
        <v>362</v>
      </c>
      <c r="B42" s="5" t="s">
        <v>223</v>
      </c>
      <c r="C42" s="48"/>
      <c r="D42" s="48"/>
      <c r="E42" s="48"/>
      <c r="F42" s="48">
        <f t="shared" si="0"/>
        <v>0</v>
      </c>
    </row>
    <row r="43" spans="1:6" ht="15" customHeight="1">
      <c r="A43" s="9" t="s">
        <v>224</v>
      </c>
      <c r="B43" s="5" t="s">
        <v>225</v>
      </c>
      <c r="C43" s="48"/>
      <c r="D43" s="48"/>
      <c r="E43" s="48"/>
      <c r="F43" s="48">
        <f t="shared" si="0"/>
        <v>0</v>
      </c>
    </row>
    <row r="44" spans="1:6" ht="15" customHeight="1">
      <c r="A44" s="9" t="s">
        <v>226</v>
      </c>
      <c r="B44" s="5" t="s">
        <v>227</v>
      </c>
      <c r="C44" s="48"/>
      <c r="D44" s="48"/>
      <c r="E44" s="48"/>
      <c r="F44" s="48">
        <f t="shared" si="0"/>
        <v>0</v>
      </c>
    </row>
    <row r="45" spans="1:6" ht="15" customHeight="1">
      <c r="A45" s="9" t="s">
        <v>228</v>
      </c>
      <c r="B45" s="5" t="s">
        <v>229</v>
      </c>
      <c r="C45" s="48"/>
      <c r="D45" s="48"/>
      <c r="E45" s="48"/>
      <c r="F45" s="48">
        <f t="shared" si="0"/>
        <v>0</v>
      </c>
    </row>
    <row r="46" spans="1:6" ht="15" customHeight="1">
      <c r="A46" s="9" t="s">
        <v>363</v>
      </c>
      <c r="B46" s="5" t="s">
        <v>230</v>
      </c>
      <c r="C46" s="48"/>
      <c r="D46" s="48"/>
      <c r="E46" s="48"/>
      <c r="F46" s="48">
        <f t="shared" si="0"/>
        <v>0</v>
      </c>
    </row>
    <row r="47" spans="1:6" ht="15" customHeight="1">
      <c r="A47" s="9" t="s">
        <v>364</v>
      </c>
      <c r="B47" s="5" t="s">
        <v>231</v>
      </c>
      <c r="C47" s="48"/>
      <c r="D47" s="48"/>
      <c r="E47" s="48"/>
      <c r="F47" s="48">
        <f t="shared" si="0"/>
        <v>0</v>
      </c>
    </row>
    <row r="48" spans="1:6" ht="15" customHeight="1">
      <c r="A48" s="9" t="s">
        <v>365</v>
      </c>
      <c r="B48" s="5" t="s">
        <v>419</v>
      </c>
      <c r="C48" s="48">
        <v>50000</v>
      </c>
      <c r="D48" s="48"/>
      <c r="E48" s="48"/>
      <c r="F48" s="48">
        <f t="shared" si="0"/>
        <v>50000</v>
      </c>
    </row>
    <row r="49" spans="1:6" ht="15" customHeight="1">
      <c r="A49" s="28" t="s">
        <v>387</v>
      </c>
      <c r="B49" s="29" t="s">
        <v>232</v>
      </c>
      <c r="C49" s="48">
        <f>SUM(C39:C48)</f>
        <v>1150000</v>
      </c>
      <c r="D49" s="48">
        <f>SUM(D39:D48)</f>
        <v>0</v>
      </c>
      <c r="E49" s="48">
        <f>SUM(E39:E48)</f>
        <v>0</v>
      </c>
      <c r="F49" s="48">
        <f t="shared" si="0"/>
        <v>1150000</v>
      </c>
    </row>
    <row r="50" spans="1:6" ht="15" customHeight="1">
      <c r="A50" s="9" t="s">
        <v>366</v>
      </c>
      <c r="B50" s="5" t="s">
        <v>233</v>
      </c>
      <c r="C50" s="48"/>
      <c r="D50" s="48"/>
      <c r="E50" s="48"/>
      <c r="F50" s="48">
        <f t="shared" si="0"/>
        <v>0</v>
      </c>
    </row>
    <row r="51" spans="1:6" ht="15" customHeight="1">
      <c r="A51" s="9" t="s">
        <v>367</v>
      </c>
      <c r="B51" s="5" t="s">
        <v>234</v>
      </c>
      <c r="C51" s="48"/>
      <c r="D51" s="48"/>
      <c r="E51" s="48"/>
      <c r="F51" s="48">
        <f t="shared" si="0"/>
        <v>0</v>
      </c>
    </row>
    <row r="52" spans="1:6" ht="15" customHeight="1">
      <c r="A52" s="9" t="s">
        <v>235</v>
      </c>
      <c r="B52" s="5" t="s">
        <v>236</v>
      </c>
      <c r="C52" s="48"/>
      <c r="D52" s="48"/>
      <c r="E52" s="48"/>
      <c r="F52" s="48">
        <f t="shared" si="0"/>
        <v>0</v>
      </c>
    </row>
    <row r="53" spans="1:6" ht="15" customHeight="1">
      <c r="A53" s="9" t="s">
        <v>368</v>
      </c>
      <c r="B53" s="5" t="s">
        <v>237</v>
      </c>
      <c r="C53" s="48"/>
      <c r="D53" s="48"/>
      <c r="E53" s="48"/>
      <c r="F53" s="48">
        <f t="shared" si="0"/>
        <v>0</v>
      </c>
    </row>
    <row r="54" spans="1:6" ht="15" customHeight="1">
      <c r="A54" s="9" t="s">
        <v>238</v>
      </c>
      <c r="B54" s="5" t="s">
        <v>239</v>
      </c>
      <c r="C54" s="48"/>
      <c r="D54" s="48"/>
      <c r="E54" s="48"/>
      <c r="F54" s="48">
        <f t="shared" si="0"/>
        <v>0</v>
      </c>
    </row>
    <row r="55" spans="1:6" ht="15" customHeight="1">
      <c r="A55" s="27" t="s">
        <v>388</v>
      </c>
      <c r="B55" s="29" t="s">
        <v>240</v>
      </c>
      <c r="C55" s="48">
        <f>SUM(C50:C54)</f>
        <v>0</v>
      </c>
      <c r="D55" s="48">
        <f>SUM(D50:D54)</f>
        <v>0</v>
      </c>
      <c r="E55" s="48">
        <f>SUM(E50:E54)</f>
        <v>0</v>
      </c>
      <c r="F55" s="48">
        <f t="shared" si="0"/>
        <v>0</v>
      </c>
    </row>
    <row r="56" spans="1:6" ht="15" customHeight="1">
      <c r="A56" s="9" t="s">
        <v>241</v>
      </c>
      <c r="B56" s="5" t="s">
        <v>242</v>
      </c>
      <c r="C56" s="48"/>
      <c r="D56" s="48"/>
      <c r="E56" s="48"/>
      <c r="F56" s="48">
        <f t="shared" si="0"/>
        <v>0</v>
      </c>
    </row>
    <row r="57" spans="1:6" ht="15" customHeight="1">
      <c r="A57" s="4" t="s">
        <v>369</v>
      </c>
      <c r="B57" s="5" t="s">
        <v>243</v>
      </c>
      <c r="C57" s="48"/>
      <c r="D57" s="48"/>
      <c r="E57" s="48"/>
      <c r="F57" s="48">
        <f t="shared" si="0"/>
        <v>0</v>
      </c>
    </row>
    <row r="58" spans="1:6" ht="15" customHeight="1">
      <c r="A58" s="9" t="s">
        <v>424</v>
      </c>
      <c r="B58" s="5" t="s">
        <v>244</v>
      </c>
      <c r="C58" s="48"/>
      <c r="D58" s="48"/>
      <c r="E58" s="48"/>
      <c r="F58" s="48"/>
    </row>
    <row r="59" spans="1:6" ht="14.25" customHeight="1">
      <c r="A59" s="9" t="s">
        <v>369</v>
      </c>
      <c r="B59" s="5" t="s">
        <v>422</v>
      </c>
      <c r="C59" s="48"/>
      <c r="D59" s="48"/>
      <c r="E59" s="48"/>
      <c r="F59" s="48">
        <f t="shared" si="0"/>
        <v>0</v>
      </c>
    </row>
    <row r="60" spans="1:6" ht="15" customHeight="1">
      <c r="A60" s="27" t="s">
        <v>389</v>
      </c>
      <c r="B60" s="29" t="s">
        <v>245</v>
      </c>
      <c r="C60" s="48">
        <f>SUM(C56:C59)</f>
        <v>0</v>
      </c>
      <c r="D60" s="48">
        <f>SUM(D56:D59)</f>
        <v>0</v>
      </c>
      <c r="E60" s="48">
        <f>SUM(E56:E59)</f>
        <v>0</v>
      </c>
      <c r="F60" s="48">
        <f t="shared" si="0"/>
        <v>0</v>
      </c>
    </row>
    <row r="61" spans="1:6" ht="15" customHeight="1">
      <c r="A61" s="9" t="s">
        <v>246</v>
      </c>
      <c r="B61" s="5" t="s">
        <v>247</v>
      </c>
      <c r="C61" s="48"/>
      <c r="D61" s="48"/>
      <c r="E61" s="48"/>
      <c r="F61" s="48">
        <f t="shared" si="0"/>
        <v>0</v>
      </c>
    </row>
    <row r="62" spans="1:6" ht="15" customHeight="1">
      <c r="A62" s="4" t="s">
        <v>371</v>
      </c>
      <c r="B62" s="5" t="s">
        <v>248</v>
      </c>
      <c r="C62" s="48"/>
      <c r="D62" s="48"/>
      <c r="E62" s="48"/>
      <c r="F62" s="48">
        <f t="shared" si="0"/>
        <v>0</v>
      </c>
    </row>
    <row r="63" spans="1:6" ht="15" customHeight="1">
      <c r="A63" s="9" t="s">
        <v>372</v>
      </c>
      <c r="B63" s="5" t="s">
        <v>249</v>
      </c>
      <c r="C63" s="48"/>
      <c r="D63" s="48"/>
      <c r="E63" s="48"/>
      <c r="F63" s="48">
        <f t="shared" si="0"/>
        <v>0</v>
      </c>
    </row>
    <row r="64" spans="1:6" ht="15" customHeight="1">
      <c r="A64" s="27" t="s">
        <v>391</v>
      </c>
      <c r="B64" s="29" t="s">
        <v>250</v>
      </c>
      <c r="C64" s="48">
        <f>SUM(C61:C63)</f>
        <v>0</v>
      </c>
      <c r="D64" s="48">
        <f>SUM(D61:D63)</f>
        <v>0</v>
      </c>
      <c r="E64" s="48">
        <f>SUM(E61:E63)</f>
        <v>0</v>
      </c>
      <c r="F64" s="48">
        <f t="shared" si="0"/>
        <v>0</v>
      </c>
    </row>
    <row r="65" spans="1:6" ht="15.75">
      <c r="A65" s="58" t="s">
        <v>390</v>
      </c>
      <c r="B65" s="59" t="s">
        <v>251</v>
      </c>
      <c r="C65" s="48">
        <f>SUM(C18+C24+C38+C49+C55+C60+C64)</f>
        <v>123856884</v>
      </c>
      <c r="D65" s="48">
        <f>SUM(D12+D18+D24+D38+D49+D55+D60+D64)</f>
        <v>0</v>
      </c>
      <c r="E65" s="48">
        <f>SUM(E12+E18+E24+E38+E49+E55+E60+E64)</f>
        <v>0</v>
      </c>
      <c r="F65" s="48">
        <f>SUM(F18+F24+F38+F49+F55+F60+F64)</f>
        <v>123856884</v>
      </c>
    </row>
    <row r="66" spans="1:6" ht="15.75">
      <c r="A66" s="60" t="s">
        <v>407</v>
      </c>
      <c r="B66" s="59"/>
      <c r="C66" s="48"/>
      <c r="D66" s="48"/>
      <c r="E66" s="48"/>
      <c r="F66" s="48">
        <f t="shared" si="0"/>
        <v>0</v>
      </c>
    </row>
    <row r="67" spans="1:6" ht="15.75">
      <c r="A67" s="60" t="s">
        <v>408</v>
      </c>
      <c r="B67" s="59"/>
      <c r="C67" s="48"/>
      <c r="D67" s="48"/>
      <c r="E67" s="48"/>
      <c r="F67" s="48">
        <f t="shared" si="0"/>
        <v>0</v>
      </c>
    </row>
    <row r="68" spans="1:6" ht="15">
      <c r="A68" s="25" t="s">
        <v>373</v>
      </c>
      <c r="B68" s="4" t="s">
        <v>252</v>
      </c>
      <c r="C68" s="48"/>
      <c r="D68" s="48"/>
      <c r="E68" s="48"/>
      <c r="F68" s="48">
        <f t="shared" si="0"/>
        <v>0</v>
      </c>
    </row>
    <row r="69" spans="1:6" ht="15">
      <c r="A69" s="9" t="s">
        <v>253</v>
      </c>
      <c r="B69" s="4" t="s">
        <v>254</v>
      </c>
      <c r="C69" s="48"/>
      <c r="D69" s="48"/>
      <c r="E69" s="48"/>
      <c r="F69" s="48">
        <f t="shared" si="0"/>
        <v>0</v>
      </c>
    </row>
    <row r="70" spans="1:6" ht="15">
      <c r="A70" s="25" t="s">
        <v>374</v>
      </c>
      <c r="B70" s="4" t="s">
        <v>255</v>
      </c>
      <c r="C70" s="48"/>
      <c r="D70" s="48"/>
      <c r="E70" s="48"/>
      <c r="F70" s="48">
        <f t="shared" si="0"/>
        <v>0</v>
      </c>
    </row>
    <row r="71" spans="1:6" ht="15">
      <c r="A71" s="11" t="s">
        <v>392</v>
      </c>
      <c r="B71" s="6" t="s">
        <v>256</v>
      </c>
      <c r="C71" s="48">
        <f>SUM(C68:C70)</f>
        <v>0</v>
      </c>
      <c r="D71" s="48">
        <f>SUM(D68:D70)</f>
        <v>0</v>
      </c>
      <c r="E71" s="48">
        <f>SUM(E68:E70)</f>
        <v>0</v>
      </c>
      <c r="F71" s="48">
        <f t="shared" si="0"/>
        <v>0</v>
      </c>
    </row>
    <row r="72" spans="1:6" ht="15">
      <c r="A72" s="9" t="s">
        <v>375</v>
      </c>
      <c r="B72" s="4" t="s">
        <v>257</v>
      </c>
      <c r="C72" s="48"/>
      <c r="D72" s="48"/>
      <c r="E72" s="48"/>
      <c r="F72" s="48">
        <f aca="true" t="shared" si="1" ref="F72:F95">SUM(C72:E72)</f>
        <v>0</v>
      </c>
    </row>
    <row r="73" spans="1:6" ht="15">
      <c r="A73" s="25" t="s">
        <v>258</v>
      </c>
      <c r="B73" s="4" t="s">
        <v>259</v>
      </c>
      <c r="C73" s="48"/>
      <c r="D73" s="48"/>
      <c r="E73" s="48"/>
      <c r="F73" s="48">
        <f t="shared" si="1"/>
        <v>0</v>
      </c>
    </row>
    <row r="74" spans="1:6" ht="15">
      <c r="A74" s="9" t="s">
        <v>376</v>
      </c>
      <c r="B74" s="4" t="s">
        <v>260</v>
      </c>
      <c r="C74" s="48"/>
      <c r="D74" s="48"/>
      <c r="E74" s="48"/>
      <c r="F74" s="48">
        <f t="shared" si="1"/>
        <v>0</v>
      </c>
    </row>
    <row r="75" spans="1:6" ht="15">
      <c r="A75" s="25" t="s">
        <v>261</v>
      </c>
      <c r="B75" s="4" t="s">
        <v>262</v>
      </c>
      <c r="C75" s="48"/>
      <c r="D75" s="48"/>
      <c r="E75" s="48"/>
      <c r="F75" s="48">
        <f t="shared" si="1"/>
        <v>0</v>
      </c>
    </row>
    <row r="76" spans="1:6" ht="15">
      <c r="A76" s="10" t="s">
        <v>393</v>
      </c>
      <c r="B76" s="6" t="s">
        <v>263</v>
      </c>
      <c r="C76" s="48">
        <f>SUM(C72:C75)</f>
        <v>0</v>
      </c>
      <c r="D76" s="48">
        <f>SUM(D72:D75)</f>
        <v>0</v>
      </c>
      <c r="E76" s="48">
        <f>SUM(E72:E75)</f>
        <v>0</v>
      </c>
      <c r="F76" s="48">
        <f t="shared" si="1"/>
        <v>0</v>
      </c>
    </row>
    <row r="77" spans="1:6" ht="15">
      <c r="A77" s="4" t="s">
        <v>405</v>
      </c>
      <c r="B77" s="4" t="s">
        <v>264</v>
      </c>
      <c r="C77" s="48"/>
      <c r="D77" s="48"/>
      <c r="E77" s="48"/>
      <c r="F77" s="48">
        <f t="shared" si="1"/>
        <v>0</v>
      </c>
    </row>
    <row r="78" spans="1:6" ht="15">
      <c r="A78" s="4" t="s">
        <v>406</v>
      </c>
      <c r="B78" s="4" t="s">
        <v>264</v>
      </c>
      <c r="C78" s="48">
        <v>264503500</v>
      </c>
      <c r="D78" s="48"/>
      <c r="E78" s="48"/>
      <c r="F78" s="48">
        <f t="shared" si="1"/>
        <v>264503500</v>
      </c>
    </row>
    <row r="79" spans="1:6" ht="15">
      <c r="A79" s="4" t="s">
        <v>403</v>
      </c>
      <c r="B79" s="4" t="s">
        <v>265</v>
      </c>
      <c r="C79" s="48"/>
      <c r="D79" s="48"/>
      <c r="E79" s="48"/>
      <c r="F79" s="48">
        <f t="shared" si="1"/>
        <v>0</v>
      </c>
    </row>
    <row r="80" spans="1:6" ht="15">
      <c r="A80" s="4" t="s">
        <v>404</v>
      </c>
      <c r="B80" s="4" t="s">
        <v>265</v>
      </c>
      <c r="C80" s="48"/>
      <c r="D80" s="48"/>
      <c r="E80" s="48"/>
      <c r="F80" s="48">
        <f t="shared" si="1"/>
        <v>0</v>
      </c>
    </row>
    <row r="81" spans="1:6" ht="15">
      <c r="A81" s="6" t="s">
        <v>394</v>
      </c>
      <c r="B81" s="6" t="s">
        <v>266</v>
      </c>
      <c r="C81" s="48">
        <f>SUM(C77:C80)</f>
        <v>264503500</v>
      </c>
      <c r="D81" s="48">
        <f>SUM(D77:D80)</f>
        <v>0</v>
      </c>
      <c r="E81" s="48">
        <f>SUM(E77:E80)</f>
        <v>0</v>
      </c>
      <c r="F81" s="48">
        <f t="shared" si="1"/>
        <v>264503500</v>
      </c>
    </row>
    <row r="82" spans="1:6" ht="15">
      <c r="A82" s="25" t="s">
        <v>267</v>
      </c>
      <c r="B82" s="4" t="s">
        <v>268</v>
      </c>
      <c r="C82" s="48">
        <v>847612</v>
      </c>
      <c r="D82" s="48"/>
      <c r="E82" s="48"/>
      <c r="F82" s="48">
        <f t="shared" si="1"/>
        <v>847612</v>
      </c>
    </row>
    <row r="83" spans="1:6" ht="15">
      <c r="A83" s="25" t="s">
        <v>269</v>
      </c>
      <c r="B83" s="4" t="s">
        <v>270</v>
      </c>
      <c r="C83" s="48"/>
      <c r="D83" s="48"/>
      <c r="E83" s="48"/>
      <c r="F83" s="48">
        <f t="shared" si="1"/>
        <v>0</v>
      </c>
    </row>
    <row r="84" spans="1:6" ht="15">
      <c r="A84" s="25" t="s">
        <v>271</v>
      </c>
      <c r="B84" s="4" t="s">
        <v>272</v>
      </c>
      <c r="C84" s="48"/>
      <c r="D84" s="48"/>
      <c r="E84" s="48"/>
      <c r="F84" s="48">
        <f t="shared" si="1"/>
        <v>0</v>
      </c>
    </row>
    <row r="85" spans="1:6" ht="15">
      <c r="A85" s="25" t="s">
        <v>273</v>
      </c>
      <c r="B85" s="4" t="s">
        <v>274</v>
      </c>
      <c r="C85" s="48"/>
      <c r="D85" s="48"/>
      <c r="E85" s="48"/>
      <c r="F85" s="48">
        <f t="shared" si="1"/>
        <v>0</v>
      </c>
    </row>
    <row r="86" spans="1:6" ht="15">
      <c r="A86" s="9" t="s">
        <v>377</v>
      </c>
      <c r="B86" s="4" t="s">
        <v>275</v>
      </c>
      <c r="C86" s="48"/>
      <c r="D86" s="48"/>
      <c r="E86" s="48"/>
      <c r="F86" s="48">
        <f t="shared" si="1"/>
        <v>0</v>
      </c>
    </row>
    <row r="87" spans="1:6" ht="15">
      <c r="A87" s="11" t="s">
        <v>395</v>
      </c>
      <c r="B87" s="6" t="s">
        <v>276</v>
      </c>
      <c r="C87" s="48">
        <f>SUM(C82:C86)</f>
        <v>847612</v>
      </c>
      <c r="D87" s="48">
        <f>SUM(D82:D86)</f>
        <v>0</v>
      </c>
      <c r="E87" s="48">
        <f>SUM(E82:E86)</f>
        <v>0</v>
      </c>
      <c r="F87" s="48">
        <f t="shared" si="1"/>
        <v>847612</v>
      </c>
    </row>
    <row r="88" spans="1:6" ht="15">
      <c r="A88" s="9" t="s">
        <v>277</v>
      </c>
      <c r="B88" s="4" t="s">
        <v>278</v>
      </c>
      <c r="C88" s="48"/>
      <c r="D88" s="48"/>
      <c r="E88" s="48"/>
      <c r="F88" s="48">
        <f t="shared" si="1"/>
        <v>0</v>
      </c>
    </row>
    <row r="89" spans="1:6" ht="15">
      <c r="A89" s="9" t="s">
        <v>279</v>
      </c>
      <c r="B89" s="4" t="s">
        <v>280</v>
      </c>
      <c r="C89" s="48"/>
      <c r="D89" s="48"/>
      <c r="E89" s="48"/>
      <c r="F89" s="48">
        <f t="shared" si="1"/>
        <v>0</v>
      </c>
    </row>
    <row r="90" spans="1:6" ht="15">
      <c r="A90" s="25" t="s">
        <v>281</v>
      </c>
      <c r="B90" s="4" t="s">
        <v>282</v>
      </c>
      <c r="C90" s="48"/>
      <c r="D90" s="48"/>
      <c r="E90" s="48"/>
      <c r="F90" s="48">
        <f t="shared" si="1"/>
        <v>0</v>
      </c>
    </row>
    <row r="91" spans="1:6" ht="15">
      <c r="A91" s="25" t="s">
        <v>378</v>
      </c>
      <c r="B91" s="4" t="s">
        <v>283</v>
      </c>
      <c r="C91" s="48"/>
      <c r="D91" s="48"/>
      <c r="E91" s="48"/>
      <c r="F91" s="48">
        <f t="shared" si="1"/>
        <v>0</v>
      </c>
    </row>
    <row r="92" spans="1:6" ht="15">
      <c r="A92" s="10" t="s">
        <v>396</v>
      </c>
      <c r="B92" s="6" t="s">
        <v>284</v>
      </c>
      <c r="C92" s="48">
        <f>SUM(C88:C91)</f>
        <v>0</v>
      </c>
      <c r="D92" s="48">
        <f>SUM(D88:D91)</f>
        <v>0</v>
      </c>
      <c r="E92" s="48">
        <f>SUM(E88:E91)</f>
        <v>0</v>
      </c>
      <c r="F92" s="48">
        <f t="shared" si="1"/>
        <v>0</v>
      </c>
    </row>
    <row r="93" spans="1:6" ht="15">
      <c r="A93" s="11" t="s">
        <v>285</v>
      </c>
      <c r="B93" s="6" t="s">
        <v>286</v>
      </c>
      <c r="C93" s="48"/>
      <c r="D93" s="48"/>
      <c r="E93" s="48"/>
      <c r="F93" s="48">
        <f t="shared" si="1"/>
        <v>0</v>
      </c>
    </row>
    <row r="94" spans="1:6" ht="15.75">
      <c r="A94" s="61" t="s">
        <v>397</v>
      </c>
      <c r="B94" s="62" t="s">
        <v>287</v>
      </c>
      <c r="C94" s="48">
        <f>SUM(C71+C76+C81+C87+C92+C93)</f>
        <v>265351112</v>
      </c>
      <c r="D94" s="48">
        <f>SUM(D71+D76+D81+D87+D92+D93)</f>
        <v>0</v>
      </c>
      <c r="E94" s="48">
        <f>SUM(E71+E76+E81+E87+E92+E93)</f>
        <v>0</v>
      </c>
      <c r="F94" s="48">
        <f t="shared" si="1"/>
        <v>265351112</v>
      </c>
    </row>
    <row r="95" spans="1:6" ht="15.75">
      <c r="A95" s="60" t="s">
        <v>380</v>
      </c>
      <c r="B95" s="63"/>
      <c r="C95" s="48">
        <f>SUM(C65+C94)</f>
        <v>389207996</v>
      </c>
      <c r="D95" s="48">
        <f>SUM(D65+D94)</f>
        <v>0</v>
      </c>
      <c r="E95" s="48">
        <f>SUM(E65+E94)</f>
        <v>0</v>
      </c>
      <c r="F95" s="48">
        <f t="shared" si="1"/>
        <v>389207996</v>
      </c>
    </row>
  </sheetData>
  <sheetProtection/>
  <mergeCells count="3">
    <mergeCell ref="A1:F1"/>
    <mergeCell ref="A2:F2"/>
    <mergeCell ref="C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Y17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05.140625" style="34" customWidth="1"/>
    <col min="2" max="2" width="9.140625" style="34" customWidth="1"/>
    <col min="3" max="3" width="17.140625" style="34" customWidth="1"/>
    <col min="4" max="4" width="20.140625" style="34" customWidth="1"/>
    <col min="5" max="5" width="18.8515625" style="34" customWidth="1"/>
    <col min="6" max="6" width="15.57421875" style="34" customWidth="1"/>
  </cols>
  <sheetData>
    <row r="1" spans="1:6" ht="21" customHeight="1">
      <c r="A1" s="86" t="s">
        <v>431</v>
      </c>
      <c r="B1" s="90"/>
      <c r="C1" s="90"/>
      <c r="D1" s="90"/>
      <c r="E1" s="90"/>
      <c r="F1" s="88"/>
    </row>
    <row r="2" spans="1:6" ht="18.75" customHeight="1">
      <c r="A2" s="89" t="s">
        <v>416</v>
      </c>
      <c r="B2" s="90"/>
      <c r="C2" s="90"/>
      <c r="D2" s="90"/>
      <c r="E2" s="90"/>
      <c r="F2" s="88"/>
    </row>
    <row r="3" spans="1:5" ht="18">
      <c r="A3" s="57"/>
      <c r="E3" s="66" t="s">
        <v>414</v>
      </c>
    </row>
    <row r="4" spans="1:6" ht="15">
      <c r="A4" s="67" t="s">
        <v>0</v>
      </c>
      <c r="C4" s="91" t="s">
        <v>428</v>
      </c>
      <c r="D4" s="91"/>
      <c r="E4" s="91"/>
      <c r="F4" s="91"/>
    </row>
    <row r="5" spans="1:6" ht="45">
      <c r="A5" s="1" t="s">
        <v>5</v>
      </c>
      <c r="B5" s="2" t="s">
        <v>6</v>
      </c>
      <c r="C5" s="35" t="s">
        <v>400</v>
      </c>
      <c r="D5" s="35" t="s">
        <v>401</v>
      </c>
      <c r="E5" s="35" t="s">
        <v>402</v>
      </c>
      <c r="F5" s="35" t="s">
        <v>2</v>
      </c>
    </row>
    <row r="6" spans="1:6" ht="15">
      <c r="A6" s="18" t="s">
        <v>7</v>
      </c>
      <c r="B6" s="19" t="s">
        <v>8</v>
      </c>
      <c r="C6" s="64">
        <v>19095932</v>
      </c>
      <c r="D6" s="64"/>
      <c r="E6" s="64"/>
      <c r="F6" s="68">
        <f>SUM(C6:E6)</f>
        <v>19095932</v>
      </c>
    </row>
    <row r="7" spans="1:6" ht="15">
      <c r="A7" s="18" t="s">
        <v>9</v>
      </c>
      <c r="B7" s="20" t="s">
        <v>10</v>
      </c>
      <c r="C7" s="64"/>
      <c r="D7" s="64"/>
      <c r="E7" s="64"/>
      <c r="F7" s="68">
        <f aca="true" t="shared" si="0" ref="F7:F69">SUM(C7:E7)</f>
        <v>0</v>
      </c>
    </row>
    <row r="8" spans="1:6" ht="15">
      <c r="A8" s="18" t="s">
        <v>11</v>
      </c>
      <c r="B8" s="20" t="s">
        <v>12</v>
      </c>
      <c r="C8" s="64"/>
      <c r="D8" s="64"/>
      <c r="E8" s="64"/>
      <c r="F8" s="68">
        <f t="shared" si="0"/>
        <v>0</v>
      </c>
    </row>
    <row r="9" spans="1:6" ht="15">
      <c r="A9" s="21" t="s">
        <v>13</v>
      </c>
      <c r="B9" s="20" t="s">
        <v>14</v>
      </c>
      <c r="C9" s="64"/>
      <c r="D9" s="64"/>
      <c r="E9" s="64"/>
      <c r="F9" s="68">
        <f t="shared" si="0"/>
        <v>0</v>
      </c>
    </row>
    <row r="10" spans="1:6" ht="15">
      <c r="A10" s="21" t="s">
        <v>15</v>
      </c>
      <c r="B10" s="20" t="s">
        <v>16</v>
      </c>
      <c r="C10" s="64"/>
      <c r="D10" s="64"/>
      <c r="E10" s="64"/>
      <c r="F10" s="68">
        <f t="shared" si="0"/>
        <v>0</v>
      </c>
    </row>
    <row r="11" spans="1:6" ht="15">
      <c r="A11" s="21" t="s">
        <v>17</v>
      </c>
      <c r="B11" s="20" t="s">
        <v>18</v>
      </c>
      <c r="C11" s="64"/>
      <c r="D11" s="64"/>
      <c r="E11" s="64"/>
      <c r="F11" s="68">
        <f t="shared" si="0"/>
        <v>0</v>
      </c>
    </row>
    <row r="12" spans="1:6" ht="15">
      <c r="A12" s="21" t="s">
        <v>19</v>
      </c>
      <c r="B12" s="20" t="s">
        <v>20</v>
      </c>
      <c r="C12" s="64">
        <v>120000</v>
      </c>
      <c r="D12" s="64"/>
      <c r="E12" s="64"/>
      <c r="F12" s="68">
        <f t="shared" si="0"/>
        <v>120000</v>
      </c>
    </row>
    <row r="13" spans="1:6" ht="15">
      <c r="A13" s="21" t="s">
        <v>21</v>
      </c>
      <c r="B13" s="20" t="s">
        <v>22</v>
      </c>
      <c r="C13" s="64">
        <v>30000</v>
      </c>
      <c r="D13" s="64"/>
      <c r="E13" s="64"/>
      <c r="F13" s="68">
        <f t="shared" si="0"/>
        <v>30000</v>
      </c>
    </row>
    <row r="14" spans="1:6" ht="15">
      <c r="A14" s="4" t="s">
        <v>23</v>
      </c>
      <c r="B14" s="20" t="s">
        <v>24</v>
      </c>
      <c r="C14" s="64">
        <v>22680</v>
      </c>
      <c r="D14" s="64"/>
      <c r="E14" s="64"/>
      <c r="F14" s="68">
        <f t="shared" si="0"/>
        <v>22680</v>
      </c>
    </row>
    <row r="15" spans="1:6" ht="15">
      <c r="A15" s="4" t="s">
        <v>25</v>
      </c>
      <c r="B15" s="20" t="s">
        <v>26</v>
      </c>
      <c r="C15" s="64"/>
      <c r="D15" s="64"/>
      <c r="E15" s="64"/>
      <c r="F15" s="68">
        <f t="shared" si="0"/>
        <v>0</v>
      </c>
    </row>
    <row r="16" spans="1:6" ht="15">
      <c r="A16" s="4" t="s">
        <v>27</v>
      </c>
      <c r="B16" s="20" t="s">
        <v>28</v>
      </c>
      <c r="C16" s="64"/>
      <c r="D16" s="64"/>
      <c r="E16" s="64"/>
      <c r="F16" s="68">
        <f t="shared" si="0"/>
        <v>0</v>
      </c>
    </row>
    <row r="17" spans="1:6" ht="15">
      <c r="A17" s="4" t="s">
        <v>29</v>
      </c>
      <c r="B17" s="20" t="s">
        <v>30</v>
      </c>
      <c r="C17" s="64"/>
      <c r="D17" s="64"/>
      <c r="E17" s="64"/>
      <c r="F17" s="68">
        <f t="shared" si="0"/>
        <v>0</v>
      </c>
    </row>
    <row r="18" spans="1:6" ht="15">
      <c r="A18" s="4" t="s">
        <v>310</v>
      </c>
      <c r="B18" s="20" t="s">
        <v>31</v>
      </c>
      <c r="C18" s="64">
        <v>150000</v>
      </c>
      <c r="D18" s="64"/>
      <c r="E18" s="64"/>
      <c r="F18" s="68">
        <f t="shared" si="0"/>
        <v>150000</v>
      </c>
    </row>
    <row r="19" spans="1:6" ht="15">
      <c r="A19" s="22" t="s">
        <v>288</v>
      </c>
      <c r="B19" s="23" t="s">
        <v>32</v>
      </c>
      <c r="C19" s="64">
        <f>SUM(C6:C18)</f>
        <v>19418612</v>
      </c>
      <c r="D19" s="64">
        <f>SUM(D6:D18)</f>
        <v>0</v>
      </c>
      <c r="E19" s="64">
        <f>SUM(E6:E18)</f>
        <v>0</v>
      </c>
      <c r="F19" s="68">
        <f t="shared" si="0"/>
        <v>19418612</v>
      </c>
    </row>
    <row r="20" spans="1:6" ht="15">
      <c r="A20" s="4" t="s">
        <v>33</v>
      </c>
      <c r="B20" s="20" t="s">
        <v>34</v>
      </c>
      <c r="C20" s="64">
        <v>5278400</v>
      </c>
      <c r="D20" s="64"/>
      <c r="E20" s="64"/>
      <c r="F20" s="68">
        <f t="shared" si="0"/>
        <v>5278400</v>
      </c>
    </row>
    <row r="21" spans="1:6" ht="15">
      <c r="A21" s="4" t="s">
        <v>35</v>
      </c>
      <c r="B21" s="20" t="s">
        <v>36</v>
      </c>
      <c r="C21" s="64">
        <v>748836</v>
      </c>
      <c r="D21" s="64"/>
      <c r="E21" s="64"/>
      <c r="F21" s="68">
        <f t="shared" si="0"/>
        <v>748836</v>
      </c>
    </row>
    <row r="22" spans="1:6" ht="15">
      <c r="A22" s="5" t="s">
        <v>37</v>
      </c>
      <c r="B22" s="20" t="s">
        <v>38</v>
      </c>
      <c r="C22" s="64"/>
      <c r="D22" s="64"/>
      <c r="E22" s="64"/>
      <c r="F22" s="68">
        <f t="shared" si="0"/>
        <v>0</v>
      </c>
    </row>
    <row r="23" spans="1:6" ht="15">
      <c r="A23" s="6" t="s">
        <v>289</v>
      </c>
      <c r="B23" s="23" t="s">
        <v>39</v>
      </c>
      <c r="C23" s="64">
        <f>SUM(C20:C22)</f>
        <v>6027236</v>
      </c>
      <c r="D23" s="64"/>
      <c r="E23" s="64"/>
      <c r="F23" s="68">
        <f t="shared" si="0"/>
        <v>6027236</v>
      </c>
    </row>
    <row r="24" spans="1:6" ht="15">
      <c r="A24" s="30" t="s">
        <v>340</v>
      </c>
      <c r="B24" s="31" t="s">
        <v>40</v>
      </c>
      <c r="C24" s="65">
        <f>SUM(C19+C23)</f>
        <v>25445848</v>
      </c>
      <c r="D24" s="65">
        <f>SUM(D19+D23)</f>
        <v>0</v>
      </c>
      <c r="E24" s="65">
        <f>SUM(E19+E23)</f>
        <v>0</v>
      </c>
      <c r="F24" s="65">
        <f t="shared" si="0"/>
        <v>25445848</v>
      </c>
    </row>
    <row r="25" spans="1:6" ht="15">
      <c r="A25" s="27" t="s">
        <v>311</v>
      </c>
      <c r="B25" s="31" t="s">
        <v>41</v>
      </c>
      <c r="C25" s="65">
        <v>3195659</v>
      </c>
      <c r="D25" s="64"/>
      <c r="E25" s="64"/>
      <c r="F25" s="65">
        <f t="shared" si="0"/>
        <v>3195659</v>
      </c>
    </row>
    <row r="26" spans="1:6" ht="15">
      <c r="A26" s="4" t="s">
        <v>42</v>
      </c>
      <c r="B26" s="20" t="s">
        <v>43</v>
      </c>
      <c r="C26" s="64">
        <v>40000</v>
      </c>
      <c r="D26" s="64"/>
      <c r="E26" s="64"/>
      <c r="F26" s="68">
        <f t="shared" si="0"/>
        <v>40000</v>
      </c>
    </row>
    <row r="27" spans="1:6" ht="15">
      <c r="A27" s="4" t="s">
        <v>44</v>
      </c>
      <c r="B27" s="20" t="s">
        <v>45</v>
      </c>
      <c r="C27" s="64">
        <v>6031181</v>
      </c>
      <c r="D27" s="64"/>
      <c r="E27" s="64"/>
      <c r="F27" s="68">
        <f t="shared" si="0"/>
        <v>6031181</v>
      </c>
    </row>
    <row r="28" spans="1:6" ht="15">
      <c r="A28" s="4" t="s">
        <v>46</v>
      </c>
      <c r="B28" s="20" t="s">
        <v>47</v>
      </c>
      <c r="C28" s="64"/>
      <c r="D28" s="64"/>
      <c r="E28" s="64"/>
      <c r="F28" s="68">
        <f t="shared" si="0"/>
        <v>0</v>
      </c>
    </row>
    <row r="29" spans="1:6" ht="15">
      <c r="A29" s="6" t="s">
        <v>290</v>
      </c>
      <c r="B29" s="23" t="s">
        <v>48</v>
      </c>
      <c r="C29" s="64">
        <f>SUM(C26:C28)</f>
        <v>6071181</v>
      </c>
      <c r="D29" s="64">
        <f>SUM(D26:D28)</f>
        <v>0</v>
      </c>
      <c r="E29" s="64">
        <f>SUM(E26:E28)</f>
        <v>0</v>
      </c>
      <c r="F29" s="68">
        <f t="shared" si="0"/>
        <v>6071181</v>
      </c>
    </row>
    <row r="30" spans="1:6" ht="15">
      <c r="A30" s="4" t="s">
        <v>49</v>
      </c>
      <c r="B30" s="20" t="s">
        <v>50</v>
      </c>
      <c r="C30" s="64">
        <v>430980</v>
      </c>
      <c r="D30" s="64"/>
      <c r="E30" s="64"/>
      <c r="F30" s="68">
        <f t="shared" si="0"/>
        <v>430980</v>
      </c>
    </row>
    <row r="31" spans="1:6" ht="15">
      <c r="A31" s="4" t="s">
        <v>51</v>
      </c>
      <c r="B31" s="20" t="s">
        <v>52</v>
      </c>
      <c r="C31" s="64">
        <v>135000</v>
      </c>
      <c r="D31" s="64"/>
      <c r="E31" s="64"/>
      <c r="F31" s="68">
        <f t="shared" si="0"/>
        <v>135000</v>
      </c>
    </row>
    <row r="32" spans="1:6" ht="15" customHeight="1">
      <c r="A32" s="6" t="s">
        <v>341</v>
      </c>
      <c r="B32" s="23" t="s">
        <v>53</v>
      </c>
      <c r="C32" s="64">
        <f>SUM(C30:C31)</f>
        <v>565980</v>
      </c>
      <c r="D32" s="64">
        <f>SUM(D30:D31)</f>
        <v>0</v>
      </c>
      <c r="E32" s="64">
        <f>SUM(E30:E31)</f>
        <v>0</v>
      </c>
      <c r="F32" s="68">
        <f t="shared" si="0"/>
        <v>565980</v>
      </c>
    </row>
    <row r="33" spans="1:6" ht="15">
      <c r="A33" s="4" t="s">
        <v>54</v>
      </c>
      <c r="B33" s="20" t="s">
        <v>55</v>
      </c>
      <c r="C33" s="64">
        <v>2073658</v>
      </c>
      <c r="D33" s="64"/>
      <c r="E33" s="64"/>
      <c r="F33" s="68">
        <f t="shared" si="0"/>
        <v>2073658</v>
      </c>
    </row>
    <row r="34" spans="1:6" ht="15">
      <c r="A34" s="4" t="s">
        <v>56</v>
      </c>
      <c r="B34" s="20" t="s">
        <v>57</v>
      </c>
      <c r="C34" s="64">
        <v>289040</v>
      </c>
      <c r="D34" s="64"/>
      <c r="E34" s="64"/>
      <c r="F34" s="68">
        <f t="shared" si="0"/>
        <v>289040</v>
      </c>
    </row>
    <row r="35" spans="1:6" ht="15">
      <c r="A35" s="4" t="s">
        <v>312</v>
      </c>
      <c r="B35" s="20" t="s">
        <v>58</v>
      </c>
      <c r="C35" s="64">
        <v>1555000</v>
      </c>
      <c r="D35" s="64"/>
      <c r="E35" s="64"/>
      <c r="F35" s="68">
        <f t="shared" si="0"/>
        <v>1555000</v>
      </c>
    </row>
    <row r="36" spans="1:6" ht="15">
      <c r="A36" s="4" t="s">
        <v>59</v>
      </c>
      <c r="B36" s="20" t="s">
        <v>60</v>
      </c>
      <c r="C36" s="64">
        <v>1555500</v>
      </c>
      <c r="D36" s="64"/>
      <c r="E36" s="64"/>
      <c r="F36" s="68">
        <f t="shared" si="0"/>
        <v>1555500</v>
      </c>
    </row>
    <row r="37" spans="1:6" ht="15">
      <c r="A37" s="4" t="s">
        <v>313</v>
      </c>
      <c r="B37" s="20" t="s">
        <v>61</v>
      </c>
      <c r="C37" s="64"/>
      <c r="D37" s="64"/>
      <c r="E37" s="64"/>
      <c r="F37" s="68">
        <f t="shared" si="0"/>
        <v>0</v>
      </c>
    </row>
    <row r="38" spans="1:6" ht="15">
      <c r="A38" s="5" t="s">
        <v>62</v>
      </c>
      <c r="B38" s="20" t="s">
        <v>63</v>
      </c>
      <c r="C38" s="64">
        <v>547000</v>
      </c>
      <c r="D38" s="64"/>
      <c r="E38" s="64"/>
      <c r="F38" s="68">
        <f t="shared" si="0"/>
        <v>547000</v>
      </c>
    </row>
    <row r="39" spans="1:6" ht="15">
      <c r="A39" s="4" t="s">
        <v>314</v>
      </c>
      <c r="B39" s="20" t="s">
        <v>64</v>
      </c>
      <c r="C39" s="64">
        <v>30257629</v>
      </c>
      <c r="D39" s="64"/>
      <c r="E39" s="64"/>
      <c r="F39" s="68">
        <f t="shared" si="0"/>
        <v>30257629</v>
      </c>
    </row>
    <row r="40" spans="1:6" ht="15">
      <c r="A40" s="6" t="s">
        <v>291</v>
      </c>
      <c r="B40" s="23" t="s">
        <v>65</v>
      </c>
      <c r="C40" s="64">
        <f>SUM(C33:C39)</f>
        <v>36277827</v>
      </c>
      <c r="D40" s="64">
        <f>SUM(D33:D39)</f>
        <v>0</v>
      </c>
      <c r="E40" s="64">
        <f>SUM(E33:E39)</f>
        <v>0</v>
      </c>
      <c r="F40" s="68">
        <f t="shared" si="0"/>
        <v>36277827</v>
      </c>
    </row>
    <row r="41" spans="1:6" ht="15">
      <c r="A41" s="4" t="s">
        <v>66</v>
      </c>
      <c r="B41" s="20" t="s">
        <v>67</v>
      </c>
      <c r="C41" s="64"/>
      <c r="D41" s="64"/>
      <c r="E41" s="64"/>
      <c r="F41" s="68">
        <f t="shared" si="0"/>
        <v>0</v>
      </c>
    </row>
    <row r="42" spans="1:6" ht="15">
      <c r="A42" s="4" t="s">
        <v>68</v>
      </c>
      <c r="B42" s="20" t="s">
        <v>69</v>
      </c>
      <c r="C42" s="64"/>
      <c r="D42" s="64"/>
      <c r="E42" s="64"/>
      <c r="F42" s="68">
        <f t="shared" si="0"/>
        <v>0</v>
      </c>
    </row>
    <row r="43" spans="1:6" ht="15">
      <c r="A43" s="6" t="s">
        <v>292</v>
      </c>
      <c r="B43" s="23" t="s">
        <v>70</v>
      </c>
      <c r="C43" s="64">
        <f>SUM(C41:C42)</f>
        <v>0</v>
      </c>
      <c r="D43" s="64">
        <f>SUM(D41:D42)</f>
        <v>0</v>
      </c>
      <c r="E43" s="64">
        <f>SUM(E41:E42)</f>
        <v>0</v>
      </c>
      <c r="F43" s="68">
        <f t="shared" si="0"/>
        <v>0</v>
      </c>
    </row>
    <row r="44" spans="1:6" ht="15">
      <c r="A44" s="4" t="s">
        <v>71</v>
      </c>
      <c r="B44" s="20" t="s">
        <v>72</v>
      </c>
      <c r="C44" s="64">
        <v>9747880</v>
      </c>
      <c r="D44" s="64"/>
      <c r="E44" s="64"/>
      <c r="F44" s="68">
        <f t="shared" si="0"/>
        <v>9747880</v>
      </c>
    </row>
    <row r="45" spans="1:6" ht="15">
      <c r="A45" s="4" t="s">
        <v>73</v>
      </c>
      <c r="B45" s="20" t="s">
        <v>74</v>
      </c>
      <c r="C45" s="64"/>
      <c r="D45" s="64"/>
      <c r="E45" s="64"/>
      <c r="F45" s="68">
        <f t="shared" si="0"/>
        <v>0</v>
      </c>
    </row>
    <row r="46" spans="1:6" ht="15">
      <c r="A46" s="4" t="s">
        <v>315</v>
      </c>
      <c r="B46" s="20" t="s">
        <v>75</v>
      </c>
      <c r="C46" s="64"/>
      <c r="D46" s="64"/>
      <c r="E46" s="64"/>
      <c r="F46" s="68">
        <f t="shared" si="0"/>
        <v>0</v>
      </c>
    </row>
    <row r="47" spans="1:6" ht="15">
      <c r="A47" s="4" t="s">
        <v>316</v>
      </c>
      <c r="B47" s="20" t="s">
        <v>76</v>
      </c>
      <c r="C47" s="64"/>
      <c r="D47" s="64"/>
      <c r="E47" s="64"/>
      <c r="F47" s="68">
        <f t="shared" si="0"/>
        <v>0</v>
      </c>
    </row>
    <row r="48" spans="1:6" ht="15">
      <c r="A48" s="4" t="s">
        <v>77</v>
      </c>
      <c r="B48" s="20" t="s">
        <v>78</v>
      </c>
      <c r="C48" s="64">
        <v>1010000</v>
      </c>
      <c r="D48" s="64"/>
      <c r="E48" s="64"/>
      <c r="F48" s="68">
        <f t="shared" si="0"/>
        <v>1010000</v>
      </c>
    </row>
    <row r="49" spans="1:6" ht="15">
      <c r="A49" s="6" t="s">
        <v>293</v>
      </c>
      <c r="B49" s="23" t="s">
        <v>79</v>
      </c>
      <c r="C49" s="64">
        <f>SUM(C44:C48)</f>
        <v>10757880</v>
      </c>
      <c r="D49" s="64">
        <f>SUM(D44:D48)</f>
        <v>0</v>
      </c>
      <c r="E49" s="64">
        <f>SUM(E44:E48)</f>
        <v>0</v>
      </c>
      <c r="F49" s="68">
        <f t="shared" si="0"/>
        <v>10757880</v>
      </c>
    </row>
    <row r="50" spans="1:6" ht="15">
      <c r="A50" s="27" t="s">
        <v>294</v>
      </c>
      <c r="B50" s="31" t="s">
        <v>80</v>
      </c>
      <c r="C50" s="65">
        <f>SUM(C29+C32+C40+C43+C49)</f>
        <v>53672868</v>
      </c>
      <c r="D50" s="65">
        <f>SUM(D29+D32+D40+D43+D49)</f>
        <v>0</v>
      </c>
      <c r="E50" s="65">
        <f>SUM(E29+E32+E40+E43+E49)</f>
        <v>0</v>
      </c>
      <c r="F50" s="65">
        <f t="shared" si="0"/>
        <v>53672868</v>
      </c>
    </row>
    <row r="51" spans="1:6" ht="15">
      <c r="A51" s="9" t="s">
        <v>81</v>
      </c>
      <c r="B51" s="20" t="s">
        <v>82</v>
      </c>
      <c r="C51" s="64"/>
      <c r="D51" s="64"/>
      <c r="E51" s="64"/>
      <c r="F51" s="68">
        <f t="shared" si="0"/>
        <v>0</v>
      </c>
    </row>
    <row r="52" spans="1:6" ht="15">
      <c r="A52" s="9" t="s">
        <v>295</v>
      </c>
      <c r="B52" s="20" t="s">
        <v>83</v>
      </c>
      <c r="C52" s="64"/>
      <c r="D52" s="64"/>
      <c r="E52" s="64"/>
      <c r="F52" s="68">
        <f t="shared" si="0"/>
        <v>0</v>
      </c>
    </row>
    <row r="53" spans="1:6" ht="15">
      <c r="A53" s="9" t="s">
        <v>317</v>
      </c>
      <c r="B53" s="20" t="s">
        <v>84</v>
      </c>
      <c r="C53" s="64"/>
      <c r="D53" s="64"/>
      <c r="E53" s="64"/>
      <c r="F53" s="68">
        <f t="shared" si="0"/>
        <v>0</v>
      </c>
    </row>
    <row r="54" spans="1:6" ht="15">
      <c r="A54" s="9" t="s">
        <v>318</v>
      </c>
      <c r="B54" s="20" t="s">
        <v>85</v>
      </c>
      <c r="C54" s="64"/>
      <c r="D54" s="64"/>
      <c r="E54" s="64"/>
      <c r="F54" s="68">
        <f t="shared" si="0"/>
        <v>0</v>
      </c>
    </row>
    <row r="55" spans="1:6" ht="15">
      <c r="A55" s="9" t="s">
        <v>319</v>
      </c>
      <c r="B55" s="20" t="s">
        <v>86</v>
      </c>
      <c r="C55" s="64"/>
      <c r="D55" s="64"/>
      <c r="E55" s="64"/>
      <c r="F55" s="68">
        <f t="shared" si="0"/>
        <v>0</v>
      </c>
    </row>
    <row r="56" spans="1:6" ht="15">
      <c r="A56" s="9" t="s">
        <v>320</v>
      </c>
      <c r="B56" s="20" t="s">
        <v>87</v>
      </c>
      <c r="C56" s="64"/>
      <c r="D56" s="64"/>
      <c r="E56" s="64"/>
      <c r="F56" s="68">
        <f t="shared" si="0"/>
        <v>0</v>
      </c>
    </row>
    <row r="57" spans="1:6" ht="15">
      <c r="A57" s="9" t="s">
        <v>321</v>
      </c>
      <c r="B57" s="20" t="s">
        <v>88</v>
      </c>
      <c r="C57" s="64"/>
      <c r="D57" s="64"/>
      <c r="E57" s="64"/>
      <c r="F57" s="68">
        <f t="shared" si="0"/>
        <v>0</v>
      </c>
    </row>
    <row r="58" spans="1:6" ht="15">
      <c r="A58" s="9" t="s">
        <v>322</v>
      </c>
      <c r="B58" s="20" t="s">
        <v>89</v>
      </c>
      <c r="C58" s="64">
        <v>4893000</v>
      </c>
      <c r="D58" s="64"/>
      <c r="E58" s="64"/>
      <c r="F58" s="68">
        <f t="shared" si="0"/>
        <v>4893000</v>
      </c>
    </row>
    <row r="59" spans="1:6" ht="15">
      <c r="A59" s="28" t="s">
        <v>296</v>
      </c>
      <c r="B59" s="31" t="s">
        <v>90</v>
      </c>
      <c r="C59" s="65">
        <f>SUM(C51:C58)</f>
        <v>4893000</v>
      </c>
      <c r="D59" s="65">
        <f>SUM(D51:D58)</f>
        <v>0</v>
      </c>
      <c r="E59" s="65">
        <f>SUM(E51:E58)</f>
        <v>0</v>
      </c>
      <c r="F59" s="65">
        <f t="shared" si="0"/>
        <v>4893000</v>
      </c>
    </row>
    <row r="60" spans="1:6" ht="15">
      <c r="A60" s="8" t="s">
        <v>323</v>
      </c>
      <c r="B60" s="20" t="s">
        <v>91</v>
      </c>
      <c r="C60" s="64"/>
      <c r="D60" s="64"/>
      <c r="E60" s="64"/>
      <c r="F60" s="68">
        <f t="shared" si="0"/>
        <v>0</v>
      </c>
    </row>
    <row r="61" spans="1:6" ht="15">
      <c r="A61" s="8" t="s">
        <v>92</v>
      </c>
      <c r="B61" s="20" t="s">
        <v>93</v>
      </c>
      <c r="C61" s="64">
        <v>2897571</v>
      </c>
      <c r="D61" s="64"/>
      <c r="E61" s="64"/>
      <c r="F61" s="68">
        <f t="shared" si="0"/>
        <v>2897571</v>
      </c>
    </row>
    <row r="62" spans="1:6" ht="15">
      <c r="A62" s="8" t="s">
        <v>94</v>
      </c>
      <c r="B62" s="20" t="s">
        <v>95</v>
      </c>
      <c r="C62" s="64"/>
      <c r="D62" s="64"/>
      <c r="E62" s="64"/>
      <c r="F62" s="68">
        <f t="shared" si="0"/>
        <v>0</v>
      </c>
    </row>
    <row r="63" spans="1:6" ht="15">
      <c r="A63" s="8" t="s">
        <v>297</v>
      </c>
      <c r="B63" s="20" t="s">
        <v>96</v>
      </c>
      <c r="C63" s="64"/>
      <c r="D63" s="64"/>
      <c r="E63" s="64"/>
      <c r="F63" s="68">
        <f t="shared" si="0"/>
        <v>0</v>
      </c>
    </row>
    <row r="64" spans="1:6" ht="15">
      <c r="A64" s="8" t="s">
        <v>324</v>
      </c>
      <c r="B64" s="20" t="s">
        <v>97</v>
      </c>
      <c r="C64" s="64"/>
      <c r="D64" s="64"/>
      <c r="E64" s="64"/>
      <c r="F64" s="68">
        <f t="shared" si="0"/>
        <v>0</v>
      </c>
    </row>
    <row r="65" spans="1:6" ht="15">
      <c r="A65" s="8" t="s">
        <v>298</v>
      </c>
      <c r="B65" s="20" t="s">
        <v>98</v>
      </c>
      <c r="C65" s="64">
        <v>2530834</v>
      </c>
      <c r="D65" s="64"/>
      <c r="E65" s="64">
        <v>2974509</v>
      </c>
      <c r="F65" s="68">
        <f t="shared" si="0"/>
        <v>5505343</v>
      </c>
    </row>
    <row r="66" spans="1:6" ht="15">
      <c r="A66" s="8" t="s">
        <v>325</v>
      </c>
      <c r="B66" s="20" t="s">
        <v>99</v>
      </c>
      <c r="C66" s="64"/>
      <c r="D66" s="64"/>
      <c r="E66" s="64"/>
      <c r="F66" s="68">
        <f t="shared" si="0"/>
        <v>0</v>
      </c>
    </row>
    <row r="67" spans="1:6" ht="15">
      <c r="A67" s="8" t="s">
        <v>326</v>
      </c>
      <c r="B67" s="20" t="s">
        <v>100</v>
      </c>
      <c r="C67" s="64"/>
      <c r="D67" s="64"/>
      <c r="E67" s="64"/>
      <c r="F67" s="68">
        <f t="shared" si="0"/>
        <v>0</v>
      </c>
    </row>
    <row r="68" spans="1:6" ht="15">
      <c r="A68" s="8" t="s">
        <v>101</v>
      </c>
      <c r="B68" s="20" t="s">
        <v>102</v>
      </c>
      <c r="C68" s="64"/>
      <c r="D68" s="64"/>
      <c r="E68" s="64"/>
      <c r="F68" s="68">
        <f t="shared" si="0"/>
        <v>0</v>
      </c>
    </row>
    <row r="69" spans="1:6" ht="15">
      <c r="A69" s="12" t="s">
        <v>103</v>
      </c>
      <c r="B69" s="20" t="s">
        <v>104</v>
      </c>
      <c r="C69" s="64"/>
      <c r="D69" s="64"/>
      <c r="E69" s="64"/>
      <c r="F69" s="68">
        <f t="shared" si="0"/>
        <v>0</v>
      </c>
    </row>
    <row r="70" spans="1:6" ht="15">
      <c r="A70" s="8" t="s">
        <v>327</v>
      </c>
      <c r="B70" s="20" t="s">
        <v>105</v>
      </c>
      <c r="C70" s="64">
        <v>180000</v>
      </c>
      <c r="D70" s="64"/>
      <c r="E70" s="64"/>
      <c r="F70" s="68">
        <f>SUM(C70:E70)</f>
        <v>180000</v>
      </c>
    </row>
    <row r="71" spans="1:6" ht="15">
      <c r="A71" s="12" t="s">
        <v>421</v>
      </c>
      <c r="B71" s="20" t="s">
        <v>417</v>
      </c>
      <c r="C71" s="64">
        <v>297754</v>
      </c>
      <c r="D71" s="64"/>
      <c r="E71" s="64"/>
      <c r="F71" s="68">
        <f aca="true" t="shared" si="1" ref="F71:F122">SUM(C71:E71)</f>
        <v>297754</v>
      </c>
    </row>
    <row r="72" spans="1:6" ht="15">
      <c r="A72" s="12"/>
      <c r="B72" s="20"/>
      <c r="C72" s="64"/>
      <c r="D72" s="64"/>
      <c r="E72" s="64"/>
      <c r="F72" s="68">
        <f t="shared" si="1"/>
        <v>0</v>
      </c>
    </row>
    <row r="73" spans="1:6" ht="15">
      <c r="A73" s="28" t="s">
        <v>299</v>
      </c>
      <c r="B73" s="31" t="s">
        <v>106</v>
      </c>
      <c r="C73" s="65">
        <f>SUM(C60:C72)</f>
        <v>5906159</v>
      </c>
      <c r="D73" s="65">
        <f>SUM(D60:D72)</f>
        <v>0</v>
      </c>
      <c r="E73" s="65">
        <f>SUM(E60:E72)</f>
        <v>2974509</v>
      </c>
      <c r="F73" s="65">
        <f t="shared" si="1"/>
        <v>8880668</v>
      </c>
    </row>
    <row r="74" spans="1:6" ht="15.75">
      <c r="A74" s="69" t="s">
        <v>399</v>
      </c>
      <c r="B74" s="31"/>
      <c r="C74" s="65">
        <f>SUM(C24+C25+C50+C59+C73)</f>
        <v>93113534</v>
      </c>
      <c r="D74" s="65">
        <f>SUM(D24+D25+D50+D59+D73)</f>
        <v>0</v>
      </c>
      <c r="E74" s="65">
        <f>SUM(E24+E25+E50+E59+E73)</f>
        <v>2974509</v>
      </c>
      <c r="F74" s="65">
        <f t="shared" si="1"/>
        <v>96088043</v>
      </c>
    </row>
    <row r="75" spans="1:6" ht="15">
      <c r="A75" s="24" t="s">
        <v>107</v>
      </c>
      <c r="B75" s="20" t="s">
        <v>108</v>
      </c>
      <c r="C75" s="64"/>
      <c r="D75" s="64"/>
      <c r="E75" s="64"/>
      <c r="F75" s="68">
        <f t="shared" si="1"/>
        <v>0</v>
      </c>
    </row>
    <row r="76" spans="1:6" ht="15">
      <c r="A76" s="24" t="s">
        <v>328</v>
      </c>
      <c r="B76" s="20" t="s">
        <v>109</v>
      </c>
      <c r="C76" s="64">
        <v>167034902</v>
      </c>
      <c r="D76" s="64"/>
      <c r="E76" s="64"/>
      <c r="F76" s="68">
        <f>SUM(C76:E76)</f>
        <v>167034902</v>
      </c>
    </row>
    <row r="77" spans="1:6" ht="15">
      <c r="A77" s="24" t="s">
        <v>110</v>
      </c>
      <c r="B77" s="20" t="s">
        <v>111</v>
      </c>
      <c r="C77" s="64"/>
      <c r="D77" s="64"/>
      <c r="E77" s="64"/>
      <c r="F77" s="68">
        <f t="shared" si="1"/>
        <v>0</v>
      </c>
    </row>
    <row r="78" spans="1:6" ht="15">
      <c r="A78" s="24" t="s">
        <v>112</v>
      </c>
      <c r="B78" s="20" t="s">
        <v>113</v>
      </c>
      <c r="C78" s="64">
        <v>15305239</v>
      </c>
      <c r="D78" s="64"/>
      <c r="E78" s="64"/>
      <c r="F78" s="68">
        <f t="shared" si="1"/>
        <v>15305239</v>
      </c>
    </row>
    <row r="79" spans="1:6" ht="15">
      <c r="A79" s="5" t="s">
        <v>114</v>
      </c>
      <c r="B79" s="20" t="s">
        <v>115</v>
      </c>
      <c r="C79" s="64"/>
      <c r="D79" s="64"/>
      <c r="E79" s="64"/>
      <c r="F79" s="68">
        <f t="shared" si="1"/>
        <v>0</v>
      </c>
    </row>
    <row r="80" spans="1:6" ht="15">
      <c r="A80" s="5" t="s">
        <v>116</v>
      </c>
      <c r="B80" s="20" t="s">
        <v>117</v>
      </c>
      <c r="C80" s="64"/>
      <c r="D80" s="64"/>
      <c r="E80" s="64"/>
      <c r="F80" s="68">
        <f t="shared" si="1"/>
        <v>0</v>
      </c>
    </row>
    <row r="81" spans="1:6" ht="15">
      <c r="A81" s="5" t="s">
        <v>118</v>
      </c>
      <c r="B81" s="20" t="s">
        <v>119</v>
      </c>
      <c r="C81" s="64">
        <v>51661939</v>
      </c>
      <c r="D81" s="64"/>
      <c r="E81" s="64"/>
      <c r="F81" s="68">
        <f t="shared" si="1"/>
        <v>51661939</v>
      </c>
    </row>
    <row r="82" spans="1:6" ht="15">
      <c r="A82" s="29" t="s">
        <v>301</v>
      </c>
      <c r="B82" s="31" t="s">
        <v>120</v>
      </c>
      <c r="C82" s="65">
        <f>SUM(C75:C81)</f>
        <v>234002080</v>
      </c>
      <c r="D82" s="65">
        <f>SUM(D75:D81)</f>
        <v>0</v>
      </c>
      <c r="E82" s="65">
        <f>SUM(E75:E81)</f>
        <v>0</v>
      </c>
      <c r="F82" s="65">
        <f t="shared" si="1"/>
        <v>234002080</v>
      </c>
    </row>
    <row r="83" spans="1:6" ht="15">
      <c r="A83" s="9" t="s">
        <v>121</v>
      </c>
      <c r="B83" s="20" t="s">
        <v>122</v>
      </c>
      <c r="C83" s="64">
        <v>47055701</v>
      </c>
      <c r="D83" s="64"/>
      <c r="E83" s="64"/>
      <c r="F83" s="68">
        <f t="shared" si="1"/>
        <v>47055701</v>
      </c>
    </row>
    <row r="84" spans="1:6" ht="15">
      <c r="A84" s="9" t="s">
        <v>123</v>
      </c>
      <c r="B84" s="20" t="s">
        <v>124</v>
      </c>
      <c r="C84" s="64"/>
      <c r="D84" s="64"/>
      <c r="E84" s="64"/>
      <c r="F84" s="68">
        <f t="shared" si="1"/>
        <v>0</v>
      </c>
    </row>
    <row r="85" spans="1:6" ht="15">
      <c r="A85" s="9" t="s">
        <v>125</v>
      </c>
      <c r="B85" s="20" t="s">
        <v>126</v>
      </c>
      <c r="C85" s="64"/>
      <c r="D85" s="64"/>
      <c r="E85" s="64"/>
      <c r="F85" s="68">
        <f t="shared" si="1"/>
        <v>0</v>
      </c>
    </row>
    <row r="86" spans="1:6" ht="15">
      <c r="A86" s="9" t="s">
        <v>127</v>
      </c>
      <c r="B86" s="20" t="s">
        <v>128</v>
      </c>
      <c r="C86" s="64">
        <v>12933939</v>
      </c>
      <c r="D86" s="64"/>
      <c r="E86" s="64"/>
      <c r="F86" s="68">
        <f t="shared" si="1"/>
        <v>12933939</v>
      </c>
    </row>
    <row r="87" spans="1:6" ht="15">
      <c r="A87" s="28" t="s">
        <v>302</v>
      </c>
      <c r="B87" s="31" t="s">
        <v>129</v>
      </c>
      <c r="C87" s="65">
        <f>SUM(C83:C86)</f>
        <v>59989640</v>
      </c>
      <c r="D87" s="65">
        <f>SUM(D83:D86)</f>
        <v>0</v>
      </c>
      <c r="E87" s="65">
        <f>SUM(E83:E86)</f>
        <v>0</v>
      </c>
      <c r="F87" s="65">
        <f t="shared" si="1"/>
        <v>59989640</v>
      </c>
    </row>
    <row r="88" spans="1:6" ht="15">
      <c r="A88" s="9" t="s">
        <v>130</v>
      </c>
      <c r="B88" s="20" t="s">
        <v>131</v>
      </c>
      <c r="C88" s="64"/>
      <c r="D88" s="64"/>
      <c r="E88" s="64"/>
      <c r="F88" s="68">
        <f t="shared" si="1"/>
        <v>0</v>
      </c>
    </row>
    <row r="89" spans="1:6" ht="15">
      <c r="A89" s="9" t="s">
        <v>329</v>
      </c>
      <c r="B89" s="20" t="s">
        <v>132</v>
      </c>
      <c r="C89" s="64"/>
      <c r="D89" s="64"/>
      <c r="E89" s="64"/>
      <c r="F89" s="68">
        <f t="shared" si="1"/>
        <v>0</v>
      </c>
    </row>
    <row r="90" spans="1:6" ht="15">
      <c r="A90" s="9" t="s">
        <v>330</v>
      </c>
      <c r="B90" s="20" t="s">
        <v>133</v>
      </c>
      <c r="C90" s="64"/>
      <c r="D90" s="64"/>
      <c r="E90" s="64"/>
      <c r="F90" s="68">
        <f t="shared" si="1"/>
        <v>0</v>
      </c>
    </row>
    <row r="91" spans="1:6" ht="15">
      <c r="A91" s="9" t="s">
        <v>331</v>
      </c>
      <c r="B91" s="20" t="s">
        <v>134</v>
      </c>
      <c r="C91" s="64"/>
      <c r="D91" s="64"/>
      <c r="E91" s="64"/>
      <c r="F91" s="68">
        <f t="shared" si="1"/>
        <v>0</v>
      </c>
    </row>
    <row r="92" spans="1:6" ht="15">
      <c r="A92" s="9" t="s">
        <v>332</v>
      </c>
      <c r="B92" s="20" t="s">
        <v>135</v>
      </c>
      <c r="C92" s="64"/>
      <c r="D92" s="64"/>
      <c r="E92" s="64"/>
      <c r="F92" s="68">
        <f t="shared" si="1"/>
        <v>0</v>
      </c>
    </row>
    <row r="93" spans="1:6" ht="15">
      <c r="A93" s="9" t="s">
        <v>333</v>
      </c>
      <c r="B93" s="20" t="s">
        <v>136</v>
      </c>
      <c r="C93" s="64"/>
      <c r="D93" s="64"/>
      <c r="E93" s="64"/>
      <c r="F93" s="68">
        <f t="shared" si="1"/>
        <v>0</v>
      </c>
    </row>
    <row r="94" spans="1:6" ht="15">
      <c r="A94" s="9" t="s">
        <v>137</v>
      </c>
      <c r="B94" s="20" t="s">
        <v>138</v>
      </c>
      <c r="C94" s="64"/>
      <c r="D94" s="64"/>
      <c r="E94" s="64"/>
      <c r="F94" s="68">
        <f t="shared" si="1"/>
        <v>0</v>
      </c>
    </row>
    <row r="95" spans="1:6" ht="15">
      <c r="A95" s="9" t="s">
        <v>334</v>
      </c>
      <c r="B95" s="20" t="s">
        <v>427</v>
      </c>
      <c r="C95" s="64"/>
      <c r="D95" s="64"/>
      <c r="E95" s="64"/>
      <c r="F95" s="68">
        <f t="shared" si="1"/>
        <v>0</v>
      </c>
    </row>
    <row r="96" spans="1:6" ht="15">
      <c r="A96" s="28" t="s">
        <v>303</v>
      </c>
      <c r="B96" s="31" t="s">
        <v>139</v>
      </c>
      <c r="C96" s="65">
        <f>SUM(C88:C95)</f>
        <v>0</v>
      </c>
      <c r="D96" s="65">
        <f>SUM(D88:D95)</f>
        <v>0</v>
      </c>
      <c r="E96" s="65">
        <f>SUM(E88:E95)</f>
        <v>0</v>
      </c>
      <c r="F96" s="65">
        <f t="shared" si="1"/>
        <v>0</v>
      </c>
    </row>
    <row r="97" spans="1:6" ht="15.75">
      <c r="A97" s="69" t="s">
        <v>398</v>
      </c>
      <c r="B97" s="31"/>
      <c r="C97" s="65">
        <f>SUM(C96,C87,C82)</f>
        <v>293991720</v>
      </c>
      <c r="D97" s="65">
        <f>SUM(D96,D87,D82)</f>
        <v>0</v>
      </c>
      <c r="E97" s="65">
        <f>SUM(E96,E87,E82)</f>
        <v>0</v>
      </c>
      <c r="F97" s="65">
        <f t="shared" si="1"/>
        <v>293991720</v>
      </c>
    </row>
    <row r="98" spans="1:6" ht="15.75">
      <c r="A98" s="59" t="s">
        <v>342</v>
      </c>
      <c r="B98" s="70" t="s">
        <v>140</v>
      </c>
      <c r="C98" s="65">
        <f>SUM(C74+C97)</f>
        <v>387105254</v>
      </c>
      <c r="D98" s="65">
        <f>SUM(D74+D97)</f>
        <v>0</v>
      </c>
      <c r="E98" s="65">
        <f>SUM(E74+E97)</f>
        <v>2974509</v>
      </c>
      <c r="F98" s="65">
        <f>SUM(C98:E98)</f>
        <v>390079763</v>
      </c>
    </row>
    <row r="99" spans="1:25" ht="15">
      <c r="A99" s="9" t="s">
        <v>335</v>
      </c>
      <c r="B99" s="4" t="s">
        <v>141</v>
      </c>
      <c r="C99" s="38"/>
      <c r="D99" s="38"/>
      <c r="E99" s="38"/>
      <c r="F99" s="68">
        <f t="shared" si="1"/>
        <v>0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4"/>
      <c r="Y99" s="14"/>
    </row>
    <row r="100" spans="1:25" ht="15">
      <c r="A100" s="9" t="s">
        <v>142</v>
      </c>
      <c r="B100" s="4" t="s">
        <v>143</v>
      </c>
      <c r="C100" s="38"/>
      <c r="D100" s="38"/>
      <c r="E100" s="38"/>
      <c r="F100" s="68">
        <f t="shared" si="1"/>
        <v>0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4"/>
      <c r="Y100" s="14"/>
    </row>
    <row r="101" spans="1:25" ht="15">
      <c r="A101" s="9" t="s">
        <v>336</v>
      </c>
      <c r="B101" s="4" t="s">
        <v>144</v>
      </c>
      <c r="C101" s="38"/>
      <c r="D101" s="38"/>
      <c r="E101" s="38"/>
      <c r="F101" s="68">
        <f t="shared" si="1"/>
        <v>0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4"/>
      <c r="Y101" s="14"/>
    </row>
    <row r="102" spans="1:25" ht="15">
      <c r="A102" s="11" t="s">
        <v>304</v>
      </c>
      <c r="B102" s="6" t="s">
        <v>145</v>
      </c>
      <c r="C102" s="39">
        <f>SUM(C99:C101)</f>
        <v>0</v>
      </c>
      <c r="D102" s="39">
        <f>SUM(D99:D101)</f>
        <v>0</v>
      </c>
      <c r="E102" s="39">
        <f>SUM(E99:E101)</f>
        <v>0</v>
      </c>
      <c r="F102" s="71">
        <f t="shared" si="1"/>
        <v>0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4"/>
      <c r="Y102" s="14"/>
    </row>
    <row r="103" spans="1:25" ht="15">
      <c r="A103" s="25" t="s">
        <v>337</v>
      </c>
      <c r="B103" s="4" t="s">
        <v>146</v>
      </c>
      <c r="C103" s="40"/>
      <c r="D103" s="40"/>
      <c r="E103" s="40"/>
      <c r="F103" s="68">
        <f t="shared" si="1"/>
        <v>0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4"/>
      <c r="Y103" s="14"/>
    </row>
    <row r="104" spans="1:25" ht="15">
      <c r="A104" s="25" t="s">
        <v>307</v>
      </c>
      <c r="B104" s="4" t="s">
        <v>147</v>
      </c>
      <c r="C104" s="40"/>
      <c r="D104" s="40"/>
      <c r="E104" s="40"/>
      <c r="F104" s="68">
        <f t="shared" si="1"/>
        <v>0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4"/>
      <c r="Y104" s="14"/>
    </row>
    <row r="105" spans="1:25" ht="15">
      <c r="A105" s="9" t="s">
        <v>148</v>
      </c>
      <c r="B105" s="4" t="s">
        <v>149</v>
      </c>
      <c r="C105" s="38"/>
      <c r="D105" s="38"/>
      <c r="E105" s="38"/>
      <c r="F105" s="68">
        <f t="shared" si="1"/>
        <v>0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4"/>
      <c r="Y105" s="14"/>
    </row>
    <row r="106" spans="1:25" ht="15">
      <c r="A106" s="9" t="s">
        <v>338</v>
      </c>
      <c r="B106" s="4" t="s">
        <v>150</v>
      </c>
      <c r="C106" s="38"/>
      <c r="D106" s="38"/>
      <c r="E106" s="38"/>
      <c r="F106" s="68">
        <f t="shared" si="1"/>
        <v>0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4"/>
      <c r="Y106" s="14"/>
    </row>
    <row r="107" spans="1:25" ht="15">
      <c r="A107" s="10" t="s">
        <v>305</v>
      </c>
      <c r="B107" s="6" t="s">
        <v>151</v>
      </c>
      <c r="C107" s="41">
        <f>SUM(C103:C106)</f>
        <v>0</v>
      </c>
      <c r="D107" s="41">
        <f>SUM(D103:D106)</f>
        <v>0</v>
      </c>
      <c r="E107" s="41">
        <f>SUM(E103:E106)</f>
        <v>0</v>
      </c>
      <c r="F107" s="68">
        <f t="shared" si="1"/>
        <v>0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4"/>
      <c r="Y107" s="14"/>
    </row>
    <row r="108" spans="1:25" ht="15">
      <c r="A108" s="25" t="s">
        <v>152</v>
      </c>
      <c r="B108" s="4" t="s">
        <v>153</v>
      </c>
      <c r="C108" s="40"/>
      <c r="D108" s="40"/>
      <c r="E108" s="40"/>
      <c r="F108" s="68">
        <f t="shared" si="1"/>
        <v>0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4"/>
      <c r="Y108" s="14"/>
    </row>
    <row r="109" spans="1:25" ht="15">
      <c r="A109" s="25" t="s">
        <v>154</v>
      </c>
      <c r="B109" s="4" t="s">
        <v>155</v>
      </c>
      <c r="C109" s="40">
        <v>2102742</v>
      </c>
      <c r="D109" s="40"/>
      <c r="E109" s="40"/>
      <c r="F109" s="68">
        <f t="shared" si="1"/>
        <v>2102742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4"/>
      <c r="Y109" s="14"/>
    </row>
    <row r="110" spans="1:25" ht="15">
      <c r="A110" s="10" t="s">
        <v>156</v>
      </c>
      <c r="B110" s="6" t="s">
        <v>157</v>
      </c>
      <c r="C110" s="40"/>
      <c r="D110" s="40"/>
      <c r="E110" s="40"/>
      <c r="F110" s="68">
        <f t="shared" si="1"/>
        <v>0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4"/>
      <c r="Y110" s="14"/>
    </row>
    <row r="111" spans="1:25" ht="15">
      <c r="A111" s="25" t="s">
        <v>158</v>
      </c>
      <c r="B111" s="4" t="s">
        <v>159</v>
      </c>
      <c r="C111" s="40"/>
      <c r="D111" s="40"/>
      <c r="E111" s="40"/>
      <c r="F111" s="68">
        <f t="shared" si="1"/>
        <v>0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4"/>
      <c r="Y111" s="14"/>
    </row>
    <row r="112" spans="1:25" ht="15">
      <c r="A112" s="25" t="s">
        <v>160</v>
      </c>
      <c r="B112" s="4" t="s">
        <v>161</v>
      </c>
      <c r="C112" s="40"/>
      <c r="D112" s="40"/>
      <c r="E112" s="40"/>
      <c r="F112" s="68">
        <f t="shared" si="1"/>
        <v>0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4"/>
      <c r="Y112" s="14"/>
    </row>
    <row r="113" spans="1:25" ht="15">
      <c r="A113" s="25" t="s">
        <v>162</v>
      </c>
      <c r="B113" s="4" t="s">
        <v>163</v>
      </c>
      <c r="C113" s="40"/>
      <c r="D113" s="40"/>
      <c r="E113" s="40"/>
      <c r="F113" s="68">
        <f t="shared" si="1"/>
        <v>0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4"/>
      <c r="Y113" s="14"/>
    </row>
    <row r="114" spans="1:25" ht="15">
      <c r="A114" s="26" t="s">
        <v>306</v>
      </c>
      <c r="B114" s="27" t="s">
        <v>164</v>
      </c>
      <c r="C114" s="41">
        <f>SUM(C108:C113,C102,C107)</f>
        <v>2102742</v>
      </c>
      <c r="D114" s="41">
        <f>SUM(D111:D113)</f>
        <v>0</v>
      </c>
      <c r="E114" s="41">
        <f>SUM(E111:E113)</f>
        <v>0</v>
      </c>
      <c r="F114" s="68">
        <f t="shared" si="1"/>
        <v>2102742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4"/>
      <c r="Y114" s="14"/>
    </row>
    <row r="115" spans="1:25" ht="15">
      <c r="A115" s="25" t="s">
        <v>165</v>
      </c>
      <c r="B115" s="4" t="s">
        <v>166</v>
      </c>
      <c r="C115" s="40"/>
      <c r="D115" s="40"/>
      <c r="E115" s="40"/>
      <c r="F115" s="68">
        <f t="shared" si="1"/>
        <v>0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4"/>
      <c r="Y115" s="14"/>
    </row>
    <row r="116" spans="1:25" ht="15">
      <c r="A116" s="9" t="s">
        <v>167</v>
      </c>
      <c r="B116" s="4" t="s">
        <v>168</v>
      </c>
      <c r="C116" s="38"/>
      <c r="D116" s="38"/>
      <c r="E116" s="38"/>
      <c r="F116" s="68">
        <f t="shared" si="1"/>
        <v>0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4"/>
      <c r="Y116" s="14"/>
    </row>
    <row r="117" spans="1:25" ht="15">
      <c r="A117" s="25" t="s">
        <v>339</v>
      </c>
      <c r="B117" s="4" t="s">
        <v>169</v>
      </c>
      <c r="C117" s="40"/>
      <c r="D117" s="40"/>
      <c r="E117" s="40"/>
      <c r="F117" s="68">
        <f t="shared" si="1"/>
        <v>0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4"/>
      <c r="Y117" s="14"/>
    </row>
    <row r="118" spans="1:25" ht="15">
      <c r="A118" s="25" t="s">
        <v>308</v>
      </c>
      <c r="B118" s="4" t="s">
        <v>170</v>
      </c>
      <c r="C118" s="40"/>
      <c r="D118" s="40"/>
      <c r="E118" s="40"/>
      <c r="F118" s="68">
        <f t="shared" si="1"/>
        <v>0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4"/>
      <c r="Y118" s="14"/>
    </row>
    <row r="119" spans="1:25" ht="15">
      <c r="A119" s="26" t="s">
        <v>309</v>
      </c>
      <c r="B119" s="27" t="s">
        <v>171</v>
      </c>
      <c r="C119" s="41">
        <f>SUM(C115:C118)</f>
        <v>0</v>
      </c>
      <c r="D119" s="41">
        <f>SUM(D115:D118)</f>
        <v>0</v>
      </c>
      <c r="E119" s="41">
        <f>SUM(E115:E118)</f>
        <v>0</v>
      </c>
      <c r="F119" s="68">
        <f t="shared" si="1"/>
        <v>0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4"/>
      <c r="Y119" s="14"/>
    </row>
    <row r="120" spans="1:25" ht="15">
      <c r="A120" s="9" t="s">
        <v>172</v>
      </c>
      <c r="B120" s="4" t="s">
        <v>173</v>
      </c>
      <c r="C120" s="38">
        <v>0</v>
      </c>
      <c r="D120" s="38">
        <v>0</v>
      </c>
      <c r="E120" s="38">
        <v>0</v>
      </c>
      <c r="F120" s="68">
        <f t="shared" si="1"/>
        <v>0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4"/>
      <c r="Y120" s="14"/>
    </row>
    <row r="121" spans="1:25" ht="15.75">
      <c r="A121" s="61" t="s">
        <v>343</v>
      </c>
      <c r="B121" s="62" t="s">
        <v>174</v>
      </c>
      <c r="C121" s="41">
        <f>SUM(C114,C119,C120)</f>
        <v>2102742</v>
      </c>
      <c r="D121" s="41">
        <f>SUM(D114,D119,D120)</f>
        <v>0</v>
      </c>
      <c r="E121" s="41">
        <f>SUM(E114,E119,E120)</f>
        <v>0</v>
      </c>
      <c r="F121" s="41">
        <f>SUM(F114,F119,F120)</f>
        <v>2102742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4"/>
      <c r="Y121" s="14"/>
    </row>
    <row r="122" spans="1:25" ht="15.75">
      <c r="A122" s="60" t="s">
        <v>379</v>
      </c>
      <c r="B122" s="63"/>
      <c r="C122" s="65">
        <f>SUM(C98+C121)</f>
        <v>389207996</v>
      </c>
      <c r="D122" s="65">
        <f>SUM(D98+D121)</f>
        <v>0</v>
      </c>
      <c r="E122" s="65">
        <f>SUM(E98+E121)</f>
        <v>2974509</v>
      </c>
      <c r="F122" s="71">
        <f t="shared" si="1"/>
        <v>392182505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2:25" ht="15">
      <c r="B123" s="72"/>
      <c r="C123" s="72"/>
      <c r="D123" s="72"/>
      <c r="E123" s="72"/>
      <c r="F123" s="72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2:25" ht="15">
      <c r="B124" s="72"/>
      <c r="C124" s="72"/>
      <c r="D124" s="72"/>
      <c r="E124" s="72"/>
      <c r="F124" s="72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2:25" ht="15">
      <c r="B125" s="72"/>
      <c r="C125" s="72"/>
      <c r="D125" s="72"/>
      <c r="E125" s="72"/>
      <c r="F125" s="72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2:25" ht="15">
      <c r="B126" s="72"/>
      <c r="C126" s="72"/>
      <c r="D126" s="72"/>
      <c r="E126" s="72"/>
      <c r="F126" s="72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2:25" ht="15">
      <c r="B127" s="72"/>
      <c r="C127" s="72"/>
      <c r="D127" s="72"/>
      <c r="E127" s="72"/>
      <c r="F127" s="72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2:25" ht="15">
      <c r="B128" s="72"/>
      <c r="C128" s="72"/>
      <c r="D128" s="72"/>
      <c r="E128" s="72"/>
      <c r="F128" s="72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2:25" ht="15">
      <c r="B129" s="72"/>
      <c r="C129" s="72"/>
      <c r="D129" s="72"/>
      <c r="E129" s="72"/>
      <c r="F129" s="72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2:25" ht="15">
      <c r="B130" s="72"/>
      <c r="C130" s="72"/>
      <c r="D130" s="72"/>
      <c r="E130" s="72"/>
      <c r="F130" s="72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2:25" ht="15">
      <c r="B131" s="72"/>
      <c r="C131" s="72"/>
      <c r="D131" s="72"/>
      <c r="E131" s="72"/>
      <c r="F131" s="72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2:25" ht="15">
      <c r="B132" s="72"/>
      <c r="C132" s="72"/>
      <c r="D132" s="72"/>
      <c r="E132" s="72"/>
      <c r="F132" s="72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2:25" ht="15">
      <c r="B133" s="72"/>
      <c r="C133" s="72"/>
      <c r="D133" s="72"/>
      <c r="E133" s="72"/>
      <c r="F133" s="72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2:25" ht="15">
      <c r="B134" s="72"/>
      <c r="C134" s="72"/>
      <c r="D134" s="72"/>
      <c r="E134" s="72"/>
      <c r="F134" s="72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2:25" ht="15">
      <c r="B135" s="72"/>
      <c r="C135" s="72"/>
      <c r="D135" s="72"/>
      <c r="E135" s="72"/>
      <c r="F135" s="72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2:25" ht="15">
      <c r="B136" s="72"/>
      <c r="C136" s="72"/>
      <c r="D136" s="72"/>
      <c r="E136" s="72"/>
      <c r="F136" s="72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2:25" ht="15">
      <c r="B137" s="72"/>
      <c r="C137" s="72"/>
      <c r="D137" s="72"/>
      <c r="E137" s="72"/>
      <c r="F137" s="72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2:25" ht="15">
      <c r="B138" s="72"/>
      <c r="C138" s="72"/>
      <c r="D138" s="72"/>
      <c r="E138" s="72"/>
      <c r="F138" s="72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2:25" ht="15">
      <c r="B139" s="72"/>
      <c r="C139" s="72"/>
      <c r="D139" s="72"/>
      <c r="E139" s="72"/>
      <c r="F139" s="72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2:25" ht="15">
      <c r="B140" s="72"/>
      <c r="C140" s="72"/>
      <c r="D140" s="72"/>
      <c r="E140" s="72"/>
      <c r="F140" s="72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2:25" ht="15">
      <c r="B141" s="72"/>
      <c r="C141" s="72"/>
      <c r="D141" s="72"/>
      <c r="E141" s="72"/>
      <c r="F141" s="72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2:25" ht="15">
      <c r="B142" s="72"/>
      <c r="C142" s="72"/>
      <c r="D142" s="72"/>
      <c r="E142" s="72"/>
      <c r="F142" s="72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2:25" ht="15">
      <c r="B143" s="72"/>
      <c r="C143" s="72"/>
      <c r="D143" s="72"/>
      <c r="E143" s="72"/>
      <c r="F143" s="72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2:25" ht="15">
      <c r="B144" s="72"/>
      <c r="C144" s="72"/>
      <c r="D144" s="72"/>
      <c r="E144" s="72"/>
      <c r="F144" s="72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2:25" ht="15">
      <c r="B145" s="72"/>
      <c r="C145" s="72"/>
      <c r="D145" s="72"/>
      <c r="E145" s="72"/>
      <c r="F145" s="72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2:25" ht="15">
      <c r="B146" s="72"/>
      <c r="C146" s="72"/>
      <c r="D146" s="72"/>
      <c r="E146" s="72"/>
      <c r="F146" s="72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2:25" ht="15">
      <c r="B147" s="72"/>
      <c r="C147" s="72"/>
      <c r="D147" s="72"/>
      <c r="E147" s="72"/>
      <c r="F147" s="72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2:25" ht="15">
      <c r="B148" s="72"/>
      <c r="C148" s="72"/>
      <c r="D148" s="72"/>
      <c r="E148" s="72"/>
      <c r="F148" s="72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2:25" ht="15">
      <c r="B149" s="72"/>
      <c r="C149" s="72"/>
      <c r="D149" s="72"/>
      <c r="E149" s="72"/>
      <c r="F149" s="72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2:25" ht="15">
      <c r="B150" s="72"/>
      <c r="C150" s="72"/>
      <c r="D150" s="72"/>
      <c r="E150" s="72"/>
      <c r="F150" s="72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2:25" ht="15">
      <c r="B151" s="72"/>
      <c r="C151" s="72"/>
      <c r="D151" s="72"/>
      <c r="E151" s="72"/>
      <c r="F151" s="72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2:25" ht="15">
      <c r="B152" s="72"/>
      <c r="C152" s="72"/>
      <c r="D152" s="72"/>
      <c r="E152" s="72"/>
      <c r="F152" s="72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2:25" ht="15">
      <c r="B153" s="72"/>
      <c r="C153" s="72"/>
      <c r="D153" s="72"/>
      <c r="E153" s="72"/>
      <c r="F153" s="72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2:25" ht="15">
      <c r="B154" s="72"/>
      <c r="C154" s="72"/>
      <c r="D154" s="72"/>
      <c r="E154" s="72"/>
      <c r="F154" s="72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2:25" ht="15">
      <c r="B155" s="72"/>
      <c r="C155" s="72"/>
      <c r="D155" s="72"/>
      <c r="E155" s="72"/>
      <c r="F155" s="72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2:25" ht="15">
      <c r="B156" s="72"/>
      <c r="C156" s="72"/>
      <c r="D156" s="72"/>
      <c r="E156" s="72"/>
      <c r="F156" s="72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2:25" ht="15">
      <c r="B157" s="72"/>
      <c r="C157" s="72"/>
      <c r="D157" s="72"/>
      <c r="E157" s="72"/>
      <c r="F157" s="72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2:25" ht="15">
      <c r="B158" s="72"/>
      <c r="C158" s="72"/>
      <c r="D158" s="72"/>
      <c r="E158" s="72"/>
      <c r="F158" s="72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2:25" ht="15">
      <c r="B159" s="72"/>
      <c r="C159" s="72"/>
      <c r="D159" s="72"/>
      <c r="E159" s="72"/>
      <c r="F159" s="72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2:25" ht="15">
      <c r="B160" s="72"/>
      <c r="C160" s="72"/>
      <c r="D160" s="72"/>
      <c r="E160" s="72"/>
      <c r="F160" s="72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2:25" ht="15">
      <c r="B161" s="72"/>
      <c r="C161" s="72"/>
      <c r="D161" s="72"/>
      <c r="E161" s="72"/>
      <c r="F161" s="72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2:25" ht="15">
      <c r="B162" s="72"/>
      <c r="C162" s="72"/>
      <c r="D162" s="72"/>
      <c r="E162" s="72"/>
      <c r="F162" s="72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2:25" ht="15">
      <c r="B163" s="72"/>
      <c r="C163" s="72"/>
      <c r="D163" s="72"/>
      <c r="E163" s="72"/>
      <c r="F163" s="72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2:25" ht="15">
      <c r="B164" s="72"/>
      <c r="C164" s="72"/>
      <c r="D164" s="72"/>
      <c r="E164" s="72"/>
      <c r="F164" s="72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2:25" ht="15">
      <c r="B165" s="72"/>
      <c r="C165" s="72"/>
      <c r="D165" s="72"/>
      <c r="E165" s="72"/>
      <c r="F165" s="72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2:25" ht="15">
      <c r="B166" s="72"/>
      <c r="C166" s="72"/>
      <c r="D166" s="72"/>
      <c r="E166" s="72"/>
      <c r="F166" s="72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2:25" ht="15">
      <c r="B167" s="72"/>
      <c r="C167" s="72"/>
      <c r="D167" s="72"/>
      <c r="E167" s="72"/>
      <c r="F167" s="72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2:25" ht="15">
      <c r="B168" s="72"/>
      <c r="C168" s="72"/>
      <c r="D168" s="72"/>
      <c r="E168" s="72"/>
      <c r="F168" s="72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2:25" ht="15">
      <c r="B169" s="72"/>
      <c r="C169" s="72"/>
      <c r="D169" s="72"/>
      <c r="E169" s="72"/>
      <c r="F169" s="72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2:25" ht="15">
      <c r="B170" s="72"/>
      <c r="C170" s="72"/>
      <c r="D170" s="72"/>
      <c r="E170" s="72"/>
      <c r="F170" s="72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2:25" ht="15">
      <c r="B171" s="72"/>
      <c r="C171" s="72"/>
      <c r="D171" s="72"/>
      <c r="E171" s="72"/>
      <c r="F171" s="72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</sheetData>
  <sheetProtection/>
  <mergeCells count="3">
    <mergeCell ref="A1:F1"/>
    <mergeCell ref="A2:F2"/>
    <mergeCell ref="C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F15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34" customWidth="1"/>
    <col min="2" max="2" width="10.7109375" style="34" customWidth="1"/>
    <col min="3" max="3" width="13.8515625" style="34" customWidth="1"/>
    <col min="4" max="4" width="14.57421875" style="34" customWidth="1"/>
    <col min="5" max="5" width="16.57421875" style="34" customWidth="1"/>
  </cols>
  <sheetData>
    <row r="1" spans="1:6" ht="15">
      <c r="A1" s="73"/>
      <c r="F1" s="34"/>
    </row>
    <row r="2" spans="1:5" ht="26.25" customHeight="1">
      <c r="A2" s="86" t="s">
        <v>431</v>
      </c>
      <c r="B2" s="87"/>
      <c r="C2" s="87"/>
      <c r="D2" s="87"/>
      <c r="E2" s="87"/>
    </row>
    <row r="3" spans="1:5" ht="30.75" customHeight="1">
      <c r="A3" s="89" t="s">
        <v>418</v>
      </c>
      <c r="B3" s="90"/>
      <c r="C3" s="90"/>
      <c r="D3" s="90"/>
      <c r="E3" s="90"/>
    </row>
    <row r="5" spans="1:6" ht="15">
      <c r="A5" s="67" t="s">
        <v>0</v>
      </c>
      <c r="B5" s="91" t="s">
        <v>429</v>
      </c>
      <c r="C5" s="91"/>
      <c r="D5" s="91"/>
      <c r="E5" s="91"/>
      <c r="F5" s="56"/>
    </row>
    <row r="6" spans="1:5" ht="64.5" customHeight="1">
      <c r="A6" s="1" t="s">
        <v>5</v>
      </c>
      <c r="B6" s="2" t="s">
        <v>6</v>
      </c>
      <c r="C6" s="50" t="s">
        <v>432</v>
      </c>
      <c r="D6" s="50" t="s">
        <v>433</v>
      </c>
      <c r="E6" s="50" t="s">
        <v>434</v>
      </c>
    </row>
    <row r="7" spans="1:5" ht="15">
      <c r="A7" s="21" t="s">
        <v>288</v>
      </c>
      <c r="B7" s="20" t="s">
        <v>32</v>
      </c>
      <c r="C7" s="51">
        <v>24113683</v>
      </c>
      <c r="D7" s="51">
        <v>18651195</v>
      </c>
      <c r="E7" s="51">
        <v>19418612</v>
      </c>
    </row>
    <row r="8" spans="1:5" ht="15">
      <c r="A8" s="4" t="s">
        <v>289</v>
      </c>
      <c r="B8" s="20" t="s">
        <v>39</v>
      </c>
      <c r="C8" s="51">
        <v>5398202</v>
      </c>
      <c r="D8" s="51">
        <v>5322829</v>
      </c>
      <c r="E8" s="51">
        <v>6027236</v>
      </c>
    </row>
    <row r="9" spans="1:5" ht="15">
      <c r="A9" s="30" t="s">
        <v>340</v>
      </c>
      <c r="B9" s="31" t="s">
        <v>40</v>
      </c>
      <c r="C9" s="52">
        <f>SUM(C7:C8)</f>
        <v>29511885</v>
      </c>
      <c r="D9" s="52">
        <f>SUM(D7:D8)</f>
        <v>23974024</v>
      </c>
      <c r="E9" s="52">
        <f>SUM(E7:E8)</f>
        <v>25445848</v>
      </c>
    </row>
    <row r="10" spans="1:5" ht="15">
      <c r="A10" s="27" t="s">
        <v>311</v>
      </c>
      <c r="B10" s="31" t="s">
        <v>41</v>
      </c>
      <c r="C10" s="52">
        <v>4401107</v>
      </c>
      <c r="D10" s="52">
        <v>3439943</v>
      </c>
      <c r="E10" s="52">
        <v>3195659</v>
      </c>
    </row>
    <row r="11" spans="1:5" ht="15">
      <c r="A11" s="4" t="s">
        <v>290</v>
      </c>
      <c r="B11" s="20" t="s">
        <v>48</v>
      </c>
      <c r="C11" s="51">
        <v>10773850</v>
      </c>
      <c r="D11" s="51">
        <v>6994943</v>
      </c>
      <c r="E11" s="51">
        <v>6071181</v>
      </c>
    </row>
    <row r="12" spans="1:5" ht="15">
      <c r="A12" s="4" t="s">
        <v>341</v>
      </c>
      <c r="B12" s="20" t="s">
        <v>53</v>
      </c>
      <c r="C12" s="51">
        <v>433496</v>
      </c>
      <c r="D12" s="51">
        <v>404754</v>
      </c>
      <c r="E12" s="51">
        <v>565980</v>
      </c>
    </row>
    <row r="13" spans="1:5" ht="15">
      <c r="A13" s="4" t="s">
        <v>291</v>
      </c>
      <c r="B13" s="20" t="s">
        <v>65</v>
      </c>
      <c r="C13" s="51">
        <v>11369640</v>
      </c>
      <c r="D13" s="51">
        <v>14917293</v>
      </c>
      <c r="E13" s="51">
        <v>36277827</v>
      </c>
    </row>
    <row r="14" spans="1:5" ht="15">
      <c r="A14" s="4" t="s">
        <v>292</v>
      </c>
      <c r="B14" s="20" t="s">
        <v>70</v>
      </c>
      <c r="C14" s="51"/>
      <c r="D14" s="51"/>
      <c r="E14" s="51"/>
    </row>
    <row r="15" spans="1:5" ht="15">
      <c r="A15" s="4" t="s">
        <v>293</v>
      </c>
      <c r="B15" s="20" t="s">
        <v>79</v>
      </c>
      <c r="C15" s="51">
        <v>5279952</v>
      </c>
      <c r="D15" s="51">
        <v>5799567</v>
      </c>
      <c r="E15" s="51">
        <v>10757880</v>
      </c>
    </row>
    <row r="16" spans="1:5" ht="15">
      <c r="A16" s="27" t="s">
        <v>294</v>
      </c>
      <c r="B16" s="31" t="s">
        <v>80</v>
      </c>
      <c r="C16" s="52">
        <f>SUM(C11:C15)</f>
        <v>27856938</v>
      </c>
      <c r="D16" s="52">
        <f>SUM(D11:D15)</f>
        <v>28116557</v>
      </c>
      <c r="E16" s="52">
        <f>SUM(E11:E15)</f>
        <v>53672868</v>
      </c>
    </row>
    <row r="17" spans="1:5" ht="15">
      <c r="A17" s="9" t="s">
        <v>81</v>
      </c>
      <c r="B17" s="20" t="s">
        <v>82</v>
      </c>
      <c r="C17" s="51"/>
      <c r="D17" s="51"/>
      <c r="E17" s="51"/>
    </row>
    <row r="18" spans="1:5" ht="15">
      <c r="A18" s="9" t="s">
        <v>295</v>
      </c>
      <c r="B18" s="20" t="s">
        <v>83</v>
      </c>
      <c r="C18" s="51">
        <v>377500</v>
      </c>
      <c r="D18" s="51"/>
      <c r="E18" s="51"/>
    </row>
    <row r="19" spans="1:5" ht="15">
      <c r="A19" s="9" t="s">
        <v>317</v>
      </c>
      <c r="B19" s="20" t="s">
        <v>84</v>
      </c>
      <c r="C19" s="51"/>
      <c r="D19" s="51"/>
      <c r="E19" s="51"/>
    </row>
    <row r="20" spans="1:5" ht="15">
      <c r="A20" s="9" t="s">
        <v>318</v>
      </c>
      <c r="B20" s="20" t="s">
        <v>85</v>
      </c>
      <c r="C20" s="51"/>
      <c r="D20" s="51"/>
      <c r="E20" s="51"/>
    </row>
    <row r="21" spans="1:5" ht="15">
      <c r="A21" s="9" t="s">
        <v>319</v>
      </c>
      <c r="B21" s="20" t="s">
        <v>86</v>
      </c>
      <c r="C21" s="51"/>
      <c r="D21" s="51"/>
      <c r="E21" s="51"/>
    </row>
    <row r="22" spans="1:5" ht="15">
      <c r="A22" s="9" t="s">
        <v>320</v>
      </c>
      <c r="B22" s="20" t="s">
        <v>87</v>
      </c>
      <c r="C22" s="51"/>
      <c r="D22" s="51"/>
      <c r="E22" s="51"/>
    </row>
    <row r="23" spans="1:5" ht="15">
      <c r="A23" s="9" t="s">
        <v>321</v>
      </c>
      <c r="B23" s="20" t="s">
        <v>88</v>
      </c>
      <c r="C23" s="51"/>
      <c r="D23" s="51"/>
      <c r="E23" s="51"/>
    </row>
    <row r="24" spans="1:5" ht="15">
      <c r="A24" s="9" t="s">
        <v>322</v>
      </c>
      <c r="B24" s="20" t="s">
        <v>89</v>
      </c>
      <c r="C24" s="51">
        <v>7193159</v>
      </c>
      <c r="D24" s="51">
        <v>3170000</v>
      </c>
      <c r="E24" s="51">
        <v>4893000</v>
      </c>
    </row>
    <row r="25" spans="1:5" ht="15">
      <c r="A25" s="28" t="s">
        <v>296</v>
      </c>
      <c r="B25" s="31" t="s">
        <v>90</v>
      </c>
      <c r="C25" s="52">
        <f>SUM(C17:C24)</f>
        <v>7570659</v>
      </c>
      <c r="D25" s="52">
        <f>SUM(D17:D24)</f>
        <v>3170000</v>
      </c>
      <c r="E25" s="52">
        <f>SUM(E17:E24)</f>
        <v>4893000</v>
      </c>
    </row>
    <row r="26" spans="1:5" ht="15">
      <c r="A26" s="8" t="s">
        <v>323</v>
      </c>
      <c r="B26" s="20" t="s">
        <v>91</v>
      </c>
      <c r="C26" s="51"/>
      <c r="D26" s="51"/>
      <c r="E26" s="51"/>
    </row>
    <row r="27" spans="1:5" ht="15">
      <c r="A27" s="8" t="s">
        <v>92</v>
      </c>
      <c r="B27" s="20" t="s">
        <v>93</v>
      </c>
      <c r="C27" s="51">
        <v>646763</v>
      </c>
      <c r="D27" s="51">
        <v>1101585</v>
      </c>
      <c r="E27" s="51">
        <v>2897571</v>
      </c>
    </row>
    <row r="28" spans="1:5" ht="15">
      <c r="A28" s="8" t="s">
        <v>94</v>
      </c>
      <c r="B28" s="20" t="s">
        <v>95</v>
      </c>
      <c r="C28" s="51"/>
      <c r="D28" s="51"/>
      <c r="E28" s="51"/>
    </row>
    <row r="29" spans="1:5" ht="15">
      <c r="A29" s="8" t="s">
        <v>297</v>
      </c>
      <c r="B29" s="20" t="s">
        <v>96</v>
      </c>
      <c r="C29" s="51"/>
      <c r="D29" s="51"/>
      <c r="E29" s="51"/>
    </row>
    <row r="30" spans="1:5" ht="15">
      <c r="A30" s="8" t="s">
        <v>324</v>
      </c>
      <c r="B30" s="20" t="s">
        <v>97</v>
      </c>
      <c r="C30" s="51"/>
      <c r="D30" s="51"/>
      <c r="E30" s="51"/>
    </row>
    <row r="31" spans="1:5" ht="15">
      <c r="A31" s="8" t="s">
        <v>298</v>
      </c>
      <c r="B31" s="20" t="s">
        <v>98</v>
      </c>
      <c r="C31" s="51">
        <v>3589493</v>
      </c>
      <c r="D31" s="51">
        <v>2958910</v>
      </c>
      <c r="E31" s="51">
        <v>2530834</v>
      </c>
    </row>
    <row r="32" spans="1:5" ht="15">
      <c r="A32" s="8" t="s">
        <v>325</v>
      </c>
      <c r="B32" s="20" t="s">
        <v>99</v>
      </c>
      <c r="C32" s="51"/>
      <c r="D32" s="51"/>
      <c r="E32" s="51"/>
    </row>
    <row r="33" spans="1:5" ht="15">
      <c r="A33" s="8" t="s">
        <v>326</v>
      </c>
      <c r="B33" s="20" t="s">
        <v>100</v>
      </c>
      <c r="C33" s="51"/>
      <c r="D33" s="51"/>
      <c r="E33" s="51"/>
    </row>
    <row r="34" spans="1:5" ht="15">
      <c r="A34" s="8" t="s">
        <v>101</v>
      </c>
      <c r="B34" s="20" t="s">
        <v>102</v>
      </c>
      <c r="C34" s="51"/>
      <c r="D34" s="51"/>
      <c r="E34" s="51"/>
    </row>
    <row r="35" spans="1:5" ht="15">
      <c r="A35" s="12" t="s">
        <v>103</v>
      </c>
      <c r="B35" s="20" t="s">
        <v>104</v>
      </c>
      <c r="C35" s="51"/>
      <c r="D35" s="51"/>
      <c r="E35" s="51"/>
    </row>
    <row r="36" spans="1:5" ht="15">
      <c r="A36" s="8" t="s">
        <v>327</v>
      </c>
      <c r="B36" s="20" t="s">
        <v>105</v>
      </c>
      <c r="C36" s="51">
        <v>401306</v>
      </c>
      <c r="D36" s="51">
        <v>1532784</v>
      </c>
      <c r="E36" s="51">
        <v>180000</v>
      </c>
    </row>
    <row r="37" spans="1:5" ht="15">
      <c r="A37" s="12" t="s">
        <v>409</v>
      </c>
      <c r="B37" s="20" t="s">
        <v>417</v>
      </c>
      <c r="C37" s="51"/>
      <c r="D37" s="51"/>
      <c r="E37" s="51">
        <v>297754</v>
      </c>
    </row>
    <row r="38" spans="1:5" ht="15">
      <c r="A38" s="12" t="s">
        <v>410</v>
      </c>
      <c r="B38" s="20" t="s">
        <v>417</v>
      </c>
      <c r="C38" s="51"/>
      <c r="D38" s="51"/>
      <c r="E38" s="51"/>
    </row>
    <row r="39" spans="1:5" ht="15">
      <c r="A39" s="28" t="s">
        <v>299</v>
      </c>
      <c r="B39" s="31" t="s">
        <v>106</v>
      </c>
      <c r="C39" s="52">
        <f>SUM(C26:C38)</f>
        <v>4637562</v>
      </c>
      <c r="D39" s="52">
        <f>SUM(D26:D38)</f>
        <v>5593279</v>
      </c>
      <c r="E39" s="52">
        <f>SUM(E26:E38)</f>
        <v>5906159</v>
      </c>
    </row>
    <row r="40" spans="1:5" ht="15.75">
      <c r="A40" s="69" t="s">
        <v>399</v>
      </c>
      <c r="B40" s="31"/>
      <c r="C40" s="52">
        <f>SUM(C9+C10+C16+C25+C39)</f>
        <v>73978151</v>
      </c>
      <c r="D40" s="52">
        <f>SUM(D9+D10+D16+D25+D39)</f>
        <v>64293803</v>
      </c>
      <c r="E40" s="52">
        <f>SUM(E9+E10+E16+E25+E39)</f>
        <v>93113534</v>
      </c>
    </row>
    <row r="41" spans="1:5" ht="15">
      <c r="A41" s="24" t="s">
        <v>107</v>
      </c>
      <c r="B41" s="20" t="s">
        <v>108</v>
      </c>
      <c r="C41" s="51">
        <v>1000000</v>
      </c>
      <c r="D41" s="51"/>
      <c r="E41" s="51"/>
    </row>
    <row r="42" spans="1:5" ht="15">
      <c r="A42" s="24" t="s">
        <v>328</v>
      </c>
      <c r="B42" s="20" t="s">
        <v>109</v>
      </c>
      <c r="C42" s="51">
        <v>7300800</v>
      </c>
      <c r="D42" s="51">
        <v>14107228</v>
      </c>
      <c r="E42" s="51">
        <v>167034902</v>
      </c>
    </row>
    <row r="43" spans="1:5" ht="15">
      <c r="A43" s="24" t="s">
        <v>110</v>
      </c>
      <c r="B43" s="20" t="s">
        <v>111</v>
      </c>
      <c r="C43" s="51"/>
      <c r="D43" s="51"/>
      <c r="E43" s="51"/>
    </row>
    <row r="44" spans="1:5" ht="15">
      <c r="A44" s="24" t="s">
        <v>112</v>
      </c>
      <c r="B44" s="20" t="s">
        <v>113</v>
      </c>
      <c r="C44" s="51">
        <v>6178499</v>
      </c>
      <c r="D44" s="51">
        <v>4676130</v>
      </c>
      <c r="E44" s="51">
        <v>15305239</v>
      </c>
    </row>
    <row r="45" spans="1:5" ht="15">
      <c r="A45" s="5" t="s">
        <v>114</v>
      </c>
      <c r="B45" s="20" t="s">
        <v>115</v>
      </c>
      <c r="C45" s="51"/>
      <c r="D45" s="51"/>
      <c r="E45" s="51"/>
    </row>
    <row r="46" spans="1:5" ht="15">
      <c r="A46" s="5" t="s">
        <v>116</v>
      </c>
      <c r="B46" s="20" t="s">
        <v>117</v>
      </c>
      <c r="C46" s="51"/>
      <c r="D46" s="51"/>
      <c r="E46" s="51"/>
    </row>
    <row r="47" spans="1:5" ht="15">
      <c r="A47" s="5" t="s">
        <v>118</v>
      </c>
      <c r="B47" s="20" t="s">
        <v>119</v>
      </c>
      <c r="C47" s="51">
        <v>1308367</v>
      </c>
      <c r="D47" s="51">
        <v>2371506</v>
      </c>
      <c r="E47" s="51">
        <v>51661939</v>
      </c>
    </row>
    <row r="48" spans="1:5" ht="15">
      <c r="A48" s="29" t="s">
        <v>301</v>
      </c>
      <c r="B48" s="31" t="s">
        <v>120</v>
      </c>
      <c r="C48" s="52">
        <f>SUM(C41:C47)</f>
        <v>15787666</v>
      </c>
      <c r="D48" s="52">
        <f>SUM(D41:D47)</f>
        <v>21154864</v>
      </c>
      <c r="E48" s="52">
        <f>SUM(E41:E47)</f>
        <v>234002080</v>
      </c>
    </row>
    <row r="49" spans="1:5" ht="15">
      <c r="A49" s="9" t="s">
        <v>121</v>
      </c>
      <c r="B49" s="20" t="s">
        <v>122</v>
      </c>
      <c r="C49" s="51">
        <v>8569252</v>
      </c>
      <c r="D49" s="51">
        <v>8843257</v>
      </c>
      <c r="E49" s="51">
        <v>47055701</v>
      </c>
    </row>
    <row r="50" spans="1:5" ht="15">
      <c r="A50" s="9" t="s">
        <v>123</v>
      </c>
      <c r="B50" s="20" t="s">
        <v>124</v>
      </c>
      <c r="C50" s="51"/>
      <c r="D50" s="51"/>
      <c r="E50" s="51"/>
    </row>
    <row r="51" spans="1:5" ht="15">
      <c r="A51" s="9" t="s">
        <v>125</v>
      </c>
      <c r="B51" s="20" t="s">
        <v>126</v>
      </c>
      <c r="C51" s="51"/>
      <c r="D51" s="51"/>
      <c r="E51" s="51"/>
    </row>
    <row r="52" spans="1:5" ht="15">
      <c r="A52" s="9" t="s">
        <v>127</v>
      </c>
      <c r="B52" s="20" t="s">
        <v>128</v>
      </c>
      <c r="C52" s="51">
        <v>2057501</v>
      </c>
      <c r="D52" s="51">
        <v>2387679</v>
      </c>
      <c r="E52" s="51">
        <v>12933939</v>
      </c>
    </row>
    <row r="53" spans="1:5" ht="15">
      <c r="A53" s="28" t="s">
        <v>302</v>
      </c>
      <c r="B53" s="31" t="s">
        <v>129</v>
      </c>
      <c r="C53" s="52">
        <f>SUM(C49:C52)</f>
        <v>10626753</v>
      </c>
      <c r="D53" s="52">
        <f>SUM(D49:D52)</f>
        <v>11230936</v>
      </c>
      <c r="E53" s="52">
        <f>SUM(E49:E52)</f>
        <v>59989640</v>
      </c>
    </row>
    <row r="54" spans="1:5" ht="15">
      <c r="A54" s="9" t="s">
        <v>130</v>
      </c>
      <c r="B54" s="20" t="s">
        <v>131</v>
      </c>
      <c r="C54" s="51"/>
      <c r="D54" s="51"/>
      <c r="E54" s="51"/>
    </row>
    <row r="55" spans="1:5" ht="15">
      <c r="A55" s="9" t="s">
        <v>329</v>
      </c>
      <c r="B55" s="20" t="s">
        <v>132</v>
      </c>
      <c r="C55" s="51"/>
      <c r="D55" s="51"/>
      <c r="E55" s="51"/>
    </row>
    <row r="56" spans="1:5" ht="15">
      <c r="A56" s="9" t="s">
        <v>330</v>
      </c>
      <c r="B56" s="20" t="s">
        <v>133</v>
      </c>
      <c r="C56" s="51"/>
      <c r="D56" s="51"/>
      <c r="E56" s="51"/>
    </row>
    <row r="57" spans="1:5" ht="15">
      <c r="A57" s="9" t="s">
        <v>331</v>
      </c>
      <c r="B57" s="20" t="s">
        <v>134</v>
      </c>
      <c r="C57" s="51"/>
      <c r="D57" s="51"/>
      <c r="E57" s="51"/>
    </row>
    <row r="58" spans="1:5" ht="15">
      <c r="A58" s="9" t="s">
        <v>332</v>
      </c>
      <c r="B58" s="20" t="s">
        <v>135</v>
      </c>
      <c r="C58" s="51"/>
      <c r="D58" s="51"/>
      <c r="E58" s="51"/>
    </row>
    <row r="59" spans="1:5" ht="15">
      <c r="A59" s="9" t="s">
        <v>333</v>
      </c>
      <c r="B59" s="20" t="s">
        <v>136</v>
      </c>
      <c r="C59" s="51"/>
      <c r="D59" s="51"/>
      <c r="E59" s="51"/>
    </row>
    <row r="60" spans="1:5" ht="15">
      <c r="A60" s="9" t="s">
        <v>137</v>
      </c>
      <c r="B60" s="20" t="s">
        <v>138</v>
      </c>
      <c r="C60" s="51"/>
      <c r="D60" s="51"/>
      <c r="E60" s="51"/>
    </row>
    <row r="61" spans="1:5" ht="15">
      <c r="A61" s="9" t="s">
        <v>334</v>
      </c>
      <c r="B61" s="20" t="s">
        <v>427</v>
      </c>
      <c r="C61" s="51"/>
      <c r="D61" s="51">
        <v>134</v>
      </c>
      <c r="E61" s="51"/>
    </row>
    <row r="62" spans="1:5" ht="15">
      <c r="A62" s="28" t="s">
        <v>303</v>
      </c>
      <c r="B62" s="31" t="s">
        <v>139</v>
      </c>
      <c r="C62" s="52">
        <f>SUM(C54:C61)</f>
        <v>0</v>
      </c>
      <c r="D62" s="52">
        <f>SUM(D54:D61)</f>
        <v>134</v>
      </c>
      <c r="E62" s="52">
        <f>SUM(E54:E61)</f>
        <v>0</v>
      </c>
    </row>
    <row r="63" spans="1:5" ht="15.75">
      <c r="A63" s="69" t="s">
        <v>398</v>
      </c>
      <c r="B63" s="31"/>
      <c r="C63" s="52">
        <f>SUM(C48+C53+C62)</f>
        <v>26414419</v>
      </c>
      <c r="D63" s="52">
        <f>SUM(D48+D53+D62)</f>
        <v>32385934</v>
      </c>
      <c r="E63" s="52">
        <f>SUM(E48+E53+E62)</f>
        <v>293991720</v>
      </c>
    </row>
    <row r="64" spans="1:5" ht="15.75">
      <c r="A64" s="59" t="s">
        <v>342</v>
      </c>
      <c r="B64" s="70" t="s">
        <v>140</v>
      </c>
      <c r="C64" s="52">
        <f>SUM(C40+C63)</f>
        <v>100392570</v>
      </c>
      <c r="D64" s="52">
        <f>SUM(D40+D63)</f>
        <v>96679737</v>
      </c>
      <c r="E64" s="52">
        <f>SUM(E40+E63)</f>
        <v>387105254</v>
      </c>
    </row>
    <row r="65" spans="1:5" ht="15">
      <c r="A65" s="11" t="s">
        <v>304</v>
      </c>
      <c r="B65" s="6" t="s">
        <v>145</v>
      </c>
      <c r="C65" s="42">
        <v>4000000</v>
      </c>
      <c r="D65" s="42">
        <v>5000000</v>
      </c>
      <c r="E65" s="42"/>
    </row>
    <row r="66" spans="1:5" ht="15">
      <c r="A66" s="10" t="s">
        <v>305</v>
      </c>
      <c r="B66" s="6" t="s">
        <v>151</v>
      </c>
      <c r="C66" s="43"/>
      <c r="D66" s="43"/>
      <c r="E66" s="43"/>
    </row>
    <row r="67" spans="1:5" ht="15">
      <c r="A67" s="25" t="s">
        <v>152</v>
      </c>
      <c r="B67" s="4" t="s">
        <v>153</v>
      </c>
      <c r="C67" s="44"/>
      <c r="D67" s="44"/>
      <c r="E67" s="44"/>
    </row>
    <row r="68" spans="1:5" ht="15">
      <c r="A68" s="25" t="s">
        <v>154</v>
      </c>
      <c r="B68" s="4" t="s">
        <v>155</v>
      </c>
      <c r="C68" s="44">
        <v>2258483</v>
      </c>
      <c r="D68" s="44">
        <v>1514152</v>
      </c>
      <c r="E68" s="44">
        <v>2102742</v>
      </c>
    </row>
    <row r="69" spans="1:5" ht="15">
      <c r="A69" s="10" t="s">
        <v>156</v>
      </c>
      <c r="B69" s="6" t="s">
        <v>157</v>
      </c>
      <c r="C69" s="44"/>
      <c r="D69" s="44"/>
      <c r="E69" s="44"/>
    </row>
    <row r="70" spans="1:5" ht="15">
      <c r="A70" s="25" t="s">
        <v>158</v>
      </c>
      <c r="B70" s="4" t="s">
        <v>159</v>
      </c>
      <c r="C70" s="44"/>
      <c r="D70" s="44"/>
      <c r="E70" s="44"/>
    </row>
    <row r="71" spans="1:5" ht="15">
      <c r="A71" s="25" t="s">
        <v>160</v>
      </c>
      <c r="B71" s="4" t="s">
        <v>161</v>
      </c>
      <c r="C71" s="44"/>
      <c r="D71" s="44"/>
      <c r="E71" s="44"/>
    </row>
    <row r="72" spans="1:5" ht="15">
      <c r="A72" s="25" t="s">
        <v>162</v>
      </c>
      <c r="B72" s="4" t="s">
        <v>163</v>
      </c>
      <c r="C72" s="44"/>
      <c r="D72" s="44"/>
      <c r="E72" s="44"/>
    </row>
    <row r="73" spans="1:5" ht="15">
      <c r="A73" s="26" t="s">
        <v>306</v>
      </c>
      <c r="B73" s="27" t="s">
        <v>164</v>
      </c>
      <c r="C73" s="43">
        <f>SUM(C65,C66,C67:C72)</f>
        <v>6258483</v>
      </c>
      <c r="D73" s="43">
        <f>SUM(D65,D66,D67:D72)</f>
        <v>6514152</v>
      </c>
      <c r="E73" s="43">
        <f>SUM(E65:E72)</f>
        <v>2102742</v>
      </c>
    </row>
    <row r="74" spans="1:5" ht="15">
      <c r="A74" s="25" t="s">
        <v>165</v>
      </c>
      <c r="B74" s="4" t="s">
        <v>166</v>
      </c>
      <c r="C74" s="44"/>
      <c r="D74" s="44"/>
      <c r="E74" s="44"/>
    </row>
    <row r="75" spans="1:5" ht="15">
      <c r="A75" s="9" t="s">
        <v>167</v>
      </c>
      <c r="B75" s="4" t="s">
        <v>168</v>
      </c>
      <c r="C75" s="45"/>
      <c r="D75" s="45"/>
      <c r="E75" s="45"/>
    </row>
    <row r="76" spans="1:5" ht="15">
      <c r="A76" s="25" t="s">
        <v>339</v>
      </c>
      <c r="B76" s="4" t="s">
        <v>169</v>
      </c>
      <c r="C76" s="44"/>
      <c r="D76" s="44"/>
      <c r="E76" s="44"/>
    </row>
    <row r="77" spans="1:5" ht="15">
      <c r="A77" s="25" t="s">
        <v>308</v>
      </c>
      <c r="B77" s="4" t="s">
        <v>170</v>
      </c>
      <c r="C77" s="44"/>
      <c r="D77" s="44"/>
      <c r="E77" s="44"/>
    </row>
    <row r="78" spans="1:5" ht="15">
      <c r="A78" s="26" t="s">
        <v>309</v>
      </c>
      <c r="B78" s="27" t="s">
        <v>171</v>
      </c>
      <c r="C78" s="43"/>
      <c r="D78" s="43"/>
      <c r="E78" s="43"/>
    </row>
    <row r="79" spans="1:5" ht="15">
      <c r="A79" s="9" t="s">
        <v>172</v>
      </c>
      <c r="B79" s="4" t="s">
        <v>173</v>
      </c>
      <c r="C79" s="45"/>
      <c r="D79" s="45"/>
      <c r="E79" s="45"/>
    </row>
    <row r="80" spans="1:5" ht="15.75">
      <c r="A80" s="61" t="s">
        <v>343</v>
      </c>
      <c r="B80" s="62" t="s">
        <v>174</v>
      </c>
      <c r="C80" s="43">
        <f>SUM(C73,C78,C79)</f>
        <v>6258483</v>
      </c>
      <c r="D80" s="43">
        <f>SUM(D73,D78,D79)</f>
        <v>6514152</v>
      </c>
      <c r="E80" s="43">
        <f>SUM(E73,E78,F79)</f>
        <v>2102742</v>
      </c>
    </row>
    <row r="81" spans="1:5" ht="15.75">
      <c r="A81" s="60" t="s">
        <v>379</v>
      </c>
      <c r="B81" s="63"/>
      <c r="C81" s="52">
        <f>SUM(C64+C80)</f>
        <v>106651053</v>
      </c>
      <c r="D81" s="52">
        <f>SUM(D64+D80)</f>
        <v>103193889</v>
      </c>
      <c r="E81" s="52">
        <f>SUM(E64+E80)</f>
        <v>389207996</v>
      </c>
    </row>
    <row r="82" spans="1:5" ht="63.75" customHeight="1">
      <c r="A82" s="1" t="s">
        <v>5</v>
      </c>
      <c r="B82" s="2" t="s">
        <v>3</v>
      </c>
      <c r="C82" s="50" t="s">
        <v>432</v>
      </c>
      <c r="D82" s="50" t="s">
        <v>433</v>
      </c>
      <c r="E82" s="50" t="s">
        <v>434</v>
      </c>
    </row>
    <row r="83" spans="1:5" ht="15">
      <c r="A83" s="4" t="s">
        <v>381</v>
      </c>
      <c r="B83" s="5" t="s">
        <v>187</v>
      </c>
      <c r="C83" s="53">
        <v>36523174</v>
      </c>
      <c r="D83" s="53">
        <v>33125780</v>
      </c>
      <c r="E83" s="53">
        <v>31807252</v>
      </c>
    </row>
    <row r="84" spans="1:5" ht="15">
      <c r="A84" s="4" t="s">
        <v>188</v>
      </c>
      <c r="B84" s="5" t="s">
        <v>189</v>
      </c>
      <c r="C84" s="53"/>
      <c r="D84" s="53"/>
      <c r="E84" s="53"/>
    </row>
    <row r="85" spans="1:5" ht="15">
      <c r="A85" s="4" t="s">
        <v>190</v>
      </c>
      <c r="B85" s="5" t="s">
        <v>191</v>
      </c>
      <c r="C85" s="53"/>
      <c r="D85" s="53"/>
      <c r="E85" s="53"/>
    </row>
    <row r="86" spans="1:5" ht="15">
      <c r="A86" s="4" t="s">
        <v>344</v>
      </c>
      <c r="B86" s="5" t="s">
        <v>192</v>
      </c>
      <c r="C86" s="53"/>
      <c r="D86" s="53"/>
      <c r="E86" s="53"/>
    </row>
    <row r="87" spans="1:5" ht="15">
      <c r="A87" s="4" t="s">
        <v>345</v>
      </c>
      <c r="B87" s="5" t="s">
        <v>193</v>
      </c>
      <c r="C87" s="53"/>
      <c r="D87" s="53"/>
      <c r="E87" s="53"/>
    </row>
    <row r="88" spans="1:5" ht="15">
      <c r="A88" s="4" t="s">
        <v>346</v>
      </c>
      <c r="B88" s="5" t="s">
        <v>194</v>
      </c>
      <c r="C88" s="53">
        <v>30945195</v>
      </c>
      <c r="D88" s="53">
        <v>27459704</v>
      </c>
      <c r="E88" s="53">
        <v>21384076</v>
      </c>
    </row>
    <row r="89" spans="1:5" ht="15">
      <c r="A89" s="27" t="s">
        <v>382</v>
      </c>
      <c r="B89" s="29" t="s">
        <v>195</v>
      </c>
      <c r="C89" s="52">
        <f>SUM(C83:C88)</f>
        <v>67468369</v>
      </c>
      <c r="D89" s="52">
        <f>SUM(D83:D88)</f>
        <v>60585484</v>
      </c>
      <c r="E89" s="52">
        <f>SUM(E83:E88)</f>
        <v>53191328</v>
      </c>
    </row>
    <row r="90" spans="1:5" ht="15">
      <c r="A90" s="4" t="s">
        <v>384</v>
      </c>
      <c r="B90" s="5" t="s">
        <v>206</v>
      </c>
      <c r="C90" s="53"/>
      <c r="D90" s="53"/>
      <c r="E90" s="53"/>
    </row>
    <row r="91" spans="1:5" ht="15">
      <c r="A91" s="4" t="s">
        <v>352</v>
      </c>
      <c r="B91" s="5" t="s">
        <v>207</v>
      </c>
      <c r="C91" s="53"/>
      <c r="D91" s="53"/>
      <c r="E91" s="53"/>
    </row>
    <row r="92" spans="1:5" ht="15">
      <c r="A92" s="4" t="s">
        <v>353</v>
      </c>
      <c r="B92" s="5" t="s">
        <v>208</v>
      </c>
      <c r="C92" s="53"/>
      <c r="D92" s="53"/>
      <c r="E92" s="53"/>
    </row>
    <row r="93" spans="1:5" ht="15">
      <c r="A93" s="4" t="s">
        <v>354</v>
      </c>
      <c r="B93" s="5" t="s">
        <v>209</v>
      </c>
      <c r="C93" s="53">
        <v>2033920</v>
      </c>
      <c r="D93" s="53">
        <v>1897758</v>
      </c>
      <c r="E93" s="53">
        <v>1700000</v>
      </c>
    </row>
    <row r="94" spans="1:5" ht="15">
      <c r="A94" s="4" t="s">
        <v>385</v>
      </c>
      <c r="B94" s="5" t="s">
        <v>216</v>
      </c>
      <c r="C94" s="53">
        <v>1146759</v>
      </c>
      <c r="D94" s="53">
        <v>3043478</v>
      </c>
      <c r="E94" s="53">
        <v>2100000</v>
      </c>
    </row>
    <row r="95" spans="1:5" ht="15">
      <c r="A95" s="4" t="s">
        <v>359</v>
      </c>
      <c r="B95" s="5" t="s">
        <v>217</v>
      </c>
      <c r="C95" s="53">
        <v>8762</v>
      </c>
      <c r="D95" s="53">
        <v>16002</v>
      </c>
      <c r="E95" s="53">
        <v>15000</v>
      </c>
    </row>
    <row r="96" spans="1:5" ht="15">
      <c r="A96" s="27" t="s">
        <v>386</v>
      </c>
      <c r="B96" s="29" t="s">
        <v>218</v>
      </c>
      <c r="C96" s="52">
        <f>SUM(C90:C95)</f>
        <v>3189441</v>
      </c>
      <c r="D96" s="52">
        <f>SUM(D90:D95)</f>
        <v>4957238</v>
      </c>
      <c r="E96" s="52">
        <f>SUM(E90:E95)</f>
        <v>3815000</v>
      </c>
    </row>
    <row r="97" spans="1:5" ht="15">
      <c r="A97" s="9" t="s">
        <v>219</v>
      </c>
      <c r="B97" s="5" t="s">
        <v>220</v>
      </c>
      <c r="C97" s="53">
        <v>1323601</v>
      </c>
      <c r="D97" s="53">
        <v>568524</v>
      </c>
      <c r="E97" s="53">
        <v>700000</v>
      </c>
    </row>
    <row r="98" spans="1:5" ht="15">
      <c r="A98" s="9" t="s">
        <v>360</v>
      </c>
      <c r="B98" s="5" t="s">
        <v>221</v>
      </c>
      <c r="C98" s="53">
        <v>10000</v>
      </c>
      <c r="D98" s="53">
        <v>120000</v>
      </c>
      <c r="E98" s="53">
        <v>400000</v>
      </c>
    </row>
    <row r="99" spans="1:5" ht="15">
      <c r="A99" s="9" t="s">
        <v>361</v>
      </c>
      <c r="B99" s="5" t="s">
        <v>222</v>
      </c>
      <c r="C99" s="53"/>
      <c r="D99" s="53"/>
      <c r="E99" s="53"/>
    </row>
    <row r="100" spans="1:5" ht="15">
      <c r="A100" s="9" t="s">
        <v>362</v>
      </c>
      <c r="B100" s="5" t="s">
        <v>223</v>
      </c>
      <c r="C100" s="53"/>
      <c r="D100" s="53"/>
      <c r="E100" s="53"/>
    </row>
    <row r="101" spans="1:5" ht="15">
      <c r="A101" s="9" t="s">
        <v>224</v>
      </c>
      <c r="B101" s="5" t="s">
        <v>225</v>
      </c>
      <c r="C101" s="53"/>
      <c r="D101" s="53"/>
      <c r="E101" s="53"/>
    </row>
    <row r="102" spans="1:5" ht="15">
      <c r="A102" s="9" t="s">
        <v>226</v>
      </c>
      <c r="B102" s="5" t="s">
        <v>227</v>
      </c>
      <c r="C102" s="53"/>
      <c r="D102" s="53"/>
      <c r="E102" s="53"/>
    </row>
    <row r="103" spans="1:5" ht="15">
      <c r="A103" s="9" t="s">
        <v>228</v>
      </c>
      <c r="B103" s="5" t="s">
        <v>229</v>
      </c>
      <c r="C103" s="53"/>
      <c r="D103" s="53"/>
      <c r="E103" s="53"/>
    </row>
    <row r="104" spans="1:5" ht="15">
      <c r="A104" s="9" t="s">
        <v>363</v>
      </c>
      <c r="B104" s="5" t="s">
        <v>230</v>
      </c>
      <c r="C104" s="53">
        <v>16</v>
      </c>
      <c r="D104" s="53">
        <v>43</v>
      </c>
      <c r="E104" s="53"/>
    </row>
    <row r="105" spans="1:5" ht="15">
      <c r="A105" s="9" t="s">
        <v>364</v>
      </c>
      <c r="B105" s="5" t="s">
        <v>231</v>
      </c>
      <c r="C105" s="53"/>
      <c r="D105" s="53">
        <v>83071</v>
      </c>
      <c r="E105" s="53"/>
    </row>
    <row r="106" spans="1:5" ht="15">
      <c r="A106" s="9" t="s">
        <v>365</v>
      </c>
      <c r="B106" s="5" t="s">
        <v>419</v>
      </c>
      <c r="C106" s="53">
        <v>105450</v>
      </c>
      <c r="D106" s="53">
        <v>108953</v>
      </c>
      <c r="E106" s="53">
        <v>50000</v>
      </c>
    </row>
    <row r="107" spans="1:5" ht="15">
      <c r="A107" s="28" t="s">
        <v>387</v>
      </c>
      <c r="B107" s="29" t="s">
        <v>232</v>
      </c>
      <c r="C107" s="52">
        <f>SUM(C97:C106)</f>
        <v>1439067</v>
      </c>
      <c r="D107" s="52">
        <f>SUM(D97:D106)</f>
        <v>880591</v>
      </c>
      <c r="E107" s="52">
        <f>SUM(E97:E106)</f>
        <v>1150000</v>
      </c>
    </row>
    <row r="108" spans="1:5" ht="15">
      <c r="A108" s="9" t="s">
        <v>241</v>
      </c>
      <c r="B108" s="5" t="s">
        <v>242</v>
      </c>
      <c r="C108" s="53"/>
      <c r="D108" s="53"/>
      <c r="E108" s="53"/>
    </row>
    <row r="109" spans="1:5" ht="15">
      <c r="A109" s="4" t="s">
        <v>369</v>
      </c>
      <c r="B109" s="5" t="s">
        <v>422</v>
      </c>
      <c r="C109" s="53">
        <v>85000</v>
      </c>
      <c r="D109" s="53"/>
      <c r="E109" s="53"/>
    </row>
    <row r="110" spans="1:5" ht="15">
      <c r="A110" s="9" t="s">
        <v>370</v>
      </c>
      <c r="B110" s="5" t="s">
        <v>423</v>
      </c>
      <c r="C110" s="53">
        <v>302046</v>
      </c>
      <c r="D110" s="53"/>
      <c r="E110" s="53"/>
    </row>
    <row r="111" spans="1:5" ht="15">
      <c r="A111" s="27" t="s">
        <v>389</v>
      </c>
      <c r="B111" s="29" t="s">
        <v>245</v>
      </c>
      <c r="C111" s="52">
        <f>SUM(C108:C110)</f>
        <v>387046</v>
      </c>
      <c r="D111" s="52">
        <f>SUM(D108:D110)</f>
        <v>0</v>
      </c>
      <c r="E111" s="52">
        <f>SUM(E108:E110)</f>
        <v>0</v>
      </c>
    </row>
    <row r="112" spans="1:5" ht="15.75">
      <c r="A112" s="69" t="s">
        <v>399</v>
      </c>
      <c r="B112" s="29"/>
      <c r="C112" s="52">
        <f>SUM(C89+C96+C107+C111)</f>
        <v>72483923</v>
      </c>
      <c r="D112" s="52">
        <f>SUM(D89+D96+D107+D111)</f>
        <v>66423313</v>
      </c>
      <c r="E112" s="52">
        <f>SUM(E89+E96+E107+E111)</f>
        <v>58156328</v>
      </c>
    </row>
    <row r="113" spans="1:5" ht="15">
      <c r="A113" s="4" t="s">
        <v>196</v>
      </c>
      <c r="B113" s="5" t="s">
        <v>197</v>
      </c>
      <c r="C113" s="53"/>
      <c r="D113" s="53">
        <v>14991499</v>
      </c>
      <c r="E113" s="53"/>
    </row>
    <row r="114" spans="1:5" ht="15">
      <c r="A114" s="4" t="s">
        <v>198</v>
      </c>
      <c r="B114" s="5" t="s">
        <v>199</v>
      </c>
      <c r="C114" s="53"/>
      <c r="D114" s="53"/>
      <c r="E114" s="53"/>
    </row>
    <row r="115" spans="1:5" ht="15">
      <c r="A115" s="4" t="s">
        <v>347</v>
      </c>
      <c r="B115" s="5" t="s">
        <v>200</v>
      </c>
      <c r="C115" s="53"/>
      <c r="D115" s="53"/>
      <c r="E115" s="53"/>
    </row>
    <row r="116" spans="1:5" ht="15">
      <c r="A116" s="4" t="s">
        <v>348</v>
      </c>
      <c r="B116" s="5" t="s">
        <v>201</v>
      </c>
      <c r="C116" s="53"/>
      <c r="D116" s="53"/>
      <c r="E116" s="53"/>
    </row>
    <row r="117" spans="1:5" ht="15">
      <c r="A117" s="4" t="s">
        <v>349</v>
      </c>
      <c r="B117" s="5" t="s">
        <v>202</v>
      </c>
      <c r="C117" s="53">
        <v>15350660</v>
      </c>
      <c r="D117" s="53">
        <v>269681761</v>
      </c>
      <c r="E117" s="53">
        <v>65700556</v>
      </c>
    </row>
    <row r="118" spans="1:5" ht="15">
      <c r="A118" s="27" t="s">
        <v>383</v>
      </c>
      <c r="B118" s="29" t="s">
        <v>203</v>
      </c>
      <c r="C118" s="52">
        <f>SUM(C113:C117)</f>
        <v>15350660</v>
      </c>
      <c r="D118" s="52">
        <f>SUM(D113:D117)</f>
        <v>284673260</v>
      </c>
      <c r="E118" s="52">
        <f>SUM(E113:E117)</f>
        <v>65700556</v>
      </c>
    </row>
    <row r="119" spans="1:5" ht="15">
      <c r="A119" s="9" t="s">
        <v>366</v>
      </c>
      <c r="B119" s="5" t="s">
        <v>233</v>
      </c>
      <c r="C119" s="53"/>
      <c r="D119" s="53"/>
      <c r="E119" s="53"/>
    </row>
    <row r="120" spans="1:5" ht="15">
      <c r="A120" s="9" t="s">
        <v>367</v>
      </c>
      <c r="B120" s="5" t="s">
        <v>234</v>
      </c>
      <c r="C120" s="53"/>
      <c r="D120" s="53"/>
      <c r="E120" s="53"/>
    </row>
    <row r="121" spans="1:5" ht="15">
      <c r="A121" s="9" t="s">
        <v>235</v>
      </c>
      <c r="B121" s="5" t="s">
        <v>236</v>
      </c>
      <c r="C121" s="53"/>
      <c r="D121" s="53"/>
      <c r="E121" s="53"/>
    </row>
    <row r="122" spans="1:5" ht="15">
      <c r="A122" s="9" t="s">
        <v>368</v>
      </c>
      <c r="B122" s="5" t="s">
        <v>237</v>
      </c>
      <c r="C122" s="53"/>
      <c r="D122" s="53"/>
      <c r="E122" s="53"/>
    </row>
    <row r="123" spans="1:5" ht="15">
      <c r="A123" s="9" t="s">
        <v>238</v>
      </c>
      <c r="B123" s="5" t="s">
        <v>239</v>
      </c>
      <c r="C123" s="53"/>
      <c r="D123" s="53"/>
      <c r="E123" s="53"/>
    </row>
    <row r="124" spans="1:5" ht="15">
      <c r="A124" s="27" t="s">
        <v>388</v>
      </c>
      <c r="B124" s="29" t="s">
        <v>240</v>
      </c>
      <c r="C124" s="52">
        <f>SUM(C119:C123)</f>
        <v>0</v>
      </c>
      <c r="D124" s="52">
        <f>SUM(D119:D123)</f>
        <v>0</v>
      </c>
      <c r="E124" s="52">
        <f>SUM(E119:E123)</f>
        <v>0</v>
      </c>
    </row>
    <row r="125" spans="1:5" ht="15">
      <c r="A125" s="9" t="s">
        <v>246</v>
      </c>
      <c r="B125" s="5" t="s">
        <v>247</v>
      </c>
      <c r="C125" s="53"/>
      <c r="D125" s="53"/>
      <c r="E125" s="53"/>
    </row>
    <row r="126" spans="1:5" ht="15">
      <c r="A126" s="4" t="s">
        <v>371</v>
      </c>
      <c r="B126" s="5" t="s">
        <v>248</v>
      </c>
      <c r="C126" s="53"/>
      <c r="D126" s="53"/>
      <c r="E126" s="53"/>
    </row>
    <row r="127" spans="1:5" ht="15">
      <c r="A127" s="9" t="s">
        <v>372</v>
      </c>
      <c r="B127" s="5" t="s">
        <v>249</v>
      </c>
      <c r="C127" s="53"/>
      <c r="D127" s="53"/>
      <c r="E127" s="53"/>
    </row>
    <row r="128" spans="1:5" ht="15">
      <c r="A128" s="27" t="s">
        <v>391</v>
      </c>
      <c r="B128" s="29" t="s">
        <v>250</v>
      </c>
      <c r="C128" s="52">
        <f>SUM(C125:C127)</f>
        <v>0</v>
      </c>
      <c r="D128" s="52">
        <f>SUM(D125:D127)</f>
        <v>0</v>
      </c>
      <c r="E128" s="52">
        <f>SUM(E125:E127)</f>
        <v>0</v>
      </c>
    </row>
    <row r="129" spans="1:5" ht="15.75">
      <c r="A129" s="69" t="s">
        <v>398</v>
      </c>
      <c r="B129" s="29"/>
      <c r="C129" s="52">
        <f>SUM(C118+C124+C128)</f>
        <v>15350660</v>
      </c>
      <c r="D129" s="52">
        <f>SUM(D118+D124+D128)</f>
        <v>284673260</v>
      </c>
      <c r="E129" s="52">
        <f>SUM(E118+E124+E128)</f>
        <v>65700556</v>
      </c>
    </row>
    <row r="130" spans="1:5" ht="15.75">
      <c r="A130" s="58" t="s">
        <v>390</v>
      </c>
      <c r="B130" s="59" t="s">
        <v>251</v>
      </c>
      <c r="C130" s="52">
        <f>SUM(C112+C129)</f>
        <v>87834583</v>
      </c>
      <c r="D130" s="52">
        <f>SUM(D112+D129)</f>
        <v>351096573</v>
      </c>
      <c r="E130" s="52">
        <f>SUM(E89,E96,E107,E118,E124,E128,E111)</f>
        <v>123856884</v>
      </c>
    </row>
    <row r="131" spans="1:5" ht="15.75">
      <c r="A131" s="60" t="s">
        <v>407</v>
      </c>
      <c r="B131" s="59"/>
      <c r="C131" s="53"/>
      <c r="D131" s="53"/>
      <c r="E131" s="53"/>
    </row>
    <row r="132" spans="1:5" ht="15.75">
      <c r="A132" s="60" t="s">
        <v>408</v>
      </c>
      <c r="B132" s="59"/>
      <c r="C132" s="53"/>
      <c r="D132" s="53"/>
      <c r="E132" s="53"/>
    </row>
    <row r="133" spans="1:5" ht="15">
      <c r="A133" s="11" t="s">
        <v>392</v>
      </c>
      <c r="B133" s="6" t="s">
        <v>256</v>
      </c>
      <c r="C133" s="53">
        <v>4000000</v>
      </c>
      <c r="D133" s="53">
        <v>5000000</v>
      </c>
      <c r="E133" s="53"/>
    </row>
    <row r="134" spans="1:5" ht="15">
      <c r="A134" s="10" t="s">
        <v>393</v>
      </c>
      <c r="B134" s="6" t="s">
        <v>263</v>
      </c>
      <c r="C134" s="53"/>
      <c r="D134" s="53"/>
      <c r="E134" s="53"/>
    </row>
    <row r="135" spans="1:5" ht="15">
      <c r="A135" s="4" t="s">
        <v>405</v>
      </c>
      <c r="B135" s="4" t="s">
        <v>264</v>
      </c>
      <c r="C135" s="53">
        <v>4795466</v>
      </c>
      <c r="D135" s="53"/>
      <c r="E135" s="48"/>
    </row>
    <row r="136" spans="1:5" ht="15">
      <c r="A136" s="4" t="s">
        <v>406</v>
      </c>
      <c r="B136" s="4" t="s">
        <v>264</v>
      </c>
      <c r="C136" s="53">
        <v>17815789</v>
      </c>
      <c r="D136" s="53">
        <v>10345686</v>
      </c>
      <c r="E136" s="48">
        <v>264503500</v>
      </c>
    </row>
    <row r="137" spans="1:5" ht="15">
      <c r="A137" s="4" t="s">
        <v>403</v>
      </c>
      <c r="B137" s="4" t="s">
        <v>265</v>
      </c>
      <c r="C137" s="53"/>
      <c r="D137" s="53"/>
      <c r="E137" s="53"/>
    </row>
    <row r="138" spans="1:5" ht="15">
      <c r="A138" s="4" t="s">
        <v>404</v>
      </c>
      <c r="B138" s="4" t="s">
        <v>265</v>
      </c>
      <c r="C138" s="53"/>
      <c r="D138" s="53"/>
      <c r="E138" s="53"/>
    </row>
    <row r="139" spans="1:5" ht="15">
      <c r="A139" s="6" t="s">
        <v>394</v>
      </c>
      <c r="B139" s="6" t="s">
        <v>266</v>
      </c>
      <c r="C139" s="53">
        <f>SUM(C135:C138)</f>
        <v>22611255</v>
      </c>
      <c r="D139" s="53">
        <f>SUM(D135:D138)</f>
        <v>10345686</v>
      </c>
      <c r="E139" s="53">
        <f>SUM(E135:E138)</f>
        <v>264503500</v>
      </c>
    </row>
    <row r="140" spans="1:5" ht="15">
      <c r="A140" s="25" t="s">
        <v>267</v>
      </c>
      <c r="B140" s="4" t="s">
        <v>268</v>
      </c>
      <c r="C140" s="53">
        <v>2550901</v>
      </c>
      <c r="D140" s="53">
        <v>1255130</v>
      </c>
      <c r="E140" s="53">
        <v>847612</v>
      </c>
    </row>
    <row r="141" spans="1:5" ht="15">
      <c r="A141" s="25" t="s">
        <v>269</v>
      </c>
      <c r="B141" s="4" t="s">
        <v>270</v>
      </c>
      <c r="C141" s="53"/>
      <c r="D141" s="53"/>
      <c r="E141" s="53"/>
    </row>
    <row r="142" spans="1:5" ht="15">
      <c r="A142" s="25" t="s">
        <v>271</v>
      </c>
      <c r="B142" s="4" t="s">
        <v>272</v>
      </c>
      <c r="C142" s="53"/>
      <c r="D142" s="53"/>
      <c r="E142" s="53"/>
    </row>
    <row r="143" spans="1:5" ht="15">
      <c r="A143" s="25" t="s">
        <v>273</v>
      </c>
      <c r="B143" s="4" t="s">
        <v>274</v>
      </c>
      <c r="C143" s="53"/>
      <c r="D143" s="53"/>
      <c r="E143" s="53"/>
    </row>
    <row r="144" spans="1:5" ht="15">
      <c r="A144" s="9" t="s">
        <v>377</v>
      </c>
      <c r="B144" s="4" t="s">
        <v>275</v>
      </c>
      <c r="C144" s="53"/>
      <c r="D144" s="53"/>
      <c r="E144" s="53"/>
    </row>
    <row r="145" spans="1:5" ht="15">
      <c r="A145" s="11" t="s">
        <v>395</v>
      </c>
      <c r="B145" s="6" t="s">
        <v>276</v>
      </c>
      <c r="C145" s="53">
        <f>C133+C135+C140+C136</f>
        <v>29162156</v>
      </c>
      <c r="D145" s="53">
        <f>D133+D135+D140+D136</f>
        <v>16600816</v>
      </c>
      <c r="E145" s="53">
        <f>SUM(E133,E134,E139,E140)</f>
        <v>265351112</v>
      </c>
    </row>
    <row r="146" spans="1:5" ht="15">
      <c r="A146" s="9" t="s">
        <v>277</v>
      </c>
      <c r="B146" s="4" t="s">
        <v>278</v>
      </c>
      <c r="C146" s="53"/>
      <c r="D146" s="53"/>
      <c r="E146" s="53"/>
    </row>
    <row r="147" spans="1:5" ht="15">
      <c r="A147" s="9" t="s">
        <v>279</v>
      </c>
      <c r="B147" s="4" t="s">
        <v>280</v>
      </c>
      <c r="C147" s="53"/>
      <c r="D147" s="53"/>
      <c r="E147" s="53"/>
    </row>
    <row r="148" spans="1:5" ht="15">
      <c r="A148" s="25" t="s">
        <v>281</v>
      </c>
      <c r="B148" s="4" t="s">
        <v>282</v>
      </c>
      <c r="C148" s="53"/>
      <c r="D148" s="53"/>
      <c r="E148" s="53"/>
    </row>
    <row r="149" spans="1:5" ht="15">
      <c r="A149" s="25" t="s">
        <v>378</v>
      </c>
      <c r="B149" s="4" t="s">
        <v>283</v>
      </c>
      <c r="C149" s="53"/>
      <c r="D149" s="53"/>
      <c r="E149" s="53"/>
    </row>
    <row r="150" spans="1:5" ht="15">
      <c r="A150" s="10" t="s">
        <v>396</v>
      </c>
      <c r="B150" s="6" t="s">
        <v>284</v>
      </c>
      <c r="C150" s="53"/>
      <c r="D150" s="53"/>
      <c r="E150" s="53"/>
    </row>
    <row r="151" spans="1:5" ht="15">
      <c r="A151" s="11" t="s">
        <v>285</v>
      </c>
      <c r="B151" s="6" t="s">
        <v>286</v>
      </c>
      <c r="C151" s="53"/>
      <c r="D151" s="53"/>
      <c r="E151" s="53"/>
    </row>
    <row r="152" spans="1:5" ht="15.75">
      <c r="A152" s="61" t="s">
        <v>397</v>
      </c>
      <c r="B152" s="62" t="s">
        <v>287</v>
      </c>
      <c r="C152" s="52">
        <f>C145+C150+C151</f>
        <v>29162156</v>
      </c>
      <c r="D152" s="52">
        <f>D145+D150+D151</f>
        <v>16600816</v>
      </c>
      <c r="E152" s="52">
        <f>SUM(E145,E150,E151)</f>
        <v>265351112</v>
      </c>
    </row>
    <row r="153" spans="1:5" ht="15.75">
      <c r="A153" s="60" t="s">
        <v>380</v>
      </c>
      <c r="B153" s="63"/>
      <c r="C153" s="52">
        <f>SUM(C130+C152)</f>
        <v>116996739</v>
      </c>
      <c r="D153" s="52">
        <f>SUM(D130+D152)</f>
        <v>367697389</v>
      </c>
      <c r="E153" s="52">
        <f>SUM(E130+E152)</f>
        <v>389207996</v>
      </c>
    </row>
  </sheetData>
  <sheetProtection/>
  <mergeCells count="3">
    <mergeCell ref="A2:E2"/>
    <mergeCell ref="A3:E3"/>
    <mergeCell ref="B5:E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120"/>
  <sheetViews>
    <sheetView tabSelected="1" zoomScalePageLayoutView="0" workbookViewId="0" topLeftCell="A1">
      <selection activeCell="A110" sqref="A110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92" t="s">
        <v>431</v>
      </c>
      <c r="B1" s="92"/>
      <c r="C1" s="92"/>
      <c r="D1" s="92"/>
      <c r="E1" s="92"/>
      <c r="F1" s="55"/>
      <c r="G1" s="55"/>
      <c r="H1" s="55"/>
    </row>
    <row r="2" spans="1:8" ht="26.25" customHeight="1">
      <c r="A2" s="94" t="s">
        <v>420</v>
      </c>
      <c r="B2" s="94"/>
      <c r="C2" s="94"/>
      <c r="D2" s="94"/>
      <c r="E2" s="94"/>
      <c r="F2" s="54"/>
      <c r="G2" s="54"/>
      <c r="H2" s="54"/>
    </row>
    <row r="3" spans="3:7" ht="15">
      <c r="C3" s="93" t="s">
        <v>430</v>
      </c>
      <c r="D3" s="93"/>
      <c r="E3" s="93"/>
      <c r="G3" s="36"/>
    </row>
    <row r="4" spans="1:5" ht="30">
      <c r="A4" s="1" t="s">
        <v>5</v>
      </c>
      <c r="B4" s="2" t="s">
        <v>6</v>
      </c>
      <c r="C4" s="32" t="s">
        <v>0</v>
      </c>
      <c r="D4" s="37"/>
      <c r="E4" s="33" t="s">
        <v>1</v>
      </c>
    </row>
    <row r="5" spans="1:5" ht="15.75">
      <c r="A5" s="74"/>
      <c r="B5" s="75"/>
      <c r="C5" s="48"/>
      <c r="D5" s="48"/>
      <c r="E5" s="48">
        <f>SUM(C5:D5)</f>
        <v>0</v>
      </c>
    </row>
    <row r="6" spans="1:5" ht="15">
      <c r="A6" s="75"/>
      <c r="B6" s="75"/>
      <c r="C6" s="48"/>
      <c r="D6" s="48"/>
      <c r="E6" s="48"/>
    </row>
    <row r="7" spans="1:5" ht="15">
      <c r="A7" s="75"/>
      <c r="B7" s="75"/>
      <c r="C7" s="48"/>
      <c r="D7" s="48"/>
      <c r="E7" s="48"/>
    </row>
    <row r="8" spans="1:5" ht="15">
      <c r="A8" s="75"/>
      <c r="B8" s="75"/>
      <c r="C8" s="48"/>
      <c r="D8" s="48"/>
      <c r="E8" s="48"/>
    </row>
    <row r="9" spans="1:5" ht="15">
      <c r="A9" s="11" t="s">
        <v>107</v>
      </c>
      <c r="B9" s="7" t="s">
        <v>108</v>
      </c>
      <c r="C9" s="76">
        <f>SUM(C5:C8)</f>
        <v>0</v>
      </c>
      <c r="D9" s="76"/>
      <c r="E9" s="76">
        <f aca="true" t="shared" si="0" ref="E9:E64">SUM(C9:D9)</f>
        <v>0</v>
      </c>
    </row>
    <row r="10" spans="1:5" ht="15">
      <c r="A10" s="9" t="s">
        <v>435</v>
      </c>
      <c r="B10" s="5"/>
      <c r="C10" s="48">
        <v>162641202</v>
      </c>
      <c r="D10" s="48"/>
      <c r="E10" s="48">
        <f t="shared" si="0"/>
        <v>162641202</v>
      </c>
    </row>
    <row r="11" spans="1:5" ht="15.75">
      <c r="A11" s="9" t="s">
        <v>425</v>
      </c>
      <c r="B11" s="5"/>
      <c r="C11" s="77">
        <v>4393700</v>
      </c>
      <c r="D11" s="48"/>
      <c r="E11" s="48">
        <f t="shared" si="0"/>
        <v>4393700</v>
      </c>
    </row>
    <row r="12" spans="1:5" ht="15.75">
      <c r="A12" s="9"/>
      <c r="B12" s="5"/>
      <c r="C12" s="77"/>
      <c r="D12" s="48"/>
      <c r="E12" s="48">
        <f t="shared" si="0"/>
        <v>0</v>
      </c>
    </row>
    <row r="13" spans="1:5" ht="15">
      <c r="A13" s="9"/>
      <c r="B13" s="5"/>
      <c r="C13" s="48"/>
      <c r="D13" s="48"/>
      <c r="E13" s="48">
        <f t="shared" si="0"/>
        <v>0</v>
      </c>
    </row>
    <row r="14" spans="1:5" ht="15">
      <c r="A14" s="9"/>
      <c r="B14" s="5"/>
      <c r="C14" s="48"/>
      <c r="D14" s="48"/>
      <c r="E14" s="48">
        <f t="shared" si="0"/>
        <v>0</v>
      </c>
    </row>
    <row r="15" spans="1:5" ht="15">
      <c r="A15" s="9"/>
      <c r="B15" s="5"/>
      <c r="C15" s="48"/>
      <c r="D15" s="48"/>
      <c r="E15" s="48">
        <f t="shared" si="0"/>
        <v>0</v>
      </c>
    </row>
    <row r="16" spans="1:5" ht="15">
      <c r="A16" s="9"/>
      <c r="B16" s="5"/>
      <c r="C16" s="48"/>
      <c r="D16" s="48"/>
      <c r="E16" s="48">
        <f t="shared" si="0"/>
        <v>0</v>
      </c>
    </row>
    <row r="17" spans="1:5" ht="15">
      <c r="A17" s="9"/>
      <c r="B17" s="5"/>
      <c r="C17" s="48"/>
      <c r="D17" s="48"/>
      <c r="E17" s="48">
        <f t="shared" si="0"/>
        <v>0</v>
      </c>
    </row>
    <row r="18" spans="1:5" ht="15">
      <c r="A18" s="11" t="s">
        <v>300</v>
      </c>
      <c r="B18" s="7" t="s">
        <v>109</v>
      </c>
      <c r="C18" s="76">
        <f>SUM(C10:C17)</f>
        <v>167034902</v>
      </c>
      <c r="D18" s="76"/>
      <c r="E18" s="76">
        <f t="shared" si="0"/>
        <v>167034902</v>
      </c>
    </row>
    <row r="19" spans="1:5" ht="15">
      <c r="A19" s="9"/>
      <c r="B19" s="5"/>
      <c r="C19" s="48"/>
      <c r="D19" s="48"/>
      <c r="E19" s="48"/>
    </row>
    <row r="20" spans="1:5" ht="15">
      <c r="A20" s="9"/>
      <c r="B20" s="5"/>
      <c r="C20" s="48"/>
      <c r="D20" s="48"/>
      <c r="E20" s="48"/>
    </row>
    <row r="21" spans="1:5" ht="15">
      <c r="A21" s="9"/>
      <c r="B21" s="5"/>
      <c r="C21" s="48"/>
      <c r="D21" s="48"/>
      <c r="E21" s="48"/>
    </row>
    <row r="22" spans="1:5" ht="15">
      <c r="A22" s="9"/>
      <c r="B22" s="5"/>
      <c r="C22" s="48"/>
      <c r="D22" s="48"/>
      <c r="E22" s="48"/>
    </row>
    <row r="23" spans="1:5" ht="15">
      <c r="A23" s="6" t="s">
        <v>110</v>
      </c>
      <c r="B23" s="7" t="s">
        <v>111</v>
      </c>
      <c r="C23" s="76">
        <f>SUM(C19:C22)</f>
        <v>0</v>
      </c>
      <c r="D23" s="76">
        <f>SUM(D19:D22)</f>
        <v>0</v>
      </c>
      <c r="E23" s="76">
        <f t="shared" si="0"/>
        <v>0</v>
      </c>
    </row>
    <row r="24" spans="1:5" ht="15">
      <c r="A24" s="9" t="s">
        <v>436</v>
      </c>
      <c r="B24" s="5"/>
      <c r="C24" s="48">
        <v>1266000</v>
      </c>
      <c r="D24" s="48"/>
      <c r="E24" s="48">
        <f t="shared" si="0"/>
        <v>1266000</v>
      </c>
    </row>
    <row r="25" spans="1:5" ht="15">
      <c r="A25" s="9" t="s">
        <v>437</v>
      </c>
      <c r="B25" s="5"/>
      <c r="C25" s="48">
        <v>1575000</v>
      </c>
      <c r="D25" s="48"/>
      <c r="E25" s="48">
        <f t="shared" si="0"/>
        <v>1575000</v>
      </c>
    </row>
    <row r="26" spans="1:5" ht="15">
      <c r="A26" s="9" t="s">
        <v>438</v>
      </c>
      <c r="B26" s="5"/>
      <c r="C26" s="48">
        <v>200000</v>
      </c>
      <c r="D26" s="48"/>
      <c r="E26" s="48">
        <f t="shared" si="0"/>
        <v>200000</v>
      </c>
    </row>
    <row r="27" spans="1:5" ht="15">
      <c r="A27" s="9" t="s">
        <v>439</v>
      </c>
      <c r="B27" s="5"/>
      <c r="C27" s="48">
        <v>220500</v>
      </c>
      <c r="D27" s="48"/>
      <c r="E27" s="48">
        <f t="shared" si="0"/>
        <v>220500</v>
      </c>
    </row>
    <row r="28" spans="1:5" ht="15.75">
      <c r="A28" s="9" t="s">
        <v>440</v>
      </c>
      <c r="B28" s="5"/>
      <c r="C28" s="77">
        <v>197000</v>
      </c>
      <c r="D28" s="48"/>
      <c r="E28" s="48">
        <f t="shared" si="0"/>
        <v>197000</v>
      </c>
    </row>
    <row r="29" spans="1:5" ht="15">
      <c r="A29" s="9" t="s">
        <v>441</v>
      </c>
      <c r="B29" s="5"/>
      <c r="C29" s="48">
        <v>213000</v>
      </c>
      <c r="D29" s="48"/>
      <c r="E29" s="48">
        <f t="shared" si="0"/>
        <v>213000</v>
      </c>
    </row>
    <row r="30" spans="1:5" ht="15">
      <c r="A30" s="9" t="s">
        <v>442</v>
      </c>
      <c r="B30" s="5"/>
      <c r="C30" s="48">
        <v>11633739</v>
      </c>
      <c r="D30" s="48"/>
      <c r="E30" s="48">
        <f t="shared" si="0"/>
        <v>11633739</v>
      </c>
    </row>
    <row r="31" spans="1:5" ht="15">
      <c r="A31" s="9"/>
      <c r="B31" s="5"/>
      <c r="C31" s="48"/>
      <c r="D31" s="48"/>
      <c r="E31" s="48"/>
    </row>
    <row r="32" spans="1:5" ht="15">
      <c r="A32" s="9"/>
      <c r="B32" s="5"/>
      <c r="C32" s="48"/>
      <c r="D32" s="48"/>
      <c r="E32" s="48"/>
    </row>
    <row r="33" spans="1:5" ht="15">
      <c r="A33" s="9"/>
      <c r="B33" s="5"/>
      <c r="C33" s="48"/>
      <c r="D33" s="48"/>
      <c r="E33" s="48">
        <f t="shared" si="0"/>
        <v>0</v>
      </c>
    </row>
    <row r="34" spans="1:5" ht="15">
      <c r="A34" s="11" t="s">
        <v>112</v>
      </c>
      <c r="B34" s="7" t="s">
        <v>113</v>
      </c>
      <c r="C34" s="76">
        <f>SUM(C24:C33)</f>
        <v>15305239</v>
      </c>
      <c r="D34" s="76">
        <f>SUM(D24:D33)</f>
        <v>0</v>
      </c>
      <c r="E34" s="76">
        <f>SUM(E24:E33)</f>
        <v>15305239</v>
      </c>
    </row>
    <row r="35" spans="1:5" ht="15">
      <c r="A35" s="9"/>
      <c r="B35" s="5"/>
      <c r="C35" s="48"/>
      <c r="D35" s="48"/>
      <c r="E35" s="48"/>
    </row>
    <row r="36" spans="1:5" ht="15">
      <c r="A36" s="9"/>
      <c r="B36" s="5"/>
      <c r="C36" s="48"/>
      <c r="D36" s="48"/>
      <c r="E36" s="48"/>
    </row>
    <row r="37" spans="1:5" ht="15">
      <c r="A37" s="9"/>
      <c r="B37" s="5"/>
      <c r="C37" s="48"/>
      <c r="D37" s="48"/>
      <c r="E37" s="48"/>
    </row>
    <row r="38" spans="1:5" ht="15">
      <c r="A38" s="9"/>
      <c r="B38" s="5"/>
      <c r="C38" s="48"/>
      <c r="D38" s="48"/>
      <c r="E38" s="48"/>
    </row>
    <row r="39" spans="1:5" ht="15.75">
      <c r="A39" s="9"/>
      <c r="B39" s="5"/>
      <c r="C39" s="77"/>
      <c r="D39" s="48"/>
      <c r="E39" s="48"/>
    </row>
    <row r="40" spans="1:5" ht="15">
      <c r="A40" s="11" t="s">
        <v>114</v>
      </c>
      <c r="B40" s="7" t="s">
        <v>115</v>
      </c>
      <c r="C40" s="76">
        <v>0</v>
      </c>
      <c r="D40" s="76">
        <v>0</v>
      </c>
      <c r="E40" s="76">
        <f t="shared" si="0"/>
        <v>0</v>
      </c>
    </row>
    <row r="41" spans="1:5" ht="15">
      <c r="A41" s="9"/>
      <c r="B41" s="5"/>
      <c r="C41" s="48"/>
      <c r="D41" s="48"/>
      <c r="E41" s="48"/>
    </row>
    <row r="42" spans="1:5" ht="15">
      <c r="A42" s="9"/>
      <c r="B42" s="5"/>
      <c r="C42" s="48"/>
      <c r="D42" s="48"/>
      <c r="E42" s="48"/>
    </row>
    <row r="43" spans="1:5" ht="15">
      <c r="A43" s="6" t="s">
        <v>116</v>
      </c>
      <c r="B43" s="7" t="s">
        <v>117</v>
      </c>
      <c r="C43" s="76">
        <v>0</v>
      </c>
      <c r="D43" s="76">
        <v>0</v>
      </c>
      <c r="E43" s="76">
        <f t="shared" si="0"/>
        <v>0</v>
      </c>
    </row>
    <row r="44" spans="1:5" ht="15">
      <c r="A44" s="6"/>
      <c r="B44" s="7"/>
      <c r="C44" s="76"/>
      <c r="D44" s="76"/>
      <c r="E44" s="76"/>
    </row>
    <row r="45" spans="1:5" ht="15" customHeight="1">
      <c r="A45" s="6" t="s">
        <v>118</v>
      </c>
      <c r="B45" s="7" t="s">
        <v>119</v>
      </c>
      <c r="C45" s="78">
        <v>51661939</v>
      </c>
      <c r="D45" s="76"/>
      <c r="E45" s="76">
        <f t="shared" si="0"/>
        <v>51661939</v>
      </c>
    </row>
    <row r="46" spans="1:5" ht="15.75">
      <c r="A46" s="58" t="s">
        <v>301</v>
      </c>
      <c r="B46" s="7" t="s">
        <v>120</v>
      </c>
      <c r="C46" s="76">
        <f>SUM(C9+C18+C23+C34+C40+C43+C45)</f>
        <v>234002080</v>
      </c>
      <c r="D46" s="76">
        <f>SUM(D9+D18+D23+D34+D40+D43+D45)</f>
        <v>0</v>
      </c>
      <c r="E46" s="76">
        <f t="shared" si="0"/>
        <v>234002080</v>
      </c>
    </row>
    <row r="47" spans="1:5" ht="15">
      <c r="A47" s="9" t="s">
        <v>426</v>
      </c>
      <c r="B47" s="7"/>
      <c r="C47" s="48">
        <v>6930000</v>
      </c>
      <c r="D47" s="48"/>
      <c r="E47" s="48">
        <f t="shared" si="0"/>
        <v>6930000</v>
      </c>
    </row>
    <row r="48" spans="1:5" ht="15">
      <c r="A48" s="9" t="s">
        <v>443</v>
      </c>
      <c r="B48" s="7"/>
      <c r="C48" s="48">
        <v>13887447</v>
      </c>
      <c r="D48" s="48"/>
      <c r="E48" s="48">
        <f t="shared" si="0"/>
        <v>13887447</v>
      </c>
    </row>
    <row r="49" spans="1:5" ht="15">
      <c r="A49" s="9" t="s">
        <v>444</v>
      </c>
      <c r="B49" s="7"/>
      <c r="C49" s="40">
        <v>2901309</v>
      </c>
      <c r="D49" s="48"/>
      <c r="E49" s="48">
        <f t="shared" si="0"/>
        <v>2901309</v>
      </c>
    </row>
    <row r="50" spans="1:5" ht="15">
      <c r="A50" s="9" t="s">
        <v>445</v>
      </c>
      <c r="B50" s="7"/>
      <c r="C50" s="40">
        <v>23336945</v>
      </c>
      <c r="D50" s="48"/>
      <c r="E50" s="48">
        <f t="shared" si="0"/>
        <v>23336945</v>
      </c>
    </row>
    <row r="51" spans="1:5" ht="15">
      <c r="A51" s="11" t="s">
        <v>121</v>
      </c>
      <c r="B51" s="7" t="s">
        <v>122</v>
      </c>
      <c r="C51" s="76">
        <f>SUM(C47:C50)</f>
        <v>47055701</v>
      </c>
      <c r="D51" s="76">
        <f>SUM(D47:D50)</f>
        <v>0</v>
      </c>
      <c r="E51" s="76">
        <f t="shared" si="0"/>
        <v>47055701</v>
      </c>
    </row>
    <row r="52" spans="1:5" ht="15">
      <c r="A52" s="9"/>
      <c r="B52" s="5"/>
      <c r="C52" s="48"/>
      <c r="D52" s="48"/>
      <c r="E52" s="48">
        <f t="shared" si="0"/>
        <v>0</v>
      </c>
    </row>
    <row r="53" spans="1:5" ht="15">
      <c r="A53" s="9"/>
      <c r="B53" s="5"/>
      <c r="C53" s="48"/>
      <c r="D53" s="48"/>
      <c r="E53" s="48">
        <f t="shared" si="0"/>
        <v>0</v>
      </c>
    </row>
    <row r="54" spans="1:5" ht="15">
      <c r="A54" s="9"/>
      <c r="B54" s="5"/>
      <c r="C54" s="48"/>
      <c r="D54" s="48"/>
      <c r="E54" s="48">
        <f t="shared" si="0"/>
        <v>0</v>
      </c>
    </row>
    <row r="55" spans="1:5" ht="15">
      <c r="A55" s="9"/>
      <c r="B55" s="5"/>
      <c r="C55" s="48"/>
      <c r="D55" s="48"/>
      <c r="E55" s="48">
        <f t="shared" si="0"/>
        <v>0</v>
      </c>
    </row>
    <row r="56" spans="1:5" ht="15">
      <c r="A56" s="11" t="s">
        <v>123</v>
      </c>
      <c r="B56" s="7" t="s">
        <v>124</v>
      </c>
      <c r="C56" s="76">
        <f>SUM(C52:C55)</f>
        <v>0</v>
      </c>
      <c r="D56" s="76">
        <f>SUM(D52:D55)</f>
        <v>0</v>
      </c>
      <c r="E56" s="76">
        <f t="shared" si="0"/>
        <v>0</v>
      </c>
    </row>
    <row r="57" spans="1:5" ht="15">
      <c r="A57" s="9"/>
      <c r="B57" s="5"/>
      <c r="C57" s="48"/>
      <c r="D57" s="48"/>
      <c r="E57" s="48">
        <f t="shared" si="0"/>
        <v>0</v>
      </c>
    </row>
    <row r="58" spans="1:5" ht="15">
      <c r="A58" s="9"/>
      <c r="B58" s="5"/>
      <c r="C58" s="48"/>
      <c r="D58" s="48"/>
      <c r="E58" s="48">
        <f t="shared" si="0"/>
        <v>0</v>
      </c>
    </row>
    <row r="59" spans="1:5" ht="15">
      <c r="A59" s="9"/>
      <c r="B59" s="5"/>
      <c r="C59" s="48"/>
      <c r="D59" s="48"/>
      <c r="E59" s="48">
        <f t="shared" si="0"/>
        <v>0</v>
      </c>
    </row>
    <row r="60" spans="1:5" ht="15">
      <c r="A60" s="9"/>
      <c r="B60" s="5"/>
      <c r="C60" s="48"/>
      <c r="D60" s="48"/>
      <c r="E60" s="48">
        <f t="shared" si="0"/>
        <v>0</v>
      </c>
    </row>
    <row r="61" spans="1:5" ht="15">
      <c r="A61" s="11" t="s">
        <v>125</v>
      </c>
      <c r="B61" s="7" t="s">
        <v>126</v>
      </c>
      <c r="C61" s="76">
        <f>SUM(C57:C60)</f>
        <v>0</v>
      </c>
      <c r="D61" s="76">
        <f>SUM(D57:D60)</f>
        <v>0</v>
      </c>
      <c r="E61" s="76">
        <f t="shared" si="0"/>
        <v>0</v>
      </c>
    </row>
    <row r="62" spans="1:5" ht="15">
      <c r="A62" s="11"/>
      <c r="B62" s="7"/>
      <c r="C62" s="76"/>
      <c r="D62" s="76"/>
      <c r="E62" s="76"/>
    </row>
    <row r="63" spans="1:5" ht="15">
      <c r="A63" s="11" t="s">
        <v>127</v>
      </c>
      <c r="B63" s="7" t="s">
        <v>128</v>
      </c>
      <c r="C63" s="76">
        <v>12933939</v>
      </c>
      <c r="D63" s="76"/>
      <c r="E63" s="76">
        <f t="shared" si="0"/>
        <v>12933939</v>
      </c>
    </row>
    <row r="64" spans="1:5" ht="15.75">
      <c r="A64" s="58" t="s">
        <v>302</v>
      </c>
      <c r="B64" s="7" t="s">
        <v>129</v>
      </c>
      <c r="C64" s="76">
        <f>SUM(C51+C56+C61+C63)</f>
        <v>59989640</v>
      </c>
      <c r="D64" s="76">
        <f>SUM(D51+D56+D61+D63)</f>
        <v>0</v>
      </c>
      <c r="E64" s="76">
        <f t="shared" si="0"/>
        <v>59989640</v>
      </c>
    </row>
    <row r="65" spans="1:5" ht="15">
      <c r="A65" s="34"/>
      <c r="B65" s="34"/>
      <c r="C65" s="34"/>
      <c r="D65" s="34"/>
      <c r="E65" s="34"/>
    </row>
    <row r="66" spans="1:5" ht="15">
      <c r="A66" s="34"/>
      <c r="B66" s="34"/>
      <c r="C66" s="34"/>
      <c r="D66" s="34"/>
      <c r="E66" s="34"/>
    </row>
    <row r="67" spans="1:5" ht="15">
      <c r="A67" s="34"/>
      <c r="B67" s="34"/>
      <c r="C67" s="34"/>
      <c r="D67" s="34"/>
      <c r="E67" s="34"/>
    </row>
    <row r="68" spans="1:5" ht="15">
      <c r="A68" s="34"/>
      <c r="B68" s="34"/>
      <c r="C68" s="34"/>
      <c r="D68" s="34"/>
      <c r="E68" s="34"/>
    </row>
    <row r="69" spans="1:7" ht="15">
      <c r="A69" s="79" t="s">
        <v>411</v>
      </c>
      <c r="B69" s="79"/>
      <c r="C69" s="79" t="s">
        <v>412</v>
      </c>
      <c r="D69" s="80" t="s">
        <v>413</v>
      </c>
      <c r="E69" s="81" t="s">
        <v>4</v>
      </c>
      <c r="F69" s="3"/>
      <c r="G69" s="3"/>
    </row>
    <row r="70" spans="1:7" ht="15.75">
      <c r="A70" s="74"/>
      <c r="B70" s="82"/>
      <c r="C70" s="77"/>
      <c r="D70" s="49">
        <v>0</v>
      </c>
      <c r="E70" s="83">
        <f>SUM(C70:D70)</f>
        <v>0</v>
      </c>
      <c r="F70" s="3"/>
      <c r="G70" s="3"/>
    </row>
    <row r="71" spans="1:7" ht="15.75">
      <c r="A71" s="82"/>
      <c r="B71" s="82"/>
      <c r="C71" s="77"/>
      <c r="D71" s="49"/>
      <c r="E71" s="83"/>
      <c r="F71" s="3"/>
      <c r="G71" s="3"/>
    </row>
    <row r="72" spans="1:7" ht="15.75">
      <c r="A72" s="82"/>
      <c r="B72" s="82"/>
      <c r="C72" s="77"/>
      <c r="D72" s="49"/>
      <c r="E72" s="83"/>
      <c r="F72" s="3"/>
      <c r="G72" s="3"/>
    </row>
    <row r="73" spans="1:7" ht="15.75">
      <c r="A73" s="82"/>
      <c r="B73" s="82"/>
      <c r="C73" s="77"/>
      <c r="D73" s="49"/>
      <c r="E73" s="83"/>
      <c r="F73" s="3"/>
      <c r="G73" s="3"/>
    </row>
    <row r="74" spans="1:7" ht="15">
      <c r="A74" s="11" t="s">
        <v>107</v>
      </c>
      <c r="B74" s="7" t="s">
        <v>108</v>
      </c>
      <c r="C74" s="84">
        <f>SUM(C70:C73)</f>
        <v>0</v>
      </c>
      <c r="D74" s="78">
        <f>SUM(D70:D73)</f>
        <v>0</v>
      </c>
      <c r="E74" s="83">
        <f aca="true" t="shared" si="1" ref="E74:E115">C74+D74</f>
        <v>0</v>
      </c>
      <c r="F74" s="3"/>
      <c r="G74" s="3"/>
    </row>
    <row r="75" spans="1:7" ht="15.75">
      <c r="A75" s="9" t="s">
        <v>435</v>
      </c>
      <c r="B75" s="5"/>
      <c r="C75" s="48">
        <v>162641202</v>
      </c>
      <c r="D75" s="49">
        <v>46478124</v>
      </c>
      <c r="E75" s="83">
        <f t="shared" si="1"/>
        <v>209119326</v>
      </c>
      <c r="F75" s="3"/>
      <c r="G75" s="3"/>
    </row>
    <row r="76" spans="1:7" ht="15.75">
      <c r="A76" s="9" t="s">
        <v>425</v>
      </c>
      <c r="B76" s="7"/>
      <c r="C76" s="77">
        <v>4393700</v>
      </c>
      <c r="D76" s="49">
        <v>1186300</v>
      </c>
      <c r="E76" s="83">
        <f>SUM(C76:D76)</f>
        <v>5580000</v>
      </c>
      <c r="F76" s="3"/>
      <c r="G76" s="3"/>
    </row>
    <row r="77" spans="1:7" ht="15.75">
      <c r="A77" s="9"/>
      <c r="B77" s="5"/>
      <c r="C77" s="77"/>
      <c r="D77" s="49"/>
      <c r="E77" s="83">
        <f>SUM(C77:D77)</f>
        <v>0</v>
      </c>
      <c r="F77" s="3"/>
      <c r="G77" s="3"/>
    </row>
    <row r="78" spans="1:7" ht="15.75">
      <c r="A78" s="9"/>
      <c r="B78" s="5"/>
      <c r="C78" s="48"/>
      <c r="D78" s="49"/>
      <c r="E78" s="83">
        <f t="shared" si="1"/>
        <v>0</v>
      </c>
      <c r="F78" s="3"/>
      <c r="G78" s="3"/>
    </row>
    <row r="79" spans="1:7" ht="15.75">
      <c r="A79" s="9"/>
      <c r="B79" s="5"/>
      <c r="C79" s="48"/>
      <c r="D79" s="49"/>
      <c r="E79" s="83">
        <f t="shared" si="1"/>
        <v>0</v>
      </c>
      <c r="F79" s="3"/>
      <c r="G79" s="3"/>
    </row>
    <row r="80" spans="1:7" ht="15.75">
      <c r="A80" s="9"/>
      <c r="B80" s="5"/>
      <c r="C80" s="48"/>
      <c r="D80" s="49"/>
      <c r="E80" s="83"/>
      <c r="F80" s="3"/>
      <c r="G80" s="3"/>
    </row>
    <row r="81" spans="1:7" ht="15.75">
      <c r="A81" s="9"/>
      <c r="B81" s="5"/>
      <c r="C81" s="77"/>
      <c r="D81" s="49"/>
      <c r="E81" s="83"/>
      <c r="F81" s="3"/>
      <c r="G81" s="3"/>
    </row>
    <row r="82" spans="1:7" ht="15">
      <c r="A82" s="11" t="s">
        <v>300</v>
      </c>
      <c r="B82" s="7" t="s">
        <v>109</v>
      </c>
      <c r="C82" s="84">
        <f>SUM(C75:C81)</f>
        <v>167034902</v>
      </c>
      <c r="D82" s="78">
        <f>SUM(D75:D81)</f>
        <v>47664424</v>
      </c>
      <c r="E82" s="83">
        <f t="shared" si="1"/>
        <v>214699326</v>
      </c>
      <c r="F82" s="3"/>
      <c r="G82" s="3"/>
    </row>
    <row r="83" spans="1:7" ht="15.75">
      <c r="A83" s="9"/>
      <c r="B83" s="5"/>
      <c r="C83" s="77"/>
      <c r="D83" s="49"/>
      <c r="E83" s="83"/>
      <c r="F83" s="3"/>
      <c r="G83" s="3"/>
    </row>
    <row r="84" spans="1:7" ht="15.75">
      <c r="A84" s="9"/>
      <c r="B84" s="5"/>
      <c r="C84" s="77"/>
      <c r="D84" s="49"/>
      <c r="E84" s="83"/>
      <c r="F84" s="3"/>
      <c r="G84" s="3"/>
    </row>
    <row r="85" spans="1:7" ht="15">
      <c r="A85" s="6" t="s">
        <v>110</v>
      </c>
      <c r="B85" s="7" t="s">
        <v>111</v>
      </c>
      <c r="C85" s="84">
        <f>SUM(C83:C84)</f>
        <v>0</v>
      </c>
      <c r="D85" s="78">
        <f>SUM(D83:D84)</f>
        <v>0</v>
      </c>
      <c r="E85" s="83">
        <f t="shared" si="1"/>
        <v>0</v>
      </c>
      <c r="F85" s="3"/>
      <c r="G85" s="3"/>
    </row>
    <row r="86" spans="1:7" ht="15.75">
      <c r="A86" s="9" t="s">
        <v>436</v>
      </c>
      <c r="B86" s="5"/>
      <c r="C86" s="48">
        <v>1266000</v>
      </c>
      <c r="D86" s="49">
        <v>305650</v>
      </c>
      <c r="E86" s="83">
        <f t="shared" si="1"/>
        <v>1571650</v>
      </c>
      <c r="F86" s="3"/>
      <c r="G86" s="3"/>
    </row>
    <row r="87" spans="1:7" s="47" customFormat="1" ht="15.75">
      <c r="A87" s="9" t="s">
        <v>437</v>
      </c>
      <c r="B87" s="5"/>
      <c r="C87" s="48">
        <v>1575000</v>
      </c>
      <c r="D87" s="49">
        <v>425520</v>
      </c>
      <c r="E87" s="83">
        <f t="shared" si="1"/>
        <v>2000520</v>
      </c>
      <c r="F87" s="46"/>
      <c r="G87" s="46"/>
    </row>
    <row r="88" spans="1:7" ht="15.75">
      <c r="A88" s="9" t="s">
        <v>438</v>
      </c>
      <c r="B88" s="5"/>
      <c r="C88" s="48">
        <v>200000</v>
      </c>
      <c r="D88" s="49">
        <v>54000</v>
      </c>
      <c r="E88" s="83">
        <f t="shared" si="1"/>
        <v>254000</v>
      </c>
      <c r="F88" s="3"/>
      <c r="G88" s="3"/>
    </row>
    <row r="89" spans="1:7" ht="15.75">
      <c r="A89" s="9" t="s">
        <v>439</v>
      </c>
      <c r="B89" s="5"/>
      <c r="C89" s="48">
        <v>220500</v>
      </c>
      <c r="D89" s="49">
        <v>59535</v>
      </c>
      <c r="E89" s="83">
        <f t="shared" si="1"/>
        <v>280035</v>
      </c>
      <c r="F89" s="3"/>
      <c r="G89" s="3"/>
    </row>
    <row r="90" spans="1:7" ht="15.75">
      <c r="A90" s="9" t="s">
        <v>440</v>
      </c>
      <c r="B90" s="7"/>
      <c r="C90" s="77">
        <v>197000</v>
      </c>
      <c r="D90" s="49">
        <v>53190</v>
      </c>
      <c r="E90" s="83">
        <f t="shared" si="1"/>
        <v>250190</v>
      </c>
      <c r="F90" s="3"/>
      <c r="G90" s="3"/>
    </row>
    <row r="91" spans="1:7" ht="15.75">
      <c r="A91" s="9" t="s">
        <v>441</v>
      </c>
      <c r="B91" s="5"/>
      <c r="C91" s="48">
        <v>213000</v>
      </c>
      <c r="D91" s="49">
        <v>57510</v>
      </c>
      <c r="E91" s="83">
        <f t="shared" si="1"/>
        <v>270510</v>
      </c>
      <c r="F91" s="3"/>
      <c r="G91" s="3"/>
    </row>
    <row r="92" spans="1:7" ht="15.75">
      <c r="A92" s="9" t="s">
        <v>442</v>
      </c>
      <c r="B92" s="5"/>
      <c r="C92" s="48">
        <v>11633739</v>
      </c>
      <c r="D92" s="49">
        <v>3042110</v>
      </c>
      <c r="E92" s="83">
        <f t="shared" si="1"/>
        <v>14675849</v>
      </c>
      <c r="F92" s="3"/>
      <c r="G92" s="3"/>
    </row>
    <row r="93" spans="1:7" ht="15.75">
      <c r="A93" s="9"/>
      <c r="B93" s="5"/>
      <c r="C93" s="48"/>
      <c r="D93" s="49"/>
      <c r="E93" s="83">
        <f t="shared" si="1"/>
        <v>0</v>
      </c>
      <c r="F93" s="3"/>
      <c r="G93" s="3"/>
    </row>
    <row r="94" spans="1:7" ht="15.75">
      <c r="A94" s="9"/>
      <c r="B94" s="5"/>
      <c r="C94" s="48"/>
      <c r="D94" s="49"/>
      <c r="E94" s="83">
        <f t="shared" si="1"/>
        <v>0</v>
      </c>
      <c r="F94" s="3"/>
      <c r="G94" s="3"/>
    </row>
    <row r="95" spans="1:7" ht="15.75">
      <c r="A95" s="9"/>
      <c r="B95" s="5"/>
      <c r="C95" s="48"/>
      <c r="D95" s="49"/>
      <c r="E95" s="83">
        <f t="shared" si="1"/>
        <v>0</v>
      </c>
      <c r="F95" s="3"/>
      <c r="G95" s="3"/>
    </row>
    <row r="96" spans="1:7" ht="15.75">
      <c r="A96" s="9"/>
      <c r="B96" s="5"/>
      <c r="C96" s="77"/>
      <c r="D96" s="49"/>
      <c r="E96" s="83"/>
      <c r="F96" s="3"/>
      <c r="G96" s="3"/>
    </row>
    <row r="97" spans="1:7" ht="15">
      <c r="A97" s="11" t="s">
        <v>112</v>
      </c>
      <c r="B97" s="7" t="s">
        <v>113</v>
      </c>
      <c r="C97" s="84">
        <f>SUM(C86:C96)</f>
        <v>15305239</v>
      </c>
      <c r="D97" s="78">
        <f>SUM(D86:D96)</f>
        <v>3997515</v>
      </c>
      <c r="E97" s="83">
        <f t="shared" si="1"/>
        <v>19302754</v>
      </c>
      <c r="F97" s="3"/>
      <c r="G97" s="3"/>
    </row>
    <row r="98" spans="1:7" ht="15.75">
      <c r="A98" s="58" t="s">
        <v>301</v>
      </c>
      <c r="B98" s="7" t="s">
        <v>120</v>
      </c>
      <c r="C98" s="84">
        <f>SUM(C74+C82+C85+C97)</f>
        <v>182340141</v>
      </c>
      <c r="D98" s="78">
        <f>SUM(D74+D82+D85+D97)</f>
        <v>51661939</v>
      </c>
      <c r="E98" s="83">
        <f t="shared" si="1"/>
        <v>234002080</v>
      </c>
      <c r="F98" s="3"/>
      <c r="G98" s="3"/>
    </row>
    <row r="99" spans="1:7" ht="15.75">
      <c r="A99" s="9" t="s">
        <v>426</v>
      </c>
      <c r="B99" s="7"/>
      <c r="C99" s="48">
        <v>7900000</v>
      </c>
      <c r="D99" s="77">
        <v>2100000</v>
      </c>
      <c r="E99" s="83">
        <f t="shared" si="1"/>
        <v>10000000</v>
      </c>
      <c r="F99" s="3"/>
      <c r="G99" s="3"/>
    </row>
    <row r="100" spans="1:7" ht="15.75">
      <c r="A100" s="9" t="s">
        <v>443</v>
      </c>
      <c r="B100" s="7"/>
      <c r="C100" s="48">
        <v>13887447</v>
      </c>
      <c r="D100" s="77">
        <v>3749611</v>
      </c>
      <c r="E100" s="83">
        <f t="shared" si="1"/>
        <v>17637058</v>
      </c>
      <c r="F100" s="3"/>
      <c r="G100" s="3"/>
    </row>
    <row r="101" spans="1:7" ht="15">
      <c r="A101" s="9" t="s">
        <v>444</v>
      </c>
      <c r="B101" s="7"/>
      <c r="C101" s="40">
        <v>2901309</v>
      </c>
      <c r="D101" s="85">
        <v>783353</v>
      </c>
      <c r="E101" s="83">
        <f>SUM(C101:D101)</f>
        <v>3684662</v>
      </c>
      <c r="F101" s="3"/>
      <c r="G101" s="3"/>
    </row>
    <row r="102" spans="1:7" ht="15">
      <c r="A102" s="9" t="s">
        <v>445</v>
      </c>
      <c r="B102" s="7"/>
      <c r="C102" s="40">
        <v>23336945</v>
      </c>
      <c r="D102" s="85">
        <v>6300975</v>
      </c>
      <c r="E102" s="83">
        <f>SUM(C102:D102)</f>
        <v>29637920</v>
      </c>
      <c r="F102" s="3"/>
      <c r="G102" s="3"/>
    </row>
    <row r="103" spans="1:7" ht="15.75">
      <c r="A103" s="9"/>
      <c r="B103" s="7"/>
      <c r="C103" s="77"/>
      <c r="D103" s="49"/>
      <c r="E103" s="83">
        <f>SUM(C103:D103)</f>
        <v>0</v>
      </c>
      <c r="F103" s="3"/>
      <c r="G103" s="3"/>
    </row>
    <row r="104" spans="1:7" ht="15">
      <c r="A104" s="11" t="s">
        <v>121</v>
      </c>
      <c r="B104" s="7" t="s">
        <v>122</v>
      </c>
      <c r="C104" s="84">
        <f>SUM(C99:C103)</f>
        <v>48025701</v>
      </c>
      <c r="D104" s="78">
        <f>SUM(D99:D103)</f>
        <v>12933939</v>
      </c>
      <c r="E104" s="83">
        <f t="shared" si="1"/>
        <v>60959640</v>
      </c>
      <c r="F104" s="3"/>
      <c r="G104" s="3"/>
    </row>
    <row r="105" spans="1:7" ht="15.75">
      <c r="A105" s="9"/>
      <c r="B105" s="5"/>
      <c r="C105" s="77"/>
      <c r="D105" s="49"/>
      <c r="E105" s="83"/>
      <c r="F105" s="3"/>
      <c r="G105" s="3"/>
    </row>
    <row r="106" spans="1:7" ht="15.75">
      <c r="A106" s="9"/>
      <c r="B106" s="5"/>
      <c r="C106" s="77"/>
      <c r="D106" s="49"/>
      <c r="E106" s="83"/>
      <c r="F106" s="3"/>
      <c r="G106" s="3"/>
    </row>
    <row r="107" spans="1:7" ht="15.75">
      <c r="A107" s="9"/>
      <c r="B107" s="5"/>
      <c r="C107" s="77"/>
      <c r="D107" s="49"/>
      <c r="E107" s="83"/>
      <c r="F107" s="3"/>
      <c r="G107" s="3"/>
    </row>
    <row r="108" spans="1:7" ht="15.75">
      <c r="A108" s="9"/>
      <c r="B108" s="5"/>
      <c r="C108" s="77"/>
      <c r="D108" s="49"/>
      <c r="E108" s="83"/>
      <c r="F108" s="3"/>
      <c r="G108" s="3"/>
    </row>
    <row r="109" spans="1:7" ht="15">
      <c r="A109" s="11" t="s">
        <v>123</v>
      </c>
      <c r="B109" s="7" t="s">
        <v>124</v>
      </c>
      <c r="C109" s="84"/>
      <c r="D109" s="78"/>
      <c r="E109" s="83"/>
      <c r="F109" s="3"/>
      <c r="G109" s="3"/>
    </row>
    <row r="110" spans="1:7" ht="15.75">
      <c r="A110" s="9"/>
      <c r="B110" s="5"/>
      <c r="C110" s="77"/>
      <c r="D110" s="49"/>
      <c r="E110" s="83"/>
      <c r="F110" s="3"/>
      <c r="G110" s="3"/>
    </row>
    <row r="111" spans="1:7" ht="15.75">
      <c r="A111" s="9"/>
      <c r="B111" s="5"/>
      <c r="C111" s="77"/>
      <c r="D111" s="49"/>
      <c r="E111" s="83"/>
      <c r="F111" s="3"/>
      <c r="G111" s="3"/>
    </row>
    <row r="112" spans="1:7" ht="15.75">
      <c r="A112" s="9"/>
      <c r="B112" s="5"/>
      <c r="C112" s="77"/>
      <c r="D112" s="49"/>
      <c r="E112" s="83"/>
      <c r="F112" s="3"/>
      <c r="G112" s="3"/>
    </row>
    <row r="113" spans="1:7" ht="15.75">
      <c r="A113" s="9"/>
      <c r="B113" s="5"/>
      <c r="C113" s="77"/>
      <c r="D113" s="49"/>
      <c r="E113" s="83"/>
      <c r="F113" s="3"/>
      <c r="G113" s="3"/>
    </row>
    <row r="114" spans="1:7" ht="15">
      <c r="A114" s="11" t="s">
        <v>125</v>
      </c>
      <c r="B114" s="7" t="s">
        <v>126</v>
      </c>
      <c r="C114" s="84"/>
      <c r="D114" s="78"/>
      <c r="E114" s="83"/>
      <c r="F114" s="3"/>
      <c r="G114" s="3"/>
    </row>
    <row r="115" spans="1:7" ht="15.75">
      <c r="A115" s="58" t="s">
        <v>302</v>
      </c>
      <c r="B115" s="7" t="s">
        <v>129</v>
      </c>
      <c r="C115" s="84">
        <f>SUM(C104+C109+C114)</f>
        <v>48025701</v>
      </c>
      <c r="D115" s="78">
        <f>SUM(D104+D109+D114)</f>
        <v>12933939</v>
      </c>
      <c r="E115" s="83">
        <f t="shared" si="1"/>
        <v>60959640</v>
      </c>
      <c r="F115" s="3"/>
      <c r="G115" s="3"/>
    </row>
    <row r="116" spans="1:7" ht="15">
      <c r="A116" s="3"/>
      <c r="B116" s="3"/>
      <c r="C116" s="3"/>
      <c r="D116" s="3"/>
      <c r="E116" s="3"/>
      <c r="F116" s="3"/>
      <c r="G116" s="3"/>
    </row>
    <row r="117" spans="1:7" ht="15">
      <c r="A117" s="3"/>
      <c r="B117" s="3"/>
      <c r="C117" s="3"/>
      <c r="D117" s="3"/>
      <c r="E117" s="3"/>
      <c r="F117" s="3"/>
      <c r="G117" s="3"/>
    </row>
    <row r="118" spans="1:7" ht="15">
      <c r="A118" s="3"/>
      <c r="B118" s="3"/>
      <c r="C118" s="3"/>
      <c r="D118" s="3"/>
      <c r="E118" s="3"/>
      <c r="F118" s="3"/>
      <c r="G118" s="3"/>
    </row>
    <row r="119" spans="1:7" ht="15">
      <c r="A119" s="3"/>
      <c r="B119" s="3"/>
      <c r="C119" s="3"/>
      <c r="D119" s="3"/>
      <c r="E119" s="3"/>
      <c r="F119" s="3"/>
      <c r="G119" s="3"/>
    </row>
    <row r="120" spans="1:7" ht="15">
      <c r="A120" s="3"/>
      <c r="B120" s="3"/>
      <c r="C120" s="3"/>
      <c r="D120" s="3"/>
      <c r="E120" s="3"/>
      <c r="F120" s="3"/>
      <c r="G120" s="3"/>
    </row>
  </sheetData>
  <sheetProtection/>
  <mergeCells count="3">
    <mergeCell ref="A1:E1"/>
    <mergeCell ref="A2:E2"/>
    <mergeCell ref="C3:E3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user-20124</cp:lastModifiedBy>
  <cp:lastPrinted>2020-09-21T07:19:06Z</cp:lastPrinted>
  <dcterms:created xsi:type="dcterms:W3CDTF">2014-01-03T21:48:14Z</dcterms:created>
  <dcterms:modified xsi:type="dcterms:W3CDTF">2020-09-22T09:58:32Z</dcterms:modified>
  <cp:category/>
  <cp:version/>
  <cp:contentType/>
  <cp:contentStatus/>
</cp:coreProperties>
</file>