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1- 2019. évi költségvetési rendelet módosítása\Egységes\"/>
    </mc:Choice>
  </mc:AlternateContent>
  <bookViews>
    <workbookView xWindow="0" yWindow="0" windowWidth="28800" windowHeight="12435"/>
  </bookViews>
  <sheets>
    <sheet name="15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9" i="1" l="1"/>
  <c r="E170" i="1"/>
  <c r="D170" i="1"/>
  <c r="C170" i="1"/>
  <c r="G169" i="1"/>
  <c r="G167" i="1"/>
  <c r="F166" i="1"/>
  <c r="F170" i="1" s="1"/>
  <c r="G165" i="1"/>
  <c r="G164" i="1"/>
  <c r="G163" i="1"/>
  <c r="D160" i="1"/>
  <c r="C160" i="1"/>
  <c r="G159" i="1"/>
  <c r="G158" i="1"/>
  <c r="G157" i="1"/>
  <c r="E156" i="1"/>
  <c r="G156" i="1" s="1"/>
  <c r="E155" i="1"/>
  <c r="E160" i="1" s="1"/>
  <c r="G154" i="1"/>
  <c r="F146" i="1"/>
  <c r="E146" i="1"/>
  <c r="D146" i="1"/>
  <c r="C146" i="1"/>
  <c r="G145" i="1"/>
  <c r="G143" i="1"/>
  <c r="G142" i="1"/>
  <c r="G141" i="1"/>
  <c r="G140" i="1"/>
  <c r="G139" i="1"/>
  <c r="G146" i="1" s="1"/>
  <c r="F136" i="1"/>
  <c r="E136" i="1"/>
  <c r="D136" i="1"/>
  <c r="C136" i="1"/>
  <c r="G135" i="1"/>
  <c r="G134" i="1"/>
  <c r="G133" i="1"/>
  <c r="G132" i="1"/>
  <c r="G131" i="1"/>
  <c r="G130" i="1"/>
  <c r="G136" i="1" s="1"/>
  <c r="F122" i="1"/>
  <c r="E122" i="1"/>
  <c r="D122" i="1"/>
  <c r="C122" i="1"/>
  <c r="G121" i="1"/>
  <c r="G119" i="1"/>
  <c r="G118" i="1"/>
  <c r="G117" i="1"/>
  <c r="G116" i="1"/>
  <c r="G115" i="1"/>
  <c r="G122" i="1" s="1"/>
  <c r="F112" i="1"/>
  <c r="D112" i="1"/>
  <c r="C112" i="1"/>
  <c r="G111" i="1"/>
  <c r="G110" i="1"/>
  <c r="G109" i="1"/>
  <c r="G108" i="1"/>
  <c r="G107" i="1"/>
  <c r="G106" i="1"/>
  <c r="G112" i="1" s="1"/>
  <c r="F98" i="1"/>
  <c r="D98" i="1"/>
  <c r="C98" i="1"/>
  <c r="G97" i="1"/>
  <c r="G95" i="1"/>
  <c r="G94" i="1"/>
  <c r="G93" i="1"/>
  <c r="G92" i="1"/>
  <c r="G91" i="1"/>
  <c r="G98" i="1" s="1"/>
  <c r="E88" i="1"/>
  <c r="D88" i="1"/>
  <c r="C88" i="1"/>
  <c r="G87" i="1"/>
  <c r="G86" i="1"/>
  <c r="G85" i="1"/>
  <c r="G84" i="1"/>
  <c r="G83" i="1"/>
  <c r="G82" i="1"/>
  <c r="G88" i="1" s="1"/>
  <c r="E74" i="1"/>
  <c r="D74" i="1"/>
  <c r="C74" i="1"/>
  <c r="G73" i="1"/>
  <c r="F71" i="1"/>
  <c r="G71" i="1" s="1"/>
  <c r="G70" i="1"/>
  <c r="G69" i="1"/>
  <c r="F69" i="1"/>
  <c r="G68" i="1"/>
  <c r="G67" i="1"/>
  <c r="F64" i="1"/>
  <c r="D64" i="1"/>
  <c r="C64" i="1"/>
  <c r="G63" i="1"/>
  <c r="G62" i="1"/>
  <c r="G61" i="1"/>
  <c r="G60" i="1"/>
  <c r="G59" i="1"/>
  <c r="G64" i="1" s="1"/>
  <c r="G58" i="1"/>
  <c r="E50" i="1"/>
  <c r="D50" i="1"/>
  <c r="C50" i="1"/>
  <c r="G49" i="1"/>
  <c r="G47" i="1"/>
  <c r="G46" i="1"/>
  <c r="G45" i="1"/>
  <c r="F45" i="1"/>
  <c r="G44" i="1"/>
  <c r="F44" i="1"/>
  <c r="G43" i="1"/>
  <c r="G50" i="1" s="1"/>
  <c r="F43" i="1"/>
  <c r="F50" i="1" s="1"/>
  <c r="E40" i="1"/>
  <c r="D40" i="1"/>
  <c r="C40" i="1"/>
  <c r="G39" i="1"/>
  <c r="G38" i="1"/>
  <c r="G37" i="1"/>
  <c r="G36" i="1"/>
  <c r="F35" i="1"/>
  <c r="F40" i="1" s="1"/>
  <c r="G34" i="1"/>
  <c r="E26" i="1"/>
  <c r="D26" i="1"/>
  <c r="C26" i="1"/>
  <c r="G25" i="1"/>
  <c r="G24" i="1"/>
  <c r="G23" i="1"/>
  <c r="G22" i="1"/>
  <c r="G21" i="1"/>
  <c r="G20" i="1"/>
  <c r="G19" i="1"/>
  <c r="G26" i="1" s="1"/>
  <c r="F16" i="1"/>
  <c r="E16" i="1"/>
  <c r="C16" i="1"/>
  <c r="G15" i="1"/>
  <c r="G14" i="1"/>
  <c r="G13" i="1"/>
  <c r="G12" i="1"/>
  <c r="G11" i="1"/>
  <c r="D10" i="1"/>
  <c r="G10" i="1" s="1"/>
  <c r="G16" i="1" s="1"/>
  <c r="G74" i="1" l="1"/>
  <c r="G170" i="1"/>
  <c r="D16" i="1"/>
  <c r="F74" i="1"/>
  <c r="G35" i="1"/>
  <c r="G40" i="1" s="1"/>
  <c r="G155" i="1"/>
  <c r="G160" i="1" s="1"/>
  <c r="G166" i="1"/>
</calcChain>
</file>

<file path=xl/sharedStrings.xml><?xml version="1.0" encoding="utf-8"?>
<sst xmlns="http://schemas.openxmlformats.org/spreadsheetml/2006/main" count="339" uniqueCount="48">
  <si>
    <t xml:space="preserve">EU-s támogatással megvalósuló projektek </t>
  </si>
  <si>
    <t>EU-s projekt neve, azonosítója: Komplex energetikai  fejlesztések Téglás Város intézményeinek épületein TOP-3.2.1-15-HB1-2016-00048</t>
  </si>
  <si>
    <t>Forintban</t>
  </si>
  <si>
    <t>Sor-szám</t>
  </si>
  <si>
    <t>A</t>
  </si>
  <si>
    <t>B</t>
  </si>
  <si>
    <t>C</t>
  </si>
  <si>
    <t>D</t>
  </si>
  <si>
    <t>E</t>
  </si>
  <si>
    <t>F</t>
  </si>
  <si>
    <t>Források</t>
  </si>
  <si>
    <t>2017.</t>
  </si>
  <si>
    <t>2018.</t>
  </si>
  <si>
    <t>2019.</t>
  </si>
  <si>
    <t>2019. után</t>
  </si>
  <si>
    <t>Összesen</t>
  </si>
  <si>
    <t>1.</t>
  </si>
  <si>
    <t>Saját erő</t>
  </si>
  <si>
    <t>2.</t>
  </si>
  <si>
    <t>EU-s forrás</t>
  </si>
  <si>
    <t>3.</t>
  </si>
  <si>
    <t>Társfinanszírozás</t>
  </si>
  <si>
    <t>4.</t>
  </si>
  <si>
    <t>Hitel</t>
  </si>
  <si>
    <t>5.</t>
  </si>
  <si>
    <t>Egyéb forrás</t>
  </si>
  <si>
    <t>6.</t>
  </si>
  <si>
    <t>Források összesen:</t>
  </si>
  <si>
    <t>Kiadások, költségek</t>
  </si>
  <si>
    <t>Személyi  juttatások</t>
  </si>
  <si>
    <t>Munkaadókat terhelő járulékok és szociális hozzájárulási adó</t>
  </si>
  <si>
    <t>Dologi  kiadások</t>
  </si>
  <si>
    <t xml:space="preserve">   Beruházások</t>
  </si>
  <si>
    <t xml:space="preserve">   Felújítások</t>
  </si>
  <si>
    <t>7.</t>
  </si>
  <si>
    <t>Összesen:</t>
  </si>
  <si>
    <t>EU-s projekt neve, azonosítója: EFOP-1.5.3-16-2017-00121 számú pályázat "Humán szolgáltatások fejlesztése települések összefogásával"</t>
  </si>
  <si>
    <t>EU-s projekt neve, azonosítója: Kerékpárútfejlesztése Tégláson TOP-3.1.1-15-HB-2016-00013</t>
  </si>
  <si>
    <t>EU-s projekt neve, azonosítója: Településképet meghatározó épületek külső rekonstrukciója, többfunkciós közösségi tér létrehozása, fejlesztése, energatikai korszerűsítés, 1774823549</t>
  </si>
  <si>
    <t>EU-s projekt neve, azonosítója: EFOP-4.1.8-16-2017-00110 számú "A Téglási Városi Könyvtár és Közművelődési Intézmény - Városi Könyvtár tagegységének tanulást segítő infrastruktúrális fejlesztése"</t>
  </si>
  <si>
    <t>EU-s projekt neve, azonosítója: Zöld város kialakítása Tégláson TOP-2.1.2-15-HB1-2016-00014</t>
  </si>
  <si>
    <t>EU-s projekt neve, azonosítója:Északkelet- Magyarországi  szennyvízelvezetési- és kezelési fejlesztés KEHOP-2.2.2-15-2015-00001</t>
  </si>
  <si>
    <t>Önkormányzaton kívüli EU-s projektekhez történő hozzájárulás 2019. évi előirányzat *</t>
  </si>
  <si>
    <t>Sor- szám</t>
  </si>
  <si>
    <t>Támogatott neve</t>
  </si>
  <si>
    <t>Hozzájárulás  (E Ft)</t>
  </si>
  <si>
    <t>15. melléklet a  3/2019. (II.28.) önkormányzati rendelethez</t>
  </si>
  <si>
    <t>* Nincsen ilyen hozzájárulás az Önkormányzat esetében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</si>
</sst>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sz val="12"/>
      <name val="Times New Roman CE"/>
      <charset val="238"/>
    </font>
    <font>
      <sz val="9"/>
      <name val="Times New Roman CE"/>
      <family val="1"/>
      <charset val="238"/>
    </font>
    <font>
      <b/>
      <sz val="9"/>
      <color theme="1" tint="4.9989318521683403E-2"/>
      <name val="Times New Roman CE"/>
      <charset val="238"/>
    </font>
    <font>
      <b/>
      <i/>
      <sz val="10"/>
      <name val="Times New Roman CE"/>
      <charset val="238"/>
    </font>
    <font>
      <b/>
      <sz val="9"/>
      <color theme="1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5">
    <xf numFmtId="0" fontId="0" fillId="0" borderId="0" xfId="0"/>
    <xf numFmtId="0" fontId="0" fillId="0" borderId="0" xfId="0" applyFill="1"/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1" fillId="0" borderId="0" xfId="0" applyFont="1" applyFill="1" applyProtection="1"/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/>
    </xf>
    <xf numFmtId="0" fontId="0" fillId="0" borderId="5" xfId="0" applyFill="1" applyBorder="1" applyAlignment="1">
      <alignment horizontal="right"/>
    </xf>
    <xf numFmtId="49" fontId="1" fillId="0" borderId="6" xfId="0" applyNumberFormat="1" applyFont="1" applyFill="1" applyBorder="1" applyAlignment="1" applyProtection="1">
      <alignment vertical="center"/>
    </xf>
    <xf numFmtId="3" fontId="1" fillId="0" borderId="7" xfId="0" applyNumberFormat="1" applyFont="1" applyFill="1" applyBorder="1" applyAlignment="1" applyProtection="1">
      <alignment vertical="center"/>
      <protection locked="0"/>
    </xf>
    <xf numFmtId="3" fontId="1" fillId="0" borderId="8" xfId="0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right"/>
    </xf>
    <xf numFmtId="49" fontId="1" fillId="0" borderId="7" xfId="0" applyNumberFormat="1" applyFont="1" applyFill="1" applyBorder="1" applyAlignment="1" applyProtection="1">
      <alignment vertical="center"/>
    </xf>
    <xf numFmtId="0" fontId="0" fillId="0" borderId="10" xfId="0" applyFill="1" applyBorder="1" applyAlignment="1">
      <alignment horizontal="right"/>
    </xf>
    <xf numFmtId="49" fontId="1" fillId="0" borderId="11" xfId="0" applyNumberFormat="1" applyFont="1" applyFill="1" applyBorder="1" applyAlignment="1" applyProtection="1">
      <alignment vertical="center"/>
      <protection locked="0"/>
    </xf>
    <xf numFmtId="3" fontId="1" fillId="0" borderId="11" xfId="0" applyNumberFormat="1" applyFont="1" applyFill="1" applyBorder="1" applyAlignment="1" applyProtection="1">
      <alignment vertical="center"/>
      <protection locked="0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3" fontId="1" fillId="0" borderId="2" xfId="0" applyNumberFormat="1" applyFont="1" applyFill="1" applyBorder="1" applyAlignment="1" applyProtection="1">
      <alignment vertical="center"/>
      <protection locked="0"/>
    </xf>
    <xf numFmtId="3" fontId="1" fillId="0" borderId="3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ill="1"/>
    <xf numFmtId="0" fontId="1" fillId="0" borderId="0" xfId="0" applyFont="1" applyFill="1" applyAlignment="1" applyProtection="1">
      <alignment vertical="center"/>
    </xf>
    <xf numFmtId="0" fontId="0" fillId="0" borderId="15" xfId="0" applyFill="1" applyBorder="1" applyAlignment="1">
      <alignment horizontal="center" wrapText="1"/>
    </xf>
    <xf numFmtId="0" fontId="6" fillId="0" borderId="16" xfId="1" applyFont="1" applyFill="1" applyBorder="1" applyAlignment="1" applyProtection="1">
      <alignment horizontal="left" vertical="center" wrapText="1" indent="1"/>
    </xf>
    <xf numFmtId="3" fontId="1" fillId="0" borderId="6" xfId="0" applyNumberFormat="1" applyFont="1" applyFill="1" applyBorder="1" applyAlignment="1" applyProtection="1">
      <alignment vertical="center"/>
      <protection locked="0"/>
    </xf>
    <xf numFmtId="3" fontId="1" fillId="0" borderId="17" xfId="0" applyNumberFormat="1" applyFont="1" applyFill="1" applyBorder="1" applyAlignment="1" applyProtection="1">
      <alignment vertical="center"/>
    </xf>
    <xf numFmtId="0" fontId="6" fillId="0" borderId="7" xfId="1" applyFont="1" applyFill="1" applyBorder="1" applyAlignment="1" applyProtection="1">
      <alignment horizontal="left" vertical="center" wrapText="1" indent="1"/>
    </xf>
    <xf numFmtId="3" fontId="1" fillId="0" borderId="8" xfId="0" applyNumberFormat="1" applyFont="1" applyFill="1" applyBorder="1" applyAlignment="1" applyProtection="1">
      <alignment vertical="center"/>
    </xf>
    <xf numFmtId="49" fontId="1" fillId="0" borderId="7" xfId="0" applyNumberFormat="1" applyFont="1" applyFill="1" applyBorder="1" applyAlignment="1" applyProtection="1">
      <alignment vertical="center"/>
      <protection locked="0"/>
    </xf>
    <xf numFmtId="3" fontId="1" fillId="0" borderId="12" xfId="0" applyNumberFormat="1" applyFont="1" applyFill="1" applyBorder="1" applyAlignment="1" applyProtection="1">
      <alignment vertical="center"/>
    </xf>
    <xf numFmtId="3" fontId="1" fillId="0" borderId="2" xfId="0" applyNumberFormat="1" applyFont="1" applyFill="1" applyBorder="1" applyAlignment="1" applyProtection="1">
      <alignment vertical="center"/>
    </xf>
    <xf numFmtId="3" fontId="1" fillId="0" borderId="3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3" fontId="1" fillId="0" borderId="0" xfId="0" applyNumberFormat="1" applyFont="1" applyFill="1" applyBorder="1" applyAlignment="1" applyProtection="1">
      <alignment vertical="center"/>
    </xf>
    <xf numFmtId="3" fontId="1" fillId="0" borderId="7" xfId="0" applyNumberFormat="1" applyFont="1" applyFill="1" applyBorder="1" applyAlignment="1" applyProtection="1">
      <alignment horizontal="right" vertical="center" indent="1"/>
      <protection locked="0"/>
    </xf>
    <xf numFmtId="3" fontId="1" fillId="0" borderId="8" xfId="0" applyNumberFormat="1" applyFont="1" applyFill="1" applyBorder="1" applyAlignment="1" applyProtection="1">
      <alignment horizontal="right" vertical="center" indent="1"/>
    </xf>
    <xf numFmtId="3" fontId="1" fillId="0" borderId="2" xfId="0" applyNumberFormat="1" applyFont="1" applyFill="1" applyBorder="1" applyAlignment="1" applyProtection="1">
      <alignment horizontal="right" vertical="center" indent="1"/>
    </xf>
    <xf numFmtId="0" fontId="8" fillId="0" borderId="0" xfId="0" applyFont="1" applyFill="1" applyAlignment="1">
      <alignment horizontal="right"/>
    </xf>
    <xf numFmtId="0" fontId="3" fillId="0" borderId="18" xfId="0" applyFont="1" applyFill="1" applyBorder="1" applyAlignment="1" applyProtection="1">
      <alignment horizontal="center" vertical="center"/>
    </xf>
    <xf numFmtId="3" fontId="1" fillId="0" borderId="19" xfId="0" applyNumberFormat="1" applyFont="1" applyFill="1" applyBorder="1" applyAlignment="1" applyProtection="1">
      <alignment vertical="center"/>
      <protection locked="0"/>
    </xf>
    <xf numFmtId="3" fontId="1" fillId="0" borderId="20" xfId="0" applyNumberFormat="1" applyFont="1" applyFill="1" applyBorder="1" applyAlignment="1" applyProtection="1">
      <alignment horizontal="right" vertical="center" indent="1"/>
      <protection locked="0"/>
    </xf>
    <xf numFmtId="3" fontId="1" fillId="0" borderId="21" xfId="0" applyNumberFormat="1" applyFont="1" applyFill="1" applyBorder="1" applyAlignment="1" applyProtection="1">
      <alignment vertical="center"/>
      <protection locked="0"/>
    </xf>
    <xf numFmtId="3" fontId="1" fillId="0" borderId="20" xfId="0" applyNumberFormat="1" applyFont="1" applyFill="1" applyBorder="1" applyAlignment="1" applyProtection="1">
      <alignment vertical="center"/>
      <protection locked="0"/>
    </xf>
    <xf numFmtId="3" fontId="1" fillId="0" borderId="18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left" indent="1"/>
      <protection locked="0"/>
    </xf>
    <xf numFmtId="0" fontId="1" fillId="0" borderId="11" xfId="0" applyFont="1" applyFill="1" applyBorder="1" applyAlignment="1" applyProtection="1">
      <alignment horizontal="left" indent="1"/>
      <protection locked="0"/>
    </xf>
    <xf numFmtId="0" fontId="3" fillId="0" borderId="14" xfId="0" applyFont="1" applyFill="1" applyBorder="1" applyAlignment="1" applyProtection="1">
      <alignment horizontal="left"/>
    </xf>
    <xf numFmtId="0" fontId="10" fillId="0" borderId="0" xfId="0" applyFont="1" applyFill="1"/>
    <xf numFmtId="0" fontId="1" fillId="0" borderId="11" xfId="0" applyFont="1" applyFill="1" applyBorder="1" applyAlignment="1" applyProtection="1">
      <alignment horizontal="left" indent="1"/>
      <protection locked="0"/>
    </xf>
    <xf numFmtId="0" fontId="1" fillId="0" borderId="11" xfId="0" applyFont="1" applyFill="1" applyBorder="1" applyAlignment="1" applyProtection="1">
      <alignment horizontal="right" indent="1"/>
      <protection locked="0"/>
    </xf>
    <xf numFmtId="0" fontId="1" fillId="0" borderId="12" xfId="0" applyFont="1" applyFill="1" applyBorder="1" applyAlignment="1" applyProtection="1">
      <alignment horizontal="right" indent="1"/>
      <protection locked="0"/>
    </xf>
    <xf numFmtId="0" fontId="3" fillId="0" borderId="13" xfId="0" applyFont="1" applyFill="1" applyBorder="1" applyAlignment="1" applyProtection="1">
      <alignment horizontal="left"/>
    </xf>
    <xf numFmtId="0" fontId="3" fillId="0" borderId="22" xfId="0" applyFont="1" applyFill="1" applyBorder="1" applyAlignment="1" applyProtection="1">
      <alignment horizontal="left"/>
    </xf>
    <xf numFmtId="0" fontId="3" fillId="0" borderId="14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right" indent="1"/>
    </xf>
    <xf numFmtId="0" fontId="3" fillId="0" borderId="3" xfId="0" applyFont="1" applyFill="1" applyBorder="1" applyAlignment="1" applyProtection="1">
      <alignment horizontal="right" indent="1"/>
    </xf>
    <xf numFmtId="49" fontId="3" fillId="0" borderId="13" xfId="0" applyNumberFormat="1" applyFont="1" applyFill="1" applyBorder="1" applyAlignment="1" applyProtection="1">
      <alignment horizontal="left" vertical="center"/>
    </xf>
    <xf numFmtId="49" fontId="3" fillId="0" borderId="14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left" indent="1"/>
      <protection locked="0"/>
    </xf>
    <xf numFmtId="0" fontId="1" fillId="0" borderId="6" xfId="0" applyFont="1" applyFill="1" applyBorder="1" applyAlignment="1" applyProtection="1">
      <alignment horizontal="right" indent="1"/>
      <protection locked="0"/>
    </xf>
    <xf numFmtId="0" fontId="1" fillId="0" borderId="17" xfId="0" applyFont="1" applyFill="1" applyBorder="1" applyAlignment="1" applyProtection="1">
      <alignment horizontal="right" indent="1"/>
      <protection locked="0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9" fillId="0" borderId="0" xfId="0" applyFont="1" applyFill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right"/>
    </xf>
    <xf numFmtId="0" fontId="7" fillId="0" borderId="0" xfId="0" applyFont="1" applyFill="1" applyAlignment="1" applyProtection="1">
      <alignment horizontal="left"/>
    </xf>
    <xf numFmtId="0" fontId="7" fillId="0" borderId="0" xfId="0" applyFont="1" applyFill="1" applyAlignment="1" applyProtection="1">
      <alignment horizontal="center" wrapText="1"/>
    </xf>
    <xf numFmtId="0" fontId="3" fillId="0" borderId="0" xfId="0" applyFont="1" applyFill="1" applyAlignment="1" applyProtection="1">
      <alignment horizontal="center" wrapText="1"/>
    </xf>
    <xf numFmtId="0" fontId="1" fillId="0" borderId="0" xfId="0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/>
    </xf>
  </cellXfs>
  <cellStyles count="2">
    <cellStyle name="Normál" xfId="0" builtinId="0"/>
    <cellStyle name="Normál_KVRENMUNKA" xfId="1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81"/>
  <sheetViews>
    <sheetView tabSelected="1" view="pageBreakPreview" zoomScale="60" zoomScaleNormal="115" workbookViewId="0">
      <selection activeCell="N54" sqref="N54"/>
    </sheetView>
  </sheetViews>
  <sheetFormatPr defaultRowHeight="12.75" x14ac:dyDescent="0.2"/>
  <cols>
    <col min="1" max="1" width="6.5" style="1" customWidth="1"/>
    <col min="2" max="2" width="38.6640625" style="1" customWidth="1"/>
    <col min="3" max="7" width="13.83203125" style="1" customWidth="1"/>
    <col min="8" max="8" width="10.1640625" style="1" bestFit="1" customWidth="1"/>
    <col min="9" max="9" width="15.6640625" style="1" customWidth="1"/>
    <col min="10" max="10" width="13" style="1" customWidth="1"/>
    <col min="11" max="16384" width="9.33203125" style="1"/>
  </cols>
  <sheetData>
    <row r="1" spans="1:11" x14ac:dyDescent="0.2">
      <c r="B1" s="73" t="s">
        <v>46</v>
      </c>
      <c r="C1" s="73"/>
      <c r="D1" s="73"/>
      <c r="E1" s="73"/>
      <c r="F1" s="73"/>
      <c r="G1" s="73"/>
    </row>
    <row r="2" spans="1:11" x14ac:dyDescent="0.2">
      <c r="A2" s="2"/>
      <c r="B2" s="73"/>
      <c r="C2" s="73"/>
      <c r="D2" s="73"/>
      <c r="E2" s="73"/>
      <c r="F2" s="73"/>
      <c r="G2" s="73"/>
    </row>
    <row r="3" spans="1:11" x14ac:dyDescent="0.2">
      <c r="A3" s="2"/>
      <c r="B3" s="2"/>
      <c r="C3" s="2"/>
      <c r="D3" s="2"/>
      <c r="E3" s="2"/>
      <c r="F3" s="2"/>
    </row>
    <row r="4" spans="1:11" ht="15.75" x14ac:dyDescent="0.25">
      <c r="B4" s="74" t="s">
        <v>0</v>
      </c>
      <c r="C4" s="74"/>
      <c r="D4" s="74"/>
      <c r="E4" s="74"/>
      <c r="F4" s="74"/>
      <c r="G4" s="74"/>
    </row>
    <row r="5" spans="1:11" x14ac:dyDescent="0.2">
      <c r="B5" s="3"/>
      <c r="C5" s="3"/>
      <c r="D5" s="3"/>
      <c r="E5" s="3"/>
      <c r="F5" s="3"/>
      <c r="G5" s="3"/>
    </row>
    <row r="6" spans="1:11" ht="24.75" customHeight="1" x14ac:dyDescent="0.2">
      <c r="B6" s="72" t="s">
        <v>1</v>
      </c>
      <c r="C6" s="72"/>
      <c r="D6" s="72"/>
      <c r="E6" s="72"/>
      <c r="F6" s="72"/>
      <c r="G6" s="72"/>
    </row>
    <row r="7" spans="1:11" ht="13.5" thickBot="1" x14ac:dyDescent="0.25">
      <c r="B7" s="4"/>
      <c r="C7" s="4"/>
      <c r="D7" s="4"/>
      <c r="E7" s="4"/>
      <c r="F7" s="69" t="s">
        <v>2</v>
      </c>
      <c r="G7" s="69"/>
    </row>
    <row r="8" spans="1:11" ht="13.5" thickBot="1" x14ac:dyDescent="0.25">
      <c r="A8" s="66" t="s">
        <v>3</v>
      </c>
      <c r="B8" s="5" t="s">
        <v>4</v>
      </c>
      <c r="C8" s="5" t="s">
        <v>5</v>
      </c>
      <c r="D8" s="5" t="s">
        <v>6</v>
      </c>
      <c r="E8" s="5" t="s">
        <v>7</v>
      </c>
      <c r="F8" s="5" t="s">
        <v>8</v>
      </c>
      <c r="G8" s="6" t="s">
        <v>9</v>
      </c>
    </row>
    <row r="9" spans="1:11" ht="13.5" thickBot="1" x14ac:dyDescent="0.25">
      <c r="A9" s="67"/>
      <c r="B9" s="7" t="s">
        <v>10</v>
      </c>
      <c r="C9" s="5" t="s">
        <v>11</v>
      </c>
      <c r="D9" s="5" t="s">
        <v>12</v>
      </c>
      <c r="E9" s="5" t="s">
        <v>13</v>
      </c>
      <c r="F9" s="5" t="s">
        <v>14</v>
      </c>
      <c r="G9" s="6" t="s">
        <v>15</v>
      </c>
    </row>
    <row r="10" spans="1:11" x14ac:dyDescent="0.2">
      <c r="A10" s="8" t="s">
        <v>16</v>
      </c>
      <c r="B10" s="9" t="s">
        <v>17</v>
      </c>
      <c r="C10" s="10"/>
      <c r="D10" s="10">
        <f>413000+166658</f>
        <v>579658</v>
      </c>
      <c r="E10" s="10"/>
      <c r="F10" s="10"/>
      <c r="G10" s="11">
        <f t="shared" ref="G10:G15" si="0">SUM(C10:F10)</f>
        <v>579658</v>
      </c>
    </row>
    <row r="11" spans="1:11" x14ac:dyDescent="0.2">
      <c r="A11" s="12" t="s">
        <v>18</v>
      </c>
      <c r="B11" s="13" t="s">
        <v>19</v>
      </c>
      <c r="C11" s="10">
        <v>185076000</v>
      </c>
      <c r="D11" s="10"/>
      <c r="E11" s="10"/>
      <c r="F11" s="10"/>
      <c r="G11" s="11">
        <f t="shared" si="0"/>
        <v>185076000</v>
      </c>
    </row>
    <row r="12" spans="1:11" x14ac:dyDescent="0.2">
      <c r="A12" s="12" t="s">
        <v>20</v>
      </c>
      <c r="B12" s="13" t="s">
        <v>21</v>
      </c>
      <c r="C12" s="10"/>
      <c r="D12" s="10"/>
      <c r="E12" s="10"/>
      <c r="F12" s="10"/>
      <c r="G12" s="11">
        <f t="shared" si="0"/>
        <v>0</v>
      </c>
    </row>
    <row r="13" spans="1:11" x14ac:dyDescent="0.2">
      <c r="A13" s="12" t="s">
        <v>22</v>
      </c>
      <c r="B13" s="13" t="s">
        <v>23</v>
      </c>
      <c r="C13" s="10"/>
      <c r="D13" s="10"/>
      <c r="E13" s="10"/>
      <c r="F13" s="10"/>
      <c r="G13" s="11">
        <f t="shared" si="0"/>
        <v>0</v>
      </c>
    </row>
    <row r="14" spans="1:11" x14ac:dyDescent="0.2">
      <c r="A14" s="12" t="s">
        <v>24</v>
      </c>
      <c r="B14" s="13" t="s">
        <v>25</v>
      </c>
      <c r="C14" s="10"/>
      <c r="D14" s="10"/>
      <c r="E14" s="10"/>
      <c r="F14" s="10"/>
      <c r="G14" s="11">
        <f t="shared" si="0"/>
        <v>0</v>
      </c>
    </row>
    <row r="15" spans="1:11" ht="13.5" thickBot="1" x14ac:dyDescent="0.25">
      <c r="A15" s="14" t="s">
        <v>26</v>
      </c>
      <c r="B15" s="15"/>
      <c r="C15" s="16"/>
      <c r="D15" s="16"/>
      <c r="E15" s="16"/>
      <c r="F15" s="16"/>
      <c r="G15" s="17">
        <f t="shared" si="0"/>
        <v>0</v>
      </c>
    </row>
    <row r="16" spans="1:11" ht="13.5" thickBot="1" x14ac:dyDescent="0.25">
      <c r="A16" s="58" t="s">
        <v>27</v>
      </c>
      <c r="B16" s="59"/>
      <c r="C16" s="18">
        <f>C10+SUM(C11:C15)</f>
        <v>185076000</v>
      </c>
      <c r="D16" s="18">
        <f>D10+SUM(D11:D15)</f>
        <v>579658</v>
      </c>
      <c r="E16" s="18">
        <f>E10+SUM(E11:E15)</f>
        <v>0</v>
      </c>
      <c r="F16" s="18">
        <f>F10+SUM(F11:F15)</f>
        <v>0</v>
      </c>
      <c r="G16" s="19">
        <f>G10+SUM(G11:G15)</f>
        <v>185655658</v>
      </c>
      <c r="K16" s="20"/>
    </row>
    <row r="17" spans="1:11" ht="13.5" thickBot="1" x14ac:dyDescent="0.25">
      <c r="B17" s="21"/>
      <c r="C17" s="21"/>
      <c r="D17" s="21"/>
      <c r="E17" s="21"/>
      <c r="F17" s="21"/>
      <c r="G17" s="21"/>
    </row>
    <row r="18" spans="1:11" ht="26.25" thickBot="1" x14ac:dyDescent="0.25">
      <c r="A18" s="22" t="s">
        <v>3</v>
      </c>
      <c r="B18" s="7" t="s">
        <v>28</v>
      </c>
      <c r="C18" s="5" t="s">
        <v>11</v>
      </c>
      <c r="D18" s="5" t="s">
        <v>12</v>
      </c>
      <c r="E18" s="5" t="s">
        <v>13</v>
      </c>
      <c r="F18" s="5" t="s">
        <v>14</v>
      </c>
      <c r="G18" s="6" t="s">
        <v>15</v>
      </c>
      <c r="K18" s="20"/>
    </row>
    <row r="19" spans="1:11" ht="13.5" customHeight="1" x14ac:dyDescent="0.2">
      <c r="A19" s="8" t="s">
        <v>16</v>
      </c>
      <c r="B19" s="23" t="s">
        <v>29</v>
      </c>
      <c r="C19" s="24"/>
      <c r="D19" s="24"/>
      <c r="E19" s="24"/>
      <c r="F19" s="24"/>
      <c r="G19" s="25">
        <f t="shared" ref="G19:G25" si="1">SUM(C19:F19)</f>
        <v>0</v>
      </c>
    </row>
    <row r="20" spans="1:11" ht="25.5" customHeight="1" x14ac:dyDescent="0.2">
      <c r="A20" s="12" t="s">
        <v>18</v>
      </c>
      <c r="B20" s="26" t="s">
        <v>30</v>
      </c>
      <c r="C20" s="10"/>
      <c r="D20" s="10"/>
      <c r="E20" s="10"/>
      <c r="F20" s="10"/>
      <c r="G20" s="27">
        <f t="shared" si="1"/>
        <v>0</v>
      </c>
    </row>
    <row r="21" spans="1:11" x14ac:dyDescent="0.2">
      <c r="A21" s="12" t="s">
        <v>20</v>
      </c>
      <c r="B21" s="26" t="s">
        <v>31</v>
      </c>
      <c r="C21" s="10">
        <v>5500000</v>
      </c>
      <c r="D21" s="10">
        <v>4525000</v>
      </c>
      <c r="E21" s="10">
        <v>2988850</v>
      </c>
      <c r="F21" s="10"/>
      <c r="G21" s="27">
        <f t="shared" si="1"/>
        <v>13013850</v>
      </c>
    </row>
    <row r="22" spans="1:11" x14ac:dyDescent="0.2">
      <c r="A22" s="12" t="s">
        <v>22</v>
      </c>
      <c r="B22" s="13" t="s">
        <v>32</v>
      </c>
      <c r="C22" s="10">
        <v>3700000</v>
      </c>
      <c r="D22" s="10">
        <v>59718385</v>
      </c>
      <c r="E22" s="10"/>
      <c r="F22" s="10"/>
      <c r="G22" s="27">
        <f t="shared" si="1"/>
        <v>63418385</v>
      </c>
    </row>
    <row r="23" spans="1:11" x14ac:dyDescent="0.2">
      <c r="A23" s="12" t="s">
        <v>24</v>
      </c>
      <c r="B23" s="13" t="s">
        <v>33</v>
      </c>
      <c r="C23" s="10"/>
      <c r="D23" s="10">
        <v>109223423</v>
      </c>
      <c r="E23" s="10"/>
      <c r="F23" s="10"/>
      <c r="G23" s="27">
        <f t="shared" si="1"/>
        <v>109223423</v>
      </c>
    </row>
    <row r="24" spans="1:11" x14ac:dyDescent="0.2">
      <c r="A24" s="12" t="s">
        <v>26</v>
      </c>
      <c r="B24" s="28"/>
      <c r="C24" s="10"/>
      <c r="D24" s="10"/>
      <c r="E24" s="10"/>
      <c r="F24" s="10"/>
      <c r="G24" s="27">
        <f t="shared" si="1"/>
        <v>0</v>
      </c>
    </row>
    <row r="25" spans="1:11" ht="13.5" thickBot="1" x14ac:dyDescent="0.25">
      <c r="A25" s="14" t="s">
        <v>34</v>
      </c>
      <c r="B25" s="15"/>
      <c r="C25" s="16"/>
      <c r="D25" s="16"/>
      <c r="E25" s="16"/>
      <c r="F25" s="16"/>
      <c r="G25" s="29">
        <f t="shared" si="1"/>
        <v>0</v>
      </c>
    </row>
    <row r="26" spans="1:11" ht="13.5" thickBot="1" x14ac:dyDescent="0.25">
      <c r="A26" s="58" t="s">
        <v>35</v>
      </c>
      <c r="B26" s="59"/>
      <c r="C26" s="30">
        <f>SUM(C19:C25)</f>
        <v>9200000</v>
      </c>
      <c r="D26" s="30">
        <f>SUM(D19:D25)</f>
        <v>173466808</v>
      </c>
      <c r="E26" s="30">
        <f>SUM(E19:E25)</f>
        <v>2988850</v>
      </c>
      <c r="F26" s="18">
        <v>0</v>
      </c>
      <c r="G26" s="31">
        <f>SUM(G19:G25)</f>
        <v>185655658</v>
      </c>
      <c r="I26" s="20"/>
      <c r="J26" s="20"/>
    </row>
    <row r="27" spans="1:11" x14ac:dyDescent="0.2">
      <c r="B27" s="32"/>
      <c r="C27" s="33"/>
      <c r="D27" s="33"/>
      <c r="E27" s="33"/>
      <c r="F27" s="33"/>
      <c r="G27" s="33"/>
    </row>
    <row r="28" spans="1:11" x14ac:dyDescent="0.2">
      <c r="B28" s="32"/>
      <c r="C28" s="33"/>
      <c r="D28" s="33"/>
      <c r="E28" s="33"/>
      <c r="F28" s="33"/>
      <c r="G28" s="33"/>
    </row>
    <row r="29" spans="1:11" x14ac:dyDescent="0.2">
      <c r="B29" s="32"/>
      <c r="C29" s="33"/>
      <c r="D29" s="33"/>
      <c r="E29" s="33"/>
      <c r="F29" s="33"/>
      <c r="G29" s="33"/>
    </row>
    <row r="30" spans="1:11" ht="24.75" customHeight="1" x14ac:dyDescent="0.2">
      <c r="B30" s="72" t="s">
        <v>36</v>
      </c>
      <c r="C30" s="72"/>
      <c r="D30" s="72"/>
      <c r="E30" s="72"/>
      <c r="F30" s="72"/>
      <c r="G30" s="72"/>
    </row>
    <row r="31" spans="1:11" ht="13.5" thickBot="1" x14ac:dyDescent="0.25">
      <c r="B31" s="4"/>
      <c r="C31" s="4"/>
      <c r="D31" s="4"/>
      <c r="E31" s="4"/>
      <c r="F31" s="69" t="s">
        <v>2</v>
      </c>
      <c r="G31" s="69"/>
    </row>
    <row r="32" spans="1:11" ht="13.5" thickBot="1" x14ac:dyDescent="0.25">
      <c r="A32" s="66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6" t="s">
        <v>9</v>
      </c>
    </row>
    <row r="33" spans="1:10" ht="13.5" thickBot="1" x14ac:dyDescent="0.25">
      <c r="A33" s="67"/>
      <c r="B33" s="7" t="s">
        <v>10</v>
      </c>
      <c r="C33" s="5" t="s">
        <v>11</v>
      </c>
      <c r="D33" s="5" t="s">
        <v>12</v>
      </c>
      <c r="E33" s="5" t="s">
        <v>13</v>
      </c>
      <c r="F33" s="5" t="s">
        <v>14</v>
      </c>
      <c r="G33" s="6" t="s">
        <v>15</v>
      </c>
    </row>
    <row r="34" spans="1:10" x14ac:dyDescent="0.2">
      <c r="A34" s="8" t="s">
        <v>16</v>
      </c>
      <c r="B34" s="9" t="s">
        <v>17</v>
      </c>
      <c r="C34" s="24"/>
      <c r="D34" s="24"/>
      <c r="E34" s="24"/>
      <c r="F34" s="24"/>
      <c r="G34" s="25">
        <f t="shared" ref="G34:G39" si="2">SUM(C34:F34)</f>
        <v>0</v>
      </c>
    </row>
    <row r="35" spans="1:10" x14ac:dyDescent="0.2">
      <c r="A35" s="12" t="s">
        <v>18</v>
      </c>
      <c r="B35" s="13" t="s">
        <v>19</v>
      </c>
      <c r="C35" s="34"/>
      <c r="D35" s="10">
        <v>35720082</v>
      </c>
      <c r="E35" s="10">
        <v>14926571</v>
      </c>
      <c r="F35" s="10">
        <f>54223000-14926571</f>
        <v>39296429</v>
      </c>
      <c r="G35" s="25">
        <f t="shared" si="2"/>
        <v>89943082</v>
      </c>
    </row>
    <row r="36" spans="1:10" x14ac:dyDescent="0.2">
      <c r="A36" s="12" t="s">
        <v>20</v>
      </c>
      <c r="B36" s="13" t="s">
        <v>21</v>
      </c>
      <c r="C36" s="34"/>
      <c r="D36" s="34"/>
      <c r="E36" s="34"/>
      <c r="F36" s="34"/>
      <c r="G36" s="35">
        <f t="shared" si="2"/>
        <v>0</v>
      </c>
    </row>
    <row r="37" spans="1:10" x14ac:dyDescent="0.2">
      <c r="A37" s="12" t="s">
        <v>22</v>
      </c>
      <c r="B37" s="13" t="s">
        <v>23</v>
      </c>
      <c r="C37" s="34"/>
      <c r="D37" s="34"/>
      <c r="E37" s="34"/>
      <c r="F37" s="34"/>
      <c r="G37" s="35">
        <f t="shared" si="2"/>
        <v>0</v>
      </c>
    </row>
    <row r="38" spans="1:10" x14ac:dyDescent="0.2">
      <c r="A38" s="12" t="s">
        <v>24</v>
      </c>
      <c r="B38" s="13" t="s">
        <v>25</v>
      </c>
      <c r="C38" s="34"/>
      <c r="D38" s="34"/>
      <c r="E38" s="34"/>
      <c r="F38" s="34"/>
      <c r="G38" s="35">
        <f t="shared" si="2"/>
        <v>0</v>
      </c>
    </row>
    <row r="39" spans="1:10" ht="13.5" thickBot="1" x14ac:dyDescent="0.25">
      <c r="A39" s="14" t="s">
        <v>26</v>
      </c>
      <c r="B39" s="15"/>
      <c r="C39" s="16"/>
      <c r="D39" s="16"/>
      <c r="E39" s="16"/>
      <c r="F39" s="16"/>
      <c r="G39" s="29">
        <f t="shared" si="2"/>
        <v>0</v>
      </c>
    </row>
    <row r="40" spans="1:10" ht="13.5" thickBot="1" x14ac:dyDescent="0.25">
      <c r="A40" s="58" t="s">
        <v>27</v>
      </c>
      <c r="B40" s="59"/>
      <c r="C40" s="36">
        <f>C34+SUM(C35:C39)</f>
        <v>0</v>
      </c>
      <c r="D40" s="30">
        <f>D34+SUM(D35:D39)</f>
        <v>35720082</v>
      </c>
      <c r="E40" s="30">
        <f>E34+SUM(E35:E39)</f>
        <v>14926571</v>
      </c>
      <c r="F40" s="30">
        <f>F34+SUM(F35:F39)</f>
        <v>39296429</v>
      </c>
      <c r="G40" s="31">
        <f>G34+SUM(G35:G39)</f>
        <v>89943082</v>
      </c>
    </row>
    <row r="41" spans="1:10" ht="13.5" thickBot="1" x14ac:dyDescent="0.25">
      <c r="B41" s="21"/>
      <c r="C41" s="21"/>
      <c r="D41" s="21"/>
      <c r="E41" s="21"/>
      <c r="F41" s="21"/>
      <c r="G41" s="21"/>
    </row>
    <row r="42" spans="1:10" ht="26.25" thickBot="1" x14ac:dyDescent="0.25">
      <c r="A42" s="22" t="s">
        <v>3</v>
      </c>
      <c r="B42" s="7" t="s">
        <v>28</v>
      </c>
      <c r="C42" s="5" t="s">
        <v>11</v>
      </c>
      <c r="D42" s="5" t="s">
        <v>12</v>
      </c>
      <c r="E42" s="5" t="s">
        <v>13</v>
      </c>
      <c r="F42" s="5" t="s">
        <v>14</v>
      </c>
      <c r="G42" s="6" t="s">
        <v>15</v>
      </c>
    </row>
    <row r="43" spans="1:10" x14ac:dyDescent="0.2">
      <c r="A43" s="8" t="s">
        <v>16</v>
      </c>
      <c r="B43" s="23" t="s">
        <v>29</v>
      </c>
      <c r="C43" s="24"/>
      <c r="D43" s="24">
        <v>3080000</v>
      </c>
      <c r="E43" s="24">
        <v>9696401</v>
      </c>
      <c r="F43" s="24">
        <f>25915418-3080000-9696401</f>
        <v>13139017</v>
      </c>
      <c r="G43" s="25">
        <f>SUM(C43:F43)</f>
        <v>25915418</v>
      </c>
      <c r="J43" s="20"/>
    </row>
    <row r="44" spans="1:10" ht="24" x14ac:dyDescent="0.2">
      <c r="A44" s="12" t="s">
        <v>18</v>
      </c>
      <c r="B44" s="26" t="s">
        <v>30</v>
      </c>
      <c r="C44" s="10"/>
      <c r="D44" s="10">
        <v>516000</v>
      </c>
      <c r="E44" s="10">
        <v>1806301</v>
      </c>
      <c r="F44" s="10">
        <f>4932716-516000-1806301</f>
        <v>2610415</v>
      </c>
      <c r="G44" s="27">
        <f>SUM(C44:F44)</f>
        <v>4932716</v>
      </c>
    </row>
    <row r="45" spans="1:10" x14ac:dyDescent="0.2">
      <c r="A45" s="12" t="s">
        <v>20</v>
      </c>
      <c r="B45" s="26" t="s">
        <v>31</v>
      </c>
      <c r="C45" s="10"/>
      <c r="D45" s="10">
        <v>5197000</v>
      </c>
      <c r="E45" s="10">
        <v>3859350</v>
      </c>
      <c r="F45" s="10">
        <f>47967516-15000+82</f>
        <v>47952598</v>
      </c>
      <c r="G45" s="27">
        <f>SUM(C45:F45)</f>
        <v>57008948</v>
      </c>
      <c r="I45" s="20"/>
    </row>
    <row r="46" spans="1:10" x14ac:dyDescent="0.2">
      <c r="A46" s="12" t="s">
        <v>22</v>
      </c>
      <c r="B46" s="13" t="s">
        <v>32</v>
      </c>
      <c r="C46" s="10"/>
      <c r="D46" s="10">
        <v>2071000</v>
      </c>
      <c r="E46" s="10">
        <v>15000</v>
      </c>
      <c r="F46" s="10"/>
      <c r="G46" s="27">
        <f>SUM(C46:F46)</f>
        <v>2086000</v>
      </c>
    </row>
    <row r="47" spans="1:10" x14ac:dyDescent="0.2">
      <c r="A47" s="12" t="s">
        <v>24</v>
      </c>
      <c r="B47" s="13" t="s">
        <v>33</v>
      </c>
      <c r="C47" s="10"/>
      <c r="D47" s="10"/>
      <c r="E47" s="10"/>
      <c r="F47" s="10"/>
      <c r="G47" s="27">
        <f>SUM(C47:F47)</f>
        <v>0</v>
      </c>
    </row>
    <row r="48" spans="1:10" x14ac:dyDescent="0.2">
      <c r="A48" s="12" t="s">
        <v>26</v>
      </c>
      <c r="B48" s="28"/>
      <c r="C48" s="10"/>
      <c r="D48" s="10"/>
      <c r="E48" s="10"/>
      <c r="F48" s="10"/>
      <c r="G48" s="27"/>
    </row>
    <row r="49" spans="1:10" ht="13.5" thickBot="1" x14ac:dyDescent="0.25">
      <c r="A49" s="14" t="s">
        <v>34</v>
      </c>
      <c r="B49" s="15"/>
      <c r="C49" s="16"/>
      <c r="D49" s="16"/>
      <c r="E49" s="16"/>
      <c r="F49" s="16"/>
      <c r="G49" s="29">
        <f>SUM(C49:F49)</f>
        <v>0</v>
      </c>
    </row>
    <row r="50" spans="1:10" ht="13.5" thickBot="1" x14ac:dyDescent="0.25">
      <c r="A50" s="58" t="s">
        <v>35</v>
      </c>
      <c r="B50" s="59"/>
      <c r="C50" s="30">
        <f>SUM(C43:C49)</f>
        <v>0</v>
      </c>
      <c r="D50" s="30">
        <f>SUM(D43:D49)</f>
        <v>10864000</v>
      </c>
      <c r="E50" s="30">
        <f>SUM(E43:E49)</f>
        <v>15377052</v>
      </c>
      <c r="F50" s="30">
        <f>SUM(F43:F49)</f>
        <v>63702030</v>
      </c>
      <c r="G50" s="31">
        <f>SUM(G43:G49)</f>
        <v>89943082</v>
      </c>
    </row>
    <row r="51" spans="1:10" x14ac:dyDescent="0.2">
      <c r="B51" s="32"/>
      <c r="C51" s="33"/>
      <c r="D51" s="33"/>
      <c r="E51" s="33"/>
      <c r="F51" s="33"/>
      <c r="G51" s="33"/>
    </row>
    <row r="52" spans="1:10" x14ac:dyDescent="0.2">
      <c r="B52" s="32"/>
      <c r="C52" s="33"/>
      <c r="D52" s="33"/>
      <c r="E52" s="33"/>
      <c r="F52" s="33"/>
      <c r="G52" s="33"/>
    </row>
    <row r="53" spans="1:10" x14ac:dyDescent="0.2">
      <c r="B53" s="32"/>
      <c r="C53" s="33"/>
      <c r="D53" s="33"/>
      <c r="E53" s="33"/>
      <c r="F53" s="33"/>
      <c r="G53" s="33"/>
    </row>
    <row r="54" spans="1:10" x14ac:dyDescent="0.2">
      <c r="B54" s="70" t="s">
        <v>37</v>
      </c>
      <c r="C54" s="70"/>
      <c r="D54" s="70"/>
      <c r="E54" s="70"/>
      <c r="F54" s="70"/>
    </row>
    <row r="55" spans="1:10" ht="14.25" thickBot="1" x14ac:dyDescent="0.3">
      <c r="B55" s="4"/>
      <c r="C55" s="4"/>
      <c r="D55" s="4"/>
      <c r="E55" s="69"/>
      <c r="F55" s="69"/>
      <c r="G55" s="37" t="s">
        <v>2</v>
      </c>
    </row>
    <row r="56" spans="1:10" ht="13.5" thickBot="1" x14ac:dyDescent="0.25">
      <c r="A56" s="66" t="s">
        <v>3</v>
      </c>
      <c r="B56" s="5" t="s">
        <v>4</v>
      </c>
      <c r="C56" s="5" t="s">
        <v>5</v>
      </c>
      <c r="D56" s="5" t="s">
        <v>6</v>
      </c>
      <c r="E56" s="5" t="s">
        <v>7</v>
      </c>
      <c r="F56" s="5" t="s">
        <v>8</v>
      </c>
      <c r="G56" s="6" t="s">
        <v>9</v>
      </c>
    </row>
    <row r="57" spans="1:10" ht="13.5" thickBot="1" x14ac:dyDescent="0.25">
      <c r="A57" s="67"/>
      <c r="B57" s="7" t="s">
        <v>10</v>
      </c>
      <c r="C57" s="5" t="s">
        <v>11</v>
      </c>
      <c r="D57" s="5" t="s">
        <v>12</v>
      </c>
      <c r="E57" s="5" t="s">
        <v>13</v>
      </c>
      <c r="F57" s="5" t="s">
        <v>14</v>
      </c>
      <c r="G57" s="6" t="s">
        <v>15</v>
      </c>
    </row>
    <row r="58" spans="1:10" x14ac:dyDescent="0.2">
      <c r="A58" s="8" t="s">
        <v>16</v>
      </c>
      <c r="B58" s="9" t="s">
        <v>17</v>
      </c>
      <c r="C58" s="24"/>
      <c r="D58" s="24"/>
      <c r="E58" s="24">
        <v>29124385</v>
      </c>
      <c r="F58" s="24"/>
      <c r="G58" s="25">
        <f t="shared" ref="G58:G63" si="3">SUM(C58:F58)</f>
        <v>29124385</v>
      </c>
    </row>
    <row r="59" spans="1:10" x14ac:dyDescent="0.2">
      <c r="A59" s="12" t="s">
        <v>18</v>
      </c>
      <c r="B59" s="13" t="s">
        <v>19</v>
      </c>
      <c r="C59" s="10">
        <v>143266000</v>
      </c>
      <c r="D59" s="34"/>
      <c r="E59" s="34"/>
      <c r="F59" s="34"/>
      <c r="G59" s="27">
        <f t="shared" si="3"/>
        <v>143266000</v>
      </c>
    </row>
    <row r="60" spans="1:10" x14ac:dyDescent="0.2">
      <c r="A60" s="12" t="s">
        <v>20</v>
      </c>
      <c r="B60" s="13" t="s">
        <v>21</v>
      </c>
      <c r="C60" s="34"/>
      <c r="D60" s="34"/>
      <c r="E60" s="34"/>
      <c r="F60" s="34"/>
      <c r="G60" s="35">
        <f t="shared" si="3"/>
        <v>0</v>
      </c>
    </row>
    <row r="61" spans="1:10" x14ac:dyDescent="0.2">
      <c r="A61" s="12" t="s">
        <v>22</v>
      </c>
      <c r="B61" s="13" t="s">
        <v>23</v>
      </c>
      <c r="C61" s="34"/>
      <c r="D61" s="34"/>
      <c r="E61" s="34"/>
      <c r="F61" s="34"/>
      <c r="G61" s="35">
        <f t="shared" si="3"/>
        <v>0</v>
      </c>
    </row>
    <row r="62" spans="1:10" x14ac:dyDescent="0.2">
      <c r="A62" s="12" t="s">
        <v>24</v>
      </c>
      <c r="B62" s="13" t="s">
        <v>25</v>
      </c>
      <c r="C62" s="34"/>
      <c r="D62" s="34"/>
      <c r="E62" s="34"/>
      <c r="F62" s="34"/>
      <c r="G62" s="35">
        <f t="shared" si="3"/>
        <v>0</v>
      </c>
    </row>
    <row r="63" spans="1:10" ht="13.5" thickBot="1" x14ac:dyDescent="0.25">
      <c r="A63" s="14" t="s">
        <v>26</v>
      </c>
      <c r="B63" s="15"/>
      <c r="C63" s="16"/>
      <c r="D63" s="16"/>
      <c r="E63" s="16"/>
      <c r="F63" s="16"/>
      <c r="G63" s="29">
        <f t="shared" si="3"/>
        <v>0</v>
      </c>
    </row>
    <row r="64" spans="1:10" ht="13.5" thickBot="1" x14ac:dyDescent="0.25">
      <c r="A64" s="58" t="s">
        <v>27</v>
      </c>
      <c r="B64" s="59"/>
      <c r="C64" s="30">
        <f>C58+SUM(C59:C63)</f>
        <v>143266000</v>
      </c>
      <c r="D64" s="30">
        <f>D58+SUM(D59:D63)</f>
        <v>0</v>
      </c>
      <c r="E64" s="30"/>
      <c r="F64" s="30">
        <f>F58+SUM(F59:F63)</f>
        <v>0</v>
      </c>
      <c r="G64" s="31">
        <f>G58+SUM(G59:G63)</f>
        <v>172390385</v>
      </c>
      <c r="J64" s="20"/>
    </row>
    <row r="65" spans="1:9" ht="13.5" thickBot="1" x14ac:dyDescent="0.25">
      <c r="B65" s="21"/>
      <c r="C65" s="21"/>
      <c r="D65" s="21"/>
      <c r="E65" s="21"/>
      <c r="F65" s="21"/>
      <c r="G65" s="21"/>
    </row>
    <row r="66" spans="1:9" ht="26.25" thickBot="1" x14ac:dyDescent="0.25">
      <c r="A66" s="22" t="s">
        <v>3</v>
      </c>
      <c r="B66" s="7" t="s">
        <v>28</v>
      </c>
      <c r="C66" s="5" t="s">
        <v>11</v>
      </c>
      <c r="D66" s="5" t="s">
        <v>12</v>
      </c>
      <c r="E66" s="5" t="s">
        <v>13</v>
      </c>
      <c r="F66" s="5" t="s">
        <v>14</v>
      </c>
      <c r="G66" s="6" t="s">
        <v>15</v>
      </c>
    </row>
    <row r="67" spans="1:9" ht="13.5" customHeight="1" x14ac:dyDescent="0.2">
      <c r="A67" s="8" t="s">
        <v>16</v>
      </c>
      <c r="B67" s="23" t="s">
        <v>29</v>
      </c>
      <c r="C67" s="24"/>
      <c r="D67" s="24"/>
      <c r="E67" s="24"/>
      <c r="F67" s="24"/>
      <c r="G67" s="25">
        <f>SUM(C67:F67)</f>
        <v>0</v>
      </c>
    </row>
    <row r="68" spans="1:9" ht="25.5" customHeight="1" x14ac:dyDescent="0.2">
      <c r="A68" s="12" t="s">
        <v>18</v>
      </c>
      <c r="B68" s="26" t="s">
        <v>30</v>
      </c>
      <c r="C68" s="10"/>
      <c r="D68" s="10"/>
      <c r="E68" s="10"/>
      <c r="F68" s="10"/>
      <c r="G68" s="27">
        <f>SUM(C68:F68)</f>
        <v>0</v>
      </c>
    </row>
    <row r="69" spans="1:9" ht="16.5" customHeight="1" x14ac:dyDescent="0.2">
      <c r="A69" s="12" t="s">
        <v>20</v>
      </c>
      <c r="B69" s="26" t="s">
        <v>31</v>
      </c>
      <c r="C69" s="10"/>
      <c r="D69" s="10">
        <v>3101000</v>
      </c>
      <c r="E69" s="10">
        <v>31563561</v>
      </c>
      <c r="F69" s="10">
        <f>5920802+1408697+286727</f>
        <v>7616226</v>
      </c>
      <c r="G69" s="27">
        <f>SUM(C69:F69)</f>
        <v>42280787</v>
      </c>
      <c r="I69" s="20"/>
    </row>
    <row r="70" spans="1:9" x14ac:dyDescent="0.2">
      <c r="A70" s="12" t="s">
        <v>22</v>
      </c>
      <c r="B70" s="13" t="s">
        <v>32</v>
      </c>
      <c r="C70" s="10"/>
      <c r="D70" s="10">
        <v>4191000</v>
      </c>
      <c r="E70" s="10">
        <v>93205498</v>
      </c>
      <c r="F70" s="10">
        <v>21928895</v>
      </c>
      <c r="G70" s="27">
        <f>SUM(C70:F70)</f>
        <v>119325393</v>
      </c>
    </row>
    <row r="71" spans="1:9" x14ac:dyDescent="0.2">
      <c r="A71" s="12" t="s">
        <v>24</v>
      </c>
      <c r="B71" s="13" t="s">
        <v>33</v>
      </c>
      <c r="C71" s="10"/>
      <c r="D71" s="10"/>
      <c r="E71" s="10"/>
      <c r="F71" s="10">
        <f>8491500+2292705</f>
        <v>10784205</v>
      </c>
      <c r="G71" s="27">
        <f>SUM(C71:F71)</f>
        <v>10784205</v>
      </c>
    </row>
    <row r="72" spans="1:9" x14ac:dyDescent="0.2">
      <c r="A72" s="12" t="s">
        <v>26</v>
      </c>
      <c r="B72" s="28"/>
      <c r="C72" s="10"/>
      <c r="D72" s="10"/>
      <c r="E72" s="10"/>
      <c r="F72" s="10"/>
      <c r="G72" s="27"/>
    </row>
    <row r="73" spans="1:9" ht="13.5" thickBot="1" x14ac:dyDescent="0.25">
      <c r="A73" s="14" t="s">
        <v>34</v>
      </c>
      <c r="B73" s="15"/>
      <c r="C73" s="16"/>
      <c r="D73" s="16"/>
      <c r="E73" s="16"/>
      <c r="F73" s="16"/>
      <c r="G73" s="29">
        <f>SUM(C73:F73)</f>
        <v>0</v>
      </c>
    </row>
    <row r="74" spans="1:9" ht="13.5" thickBot="1" x14ac:dyDescent="0.25">
      <c r="A74" s="58" t="s">
        <v>35</v>
      </c>
      <c r="B74" s="59"/>
      <c r="C74" s="30">
        <f>SUM(C67:C73)</f>
        <v>0</v>
      </c>
      <c r="D74" s="30">
        <f>SUM(D67:D73)</f>
        <v>7292000</v>
      </c>
      <c r="E74" s="30">
        <f>SUM(E67:E73)</f>
        <v>124769059</v>
      </c>
      <c r="F74" s="30">
        <f>SUM(F67:F73)</f>
        <v>40329326</v>
      </c>
      <c r="G74" s="31">
        <f>SUM(G67:G73)</f>
        <v>172390385</v>
      </c>
    </row>
    <row r="75" spans="1:9" x14ac:dyDescent="0.2">
      <c r="B75" s="32"/>
      <c r="C75" s="33"/>
      <c r="D75" s="33"/>
      <c r="E75" s="33"/>
      <c r="F75" s="33"/>
      <c r="G75" s="33"/>
    </row>
    <row r="76" spans="1:9" x14ac:dyDescent="0.2">
      <c r="B76" s="32"/>
      <c r="C76" s="33"/>
      <c r="D76" s="33"/>
      <c r="E76" s="33"/>
      <c r="F76" s="33"/>
      <c r="G76" s="33"/>
    </row>
    <row r="77" spans="1:9" x14ac:dyDescent="0.2">
      <c r="B77" s="32"/>
      <c r="C77" s="33"/>
      <c r="D77" s="33"/>
      <c r="E77" s="33"/>
      <c r="F77" s="33"/>
      <c r="G77" s="33"/>
    </row>
    <row r="78" spans="1:9" ht="31.5" customHeight="1" x14ac:dyDescent="0.2">
      <c r="B78" s="71" t="s">
        <v>38</v>
      </c>
      <c r="C78" s="71"/>
      <c r="D78" s="71"/>
      <c r="E78" s="71"/>
      <c r="F78" s="71"/>
    </row>
    <row r="79" spans="1:9" ht="13.5" thickBot="1" x14ac:dyDescent="0.25">
      <c r="B79" s="4"/>
      <c r="C79" s="4"/>
      <c r="D79" s="4"/>
      <c r="E79" s="69" t="s">
        <v>2</v>
      </c>
      <c r="F79" s="69"/>
    </row>
    <row r="80" spans="1:9" ht="13.5" customHeight="1" thickBot="1" x14ac:dyDescent="0.25">
      <c r="A80" s="66" t="s">
        <v>3</v>
      </c>
      <c r="B80" s="5" t="s">
        <v>4</v>
      </c>
      <c r="C80" s="5" t="s">
        <v>5</v>
      </c>
      <c r="D80" s="5" t="s">
        <v>6</v>
      </c>
      <c r="E80" s="5" t="s">
        <v>7</v>
      </c>
      <c r="F80" s="5" t="s">
        <v>8</v>
      </c>
      <c r="G80" s="6" t="s">
        <v>9</v>
      </c>
    </row>
    <row r="81" spans="1:7" ht="13.5" thickBot="1" x14ac:dyDescent="0.25">
      <c r="A81" s="67"/>
      <c r="B81" s="7" t="s">
        <v>10</v>
      </c>
      <c r="C81" s="5" t="s">
        <v>11</v>
      </c>
      <c r="D81" s="5" t="s">
        <v>12</v>
      </c>
      <c r="E81" s="5" t="s">
        <v>13</v>
      </c>
      <c r="F81" s="5" t="s">
        <v>14</v>
      </c>
      <c r="G81" s="6" t="s">
        <v>15</v>
      </c>
    </row>
    <row r="82" spans="1:7" x14ac:dyDescent="0.2">
      <c r="A82" s="8" t="s">
        <v>16</v>
      </c>
      <c r="B82" s="9" t="s">
        <v>17</v>
      </c>
      <c r="C82" s="10"/>
      <c r="D82" s="10">
        <v>692000</v>
      </c>
      <c r="E82" s="10">
        <v>1395000</v>
      </c>
      <c r="F82" s="10"/>
      <c r="G82" s="25">
        <f t="shared" ref="G82:G87" si="4">SUM(C82:F82)</f>
        <v>2087000</v>
      </c>
    </row>
    <row r="83" spans="1:7" x14ac:dyDescent="0.2">
      <c r="A83" s="12" t="s">
        <v>18</v>
      </c>
      <c r="B83" s="13" t="s">
        <v>19</v>
      </c>
      <c r="C83" s="10">
        <v>5884000</v>
      </c>
      <c r="D83" s="10"/>
      <c r="E83" s="10">
        <v>6576000</v>
      </c>
      <c r="F83" s="10"/>
      <c r="G83" s="25">
        <f t="shared" si="4"/>
        <v>12460000</v>
      </c>
    </row>
    <row r="84" spans="1:7" x14ac:dyDescent="0.2">
      <c r="A84" s="12" t="s">
        <v>20</v>
      </c>
      <c r="B84" s="13" t="s">
        <v>21</v>
      </c>
      <c r="C84" s="10"/>
      <c r="D84" s="10"/>
      <c r="E84" s="10"/>
      <c r="F84" s="10"/>
      <c r="G84" s="25">
        <f t="shared" si="4"/>
        <v>0</v>
      </c>
    </row>
    <row r="85" spans="1:7" x14ac:dyDescent="0.2">
      <c r="A85" s="12" t="s">
        <v>22</v>
      </c>
      <c r="B85" s="13" t="s">
        <v>23</v>
      </c>
      <c r="C85" s="10"/>
      <c r="D85" s="10"/>
      <c r="E85" s="10"/>
      <c r="F85" s="34"/>
      <c r="G85" s="25">
        <f t="shared" si="4"/>
        <v>0</v>
      </c>
    </row>
    <row r="86" spans="1:7" x14ac:dyDescent="0.2">
      <c r="A86" s="12" t="s">
        <v>24</v>
      </c>
      <c r="B86" s="13" t="s">
        <v>25</v>
      </c>
      <c r="C86" s="34"/>
      <c r="D86" s="34"/>
      <c r="E86" s="34"/>
      <c r="F86" s="34"/>
      <c r="G86" s="35">
        <f t="shared" si="4"/>
        <v>0</v>
      </c>
    </row>
    <row r="87" spans="1:7" ht="13.5" thickBot="1" x14ac:dyDescent="0.25">
      <c r="A87" s="14" t="s">
        <v>26</v>
      </c>
      <c r="B87" s="15"/>
      <c r="C87" s="16"/>
      <c r="D87" s="16"/>
      <c r="E87" s="16"/>
      <c r="F87" s="16"/>
      <c r="G87" s="29">
        <f t="shared" si="4"/>
        <v>0</v>
      </c>
    </row>
    <row r="88" spans="1:7" ht="13.5" thickBot="1" x14ac:dyDescent="0.25">
      <c r="A88" s="58" t="s">
        <v>27</v>
      </c>
      <c r="B88" s="59"/>
      <c r="C88" s="30">
        <f>C82+SUM(C83:C87)</f>
        <v>5884000</v>
      </c>
      <c r="D88" s="30">
        <f>D82+SUM(D83:D87)</f>
        <v>692000</v>
      </c>
      <c r="E88" s="30">
        <f>E82+SUM(E83:E87)</f>
        <v>7971000</v>
      </c>
      <c r="F88" s="36">
        <v>0</v>
      </c>
      <c r="G88" s="31">
        <f>G82+SUM(G83:G87)</f>
        <v>14547000</v>
      </c>
    </row>
    <row r="89" spans="1:7" ht="13.5" thickBot="1" x14ac:dyDescent="0.25">
      <c r="B89" s="21"/>
      <c r="C89" s="21"/>
      <c r="D89" s="21"/>
      <c r="E89" s="21"/>
      <c r="F89" s="21"/>
      <c r="G89" s="21"/>
    </row>
    <row r="90" spans="1:7" ht="26.25" thickBot="1" x14ac:dyDescent="0.25">
      <c r="A90" s="22" t="s">
        <v>3</v>
      </c>
      <c r="B90" s="7" t="s">
        <v>28</v>
      </c>
      <c r="C90" s="5" t="s">
        <v>11</v>
      </c>
      <c r="D90" s="5" t="s">
        <v>12</v>
      </c>
      <c r="E90" s="5" t="s">
        <v>13</v>
      </c>
      <c r="F90" s="5" t="s">
        <v>14</v>
      </c>
      <c r="G90" s="6" t="s">
        <v>15</v>
      </c>
    </row>
    <row r="91" spans="1:7" x14ac:dyDescent="0.2">
      <c r="A91" s="8" t="s">
        <v>16</v>
      </c>
      <c r="B91" s="23" t="s">
        <v>29</v>
      </c>
      <c r="C91" s="24"/>
      <c r="D91" s="24"/>
      <c r="E91" s="24"/>
      <c r="F91" s="24"/>
      <c r="G91" s="25">
        <f>SUM(C91:F91)</f>
        <v>0</v>
      </c>
    </row>
    <row r="92" spans="1:7" ht="24" x14ac:dyDescent="0.2">
      <c r="A92" s="12" t="s">
        <v>18</v>
      </c>
      <c r="B92" s="26" t="s">
        <v>30</v>
      </c>
      <c r="C92" s="10"/>
      <c r="D92" s="10"/>
      <c r="E92" s="10"/>
      <c r="F92" s="10"/>
      <c r="G92" s="27">
        <f>SUM(C92:F92)</f>
        <v>0</v>
      </c>
    </row>
    <row r="93" spans="1:7" x14ac:dyDescent="0.2">
      <c r="A93" s="12" t="s">
        <v>20</v>
      </c>
      <c r="B93" s="26" t="s">
        <v>31</v>
      </c>
      <c r="C93" s="10"/>
      <c r="D93" s="10"/>
      <c r="E93" s="10"/>
      <c r="F93" s="10"/>
      <c r="G93" s="27">
        <f>SUM(C93:F93)</f>
        <v>0</v>
      </c>
    </row>
    <row r="94" spans="1:7" x14ac:dyDescent="0.2">
      <c r="A94" s="12" t="s">
        <v>22</v>
      </c>
      <c r="B94" s="13" t="s">
        <v>32</v>
      </c>
      <c r="C94" s="10"/>
      <c r="D94" s="10"/>
      <c r="E94" s="10">
        <v>417000</v>
      </c>
      <c r="F94" s="10"/>
      <c r="G94" s="27">
        <f>SUM(C94:F94)</f>
        <v>417000</v>
      </c>
    </row>
    <row r="95" spans="1:7" x14ac:dyDescent="0.2">
      <c r="A95" s="12" t="s">
        <v>24</v>
      </c>
      <c r="B95" s="13" t="s">
        <v>33</v>
      </c>
      <c r="C95" s="10"/>
      <c r="D95" s="10">
        <v>2034000</v>
      </c>
      <c r="E95" s="10">
        <v>12096000</v>
      </c>
      <c r="F95" s="10"/>
      <c r="G95" s="27">
        <f>SUM(C95:F95)</f>
        <v>14130000</v>
      </c>
    </row>
    <row r="96" spans="1:7" x14ac:dyDescent="0.2">
      <c r="A96" s="12" t="s">
        <v>26</v>
      </c>
      <c r="B96" s="28"/>
      <c r="C96" s="10"/>
      <c r="D96" s="10"/>
      <c r="E96" s="10"/>
      <c r="F96" s="10"/>
      <c r="G96" s="27"/>
    </row>
    <row r="97" spans="1:7" ht="13.5" thickBot="1" x14ac:dyDescent="0.25">
      <c r="A97" s="14" t="s">
        <v>34</v>
      </c>
      <c r="B97" s="15"/>
      <c r="C97" s="16"/>
      <c r="D97" s="16"/>
      <c r="E97" s="16"/>
      <c r="F97" s="16"/>
      <c r="G97" s="29">
        <f>SUM(C97:F97)</f>
        <v>0</v>
      </c>
    </row>
    <row r="98" spans="1:7" ht="13.5" thickBot="1" x14ac:dyDescent="0.25">
      <c r="A98" s="58" t="s">
        <v>35</v>
      </c>
      <c r="B98" s="59"/>
      <c r="C98" s="30">
        <f>SUM(C91:C97)</f>
        <v>0</v>
      </c>
      <c r="D98" s="30">
        <f>SUM(D91:D97)</f>
        <v>2034000</v>
      </c>
      <c r="E98" s="30"/>
      <c r="F98" s="30">
        <f>SUM(F91:F97)</f>
        <v>0</v>
      </c>
      <c r="G98" s="31">
        <f>SUM(G91:G97)</f>
        <v>14547000</v>
      </c>
    </row>
    <row r="99" spans="1:7" x14ac:dyDescent="0.2">
      <c r="B99" s="32"/>
      <c r="C99" s="33"/>
      <c r="D99" s="33"/>
      <c r="E99" s="33"/>
      <c r="F99" s="33"/>
      <c r="G99" s="33"/>
    </row>
    <row r="100" spans="1:7" x14ac:dyDescent="0.2">
      <c r="B100" s="32"/>
      <c r="C100" s="33"/>
      <c r="D100" s="33"/>
      <c r="E100" s="33"/>
      <c r="F100" s="33"/>
      <c r="G100" s="33"/>
    </row>
    <row r="101" spans="1:7" x14ac:dyDescent="0.2">
      <c r="B101" s="32"/>
      <c r="C101" s="33"/>
      <c r="D101" s="33"/>
      <c r="E101" s="33"/>
      <c r="F101" s="33"/>
      <c r="G101" s="33"/>
    </row>
    <row r="102" spans="1:7" ht="24.75" customHeight="1" x14ac:dyDescent="0.2">
      <c r="B102" s="72" t="s">
        <v>39</v>
      </c>
      <c r="C102" s="72"/>
      <c r="D102" s="72"/>
      <c r="E102" s="72"/>
      <c r="F102" s="72"/>
    </row>
    <row r="103" spans="1:7" ht="13.5" thickBot="1" x14ac:dyDescent="0.25">
      <c r="B103" s="4"/>
      <c r="C103" s="4"/>
      <c r="D103" s="4"/>
      <c r="E103" s="69" t="s">
        <v>2</v>
      </c>
      <c r="F103" s="69"/>
    </row>
    <row r="104" spans="1:7" ht="13.5" thickBot="1" x14ac:dyDescent="0.25">
      <c r="A104" s="66" t="s">
        <v>3</v>
      </c>
      <c r="B104" s="5" t="s">
        <v>4</v>
      </c>
      <c r="C104" s="5" t="s">
        <v>5</v>
      </c>
      <c r="D104" s="5" t="s">
        <v>6</v>
      </c>
      <c r="E104" s="5" t="s">
        <v>7</v>
      </c>
      <c r="F104" s="5" t="s">
        <v>8</v>
      </c>
      <c r="G104" s="6" t="s">
        <v>9</v>
      </c>
    </row>
    <row r="105" spans="1:7" ht="13.5" thickBot="1" x14ac:dyDescent="0.25">
      <c r="A105" s="67"/>
      <c r="B105" s="7" t="s">
        <v>10</v>
      </c>
      <c r="C105" s="5" t="s">
        <v>11</v>
      </c>
      <c r="D105" s="5" t="s">
        <v>12</v>
      </c>
      <c r="E105" s="5" t="s">
        <v>13</v>
      </c>
      <c r="F105" s="5" t="s">
        <v>14</v>
      </c>
      <c r="G105" s="6" t="s">
        <v>15</v>
      </c>
    </row>
    <row r="106" spans="1:7" x14ac:dyDescent="0.2">
      <c r="A106" s="8" t="s">
        <v>16</v>
      </c>
      <c r="B106" s="9" t="s">
        <v>17</v>
      </c>
      <c r="C106" s="24"/>
      <c r="D106" s="24"/>
      <c r="E106" s="24"/>
      <c r="F106" s="24"/>
      <c r="G106" s="25">
        <f t="shared" ref="G106:G111" si="5">SUM(C106:F106)</f>
        <v>0</v>
      </c>
    </row>
    <row r="107" spans="1:7" x14ac:dyDescent="0.2">
      <c r="A107" s="12" t="s">
        <v>18</v>
      </c>
      <c r="B107" s="13" t="s">
        <v>19</v>
      </c>
      <c r="C107" s="34"/>
      <c r="D107" s="10">
        <v>19513000</v>
      </c>
      <c r="E107" s="10"/>
      <c r="F107" s="34"/>
      <c r="G107" s="27">
        <f t="shared" si="5"/>
        <v>19513000</v>
      </c>
    </row>
    <row r="108" spans="1:7" x14ac:dyDescent="0.2">
      <c r="A108" s="12" t="s">
        <v>20</v>
      </c>
      <c r="B108" s="13" t="s">
        <v>21</v>
      </c>
      <c r="C108" s="34"/>
      <c r="D108" s="34"/>
      <c r="E108" s="34"/>
      <c r="F108" s="34"/>
      <c r="G108" s="35">
        <f t="shared" si="5"/>
        <v>0</v>
      </c>
    </row>
    <row r="109" spans="1:7" x14ac:dyDescent="0.2">
      <c r="A109" s="12" t="s">
        <v>22</v>
      </c>
      <c r="B109" s="13" t="s">
        <v>23</v>
      </c>
      <c r="C109" s="34"/>
      <c r="D109" s="34"/>
      <c r="E109" s="34"/>
      <c r="F109" s="34"/>
      <c r="G109" s="35">
        <f t="shared" si="5"/>
        <v>0</v>
      </c>
    </row>
    <row r="110" spans="1:7" x14ac:dyDescent="0.2">
      <c r="A110" s="12" t="s">
        <v>24</v>
      </c>
      <c r="B110" s="13" t="s">
        <v>25</v>
      </c>
      <c r="C110" s="34"/>
      <c r="D110" s="34"/>
      <c r="E110" s="34"/>
      <c r="F110" s="34"/>
      <c r="G110" s="35">
        <f t="shared" si="5"/>
        <v>0</v>
      </c>
    </row>
    <row r="111" spans="1:7" ht="13.5" thickBot="1" x14ac:dyDescent="0.25">
      <c r="A111" s="14" t="s">
        <v>26</v>
      </c>
      <c r="B111" s="15"/>
      <c r="C111" s="16"/>
      <c r="D111" s="16"/>
      <c r="E111" s="16"/>
      <c r="F111" s="16"/>
      <c r="G111" s="29">
        <f t="shared" si="5"/>
        <v>0</v>
      </c>
    </row>
    <row r="112" spans="1:7" ht="13.5" thickBot="1" x14ac:dyDescent="0.25">
      <c r="A112" s="58" t="s">
        <v>27</v>
      </c>
      <c r="B112" s="59"/>
      <c r="C112" s="36">
        <f>C106+SUM(C107:C111)</f>
        <v>0</v>
      </c>
      <c r="D112" s="30">
        <f>D106+SUM(D107:D111)</f>
        <v>19513000</v>
      </c>
      <c r="E112" s="30"/>
      <c r="F112" s="36">
        <f>F106+SUM(F107:F111)</f>
        <v>0</v>
      </c>
      <c r="G112" s="31">
        <f>G106+SUM(G107:G111)</f>
        <v>19513000</v>
      </c>
    </row>
    <row r="113" spans="1:7" ht="13.5" thickBot="1" x14ac:dyDescent="0.25">
      <c r="B113" s="21"/>
      <c r="C113" s="21"/>
      <c r="D113" s="21"/>
      <c r="E113" s="21"/>
      <c r="F113" s="21"/>
      <c r="G113" s="21"/>
    </row>
    <row r="114" spans="1:7" ht="26.25" thickBot="1" x14ac:dyDescent="0.25">
      <c r="A114" s="22" t="s">
        <v>3</v>
      </c>
      <c r="B114" s="7" t="s">
        <v>28</v>
      </c>
      <c r="C114" s="5" t="s">
        <v>11</v>
      </c>
      <c r="D114" s="5" t="s">
        <v>12</v>
      </c>
      <c r="E114" s="5" t="s">
        <v>13</v>
      </c>
      <c r="F114" s="5" t="s">
        <v>14</v>
      </c>
      <c r="G114" s="6" t="s">
        <v>15</v>
      </c>
    </row>
    <row r="115" spans="1:7" x14ac:dyDescent="0.2">
      <c r="A115" s="8" t="s">
        <v>16</v>
      </c>
      <c r="B115" s="23" t="s">
        <v>29</v>
      </c>
      <c r="C115" s="24"/>
      <c r="D115" s="24"/>
      <c r="E115" s="24"/>
      <c r="F115" s="24"/>
      <c r="G115" s="25">
        <f>SUM(C115:F115)</f>
        <v>0</v>
      </c>
    </row>
    <row r="116" spans="1:7" ht="24" x14ac:dyDescent="0.2">
      <c r="A116" s="12" t="s">
        <v>18</v>
      </c>
      <c r="B116" s="26" t="s">
        <v>30</v>
      </c>
      <c r="C116" s="10"/>
      <c r="D116" s="10"/>
      <c r="E116" s="10"/>
      <c r="F116" s="10"/>
      <c r="G116" s="27">
        <f>SUM(C116:F116)</f>
        <v>0</v>
      </c>
    </row>
    <row r="117" spans="1:7" x14ac:dyDescent="0.2">
      <c r="A117" s="12" t="s">
        <v>20</v>
      </c>
      <c r="B117" s="26" t="s">
        <v>31</v>
      </c>
      <c r="C117" s="10"/>
      <c r="D117" s="10">
        <v>1268000</v>
      </c>
      <c r="E117" s="10">
        <v>823000</v>
      </c>
      <c r="F117" s="10"/>
      <c r="G117" s="27">
        <f>SUM(C117:F117)</f>
        <v>2091000</v>
      </c>
    </row>
    <row r="118" spans="1:7" x14ac:dyDescent="0.2">
      <c r="A118" s="12" t="s">
        <v>22</v>
      </c>
      <c r="B118" s="13" t="s">
        <v>32</v>
      </c>
      <c r="C118" s="10"/>
      <c r="D118" s="10">
        <v>17422000</v>
      </c>
      <c r="E118" s="10"/>
      <c r="F118" s="10"/>
      <c r="G118" s="27">
        <f>SUM(C118:F118)</f>
        <v>17422000</v>
      </c>
    </row>
    <row r="119" spans="1:7" x14ac:dyDescent="0.2">
      <c r="A119" s="12" t="s">
        <v>24</v>
      </c>
      <c r="B119" s="13" t="s">
        <v>33</v>
      </c>
      <c r="C119" s="10"/>
      <c r="D119" s="10"/>
      <c r="E119" s="10"/>
      <c r="F119" s="10"/>
      <c r="G119" s="27">
        <f>SUM(C119:F119)</f>
        <v>0</v>
      </c>
    </row>
    <row r="120" spans="1:7" x14ac:dyDescent="0.2">
      <c r="A120" s="12" t="s">
        <v>26</v>
      </c>
      <c r="B120" s="28"/>
      <c r="C120" s="10"/>
      <c r="D120" s="10"/>
      <c r="E120" s="10"/>
      <c r="F120" s="10"/>
      <c r="G120" s="27"/>
    </row>
    <row r="121" spans="1:7" ht="13.5" thickBot="1" x14ac:dyDescent="0.25">
      <c r="A121" s="14" t="s">
        <v>34</v>
      </c>
      <c r="B121" s="15"/>
      <c r="C121" s="16"/>
      <c r="D121" s="16"/>
      <c r="E121" s="16"/>
      <c r="F121" s="16"/>
      <c r="G121" s="29">
        <f>SUM(C121:F121)</f>
        <v>0</v>
      </c>
    </row>
    <row r="122" spans="1:7" ht="13.5" thickBot="1" x14ac:dyDescent="0.25">
      <c r="A122" s="58" t="s">
        <v>35</v>
      </c>
      <c r="B122" s="59"/>
      <c r="C122" s="30">
        <f>SUM(C115:C121)</f>
        <v>0</v>
      </c>
      <c r="D122" s="30">
        <f>SUM(D115:D121)</f>
        <v>18690000</v>
      </c>
      <c r="E122" s="30">
        <f>SUM(E115:E121)</f>
        <v>823000</v>
      </c>
      <c r="F122" s="30">
        <f>SUM(F115:F121)</f>
        <v>0</v>
      </c>
      <c r="G122" s="31">
        <f>SUM(G115:G121)</f>
        <v>19513000</v>
      </c>
    </row>
    <row r="123" spans="1:7" x14ac:dyDescent="0.2">
      <c r="B123" s="32"/>
      <c r="C123" s="33"/>
      <c r="D123" s="33"/>
      <c r="E123" s="33"/>
      <c r="F123" s="33"/>
      <c r="G123" s="33"/>
    </row>
    <row r="124" spans="1:7" x14ac:dyDescent="0.2">
      <c r="B124" s="32"/>
      <c r="C124" s="33"/>
      <c r="D124" s="33"/>
      <c r="E124" s="33"/>
      <c r="F124" s="33"/>
      <c r="G124" s="33"/>
    </row>
    <row r="125" spans="1:7" x14ac:dyDescent="0.2">
      <c r="B125" s="32"/>
      <c r="C125" s="33"/>
      <c r="D125" s="33"/>
      <c r="E125" s="33"/>
      <c r="F125" s="33"/>
      <c r="G125" s="33"/>
    </row>
    <row r="126" spans="1:7" x14ac:dyDescent="0.2">
      <c r="B126" s="70" t="s">
        <v>40</v>
      </c>
      <c r="C126" s="70"/>
      <c r="D126" s="70"/>
      <c r="E126" s="70"/>
      <c r="F126" s="70"/>
    </row>
    <row r="127" spans="1:7" ht="13.5" thickBot="1" x14ac:dyDescent="0.25">
      <c r="B127" s="4"/>
      <c r="C127" s="4"/>
      <c r="D127" s="4"/>
      <c r="E127" s="69" t="s">
        <v>2</v>
      </c>
      <c r="F127" s="69"/>
    </row>
    <row r="128" spans="1:7" ht="13.5" thickBot="1" x14ac:dyDescent="0.25">
      <c r="A128" s="66" t="s">
        <v>3</v>
      </c>
      <c r="B128" s="5" t="s">
        <v>4</v>
      </c>
      <c r="C128" s="5" t="s">
        <v>5</v>
      </c>
      <c r="D128" s="5" t="s">
        <v>6</v>
      </c>
      <c r="E128" s="5" t="s">
        <v>7</v>
      </c>
      <c r="F128" s="38" t="s">
        <v>8</v>
      </c>
      <c r="G128" s="6" t="s">
        <v>9</v>
      </c>
    </row>
    <row r="129" spans="1:10" ht="13.5" thickBot="1" x14ac:dyDescent="0.25">
      <c r="A129" s="67"/>
      <c r="B129" s="7" t="s">
        <v>10</v>
      </c>
      <c r="C129" s="5" t="s">
        <v>11</v>
      </c>
      <c r="D129" s="5" t="s">
        <v>12</v>
      </c>
      <c r="E129" s="5" t="s">
        <v>13</v>
      </c>
      <c r="F129" s="38" t="s">
        <v>14</v>
      </c>
      <c r="G129" s="6" t="s">
        <v>15</v>
      </c>
    </row>
    <row r="130" spans="1:10" x14ac:dyDescent="0.2">
      <c r="A130" s="8" t="s">
        <v>16</v>
      </c>
      <c r="B130" s="9" t="s">
        <v>17</v>
      </c>
      <c r="C130" s="24"/>
      <c r="D130" s="24"/>
      <c r="E130" s="24">
        <v>58473645</v>
      </c>
      <c r="F130" s="39"/>
      <c r="G130" s="27">
        <f t="shared" ref="G130:G135" si="6">SUM(C130:E130)</f>
        <v>58473645</v>
      </c>
    </row>
    <row r="131" spans="1:10" x14ac:dyDescent="0.2">
      <c r="A131" s="12" t="s">
        <v>18</v>
      </c>
      <c r="B131" s="13" t="s">
        <v>19</v>
      </c>
      <c r="C131" s="10">
        <v>185000000</v>
      </c>
      <c r="D131" s="34"/>
      <c r="E131" s="34"/>
      <c r="F131" s="40"/>
      <c r="G131" s="27">
        <f t="shared" si="6"/>
        <v>185000000</v>
      </c>
    </row>
    <row r="132" spans="1:10" x14ac:dyDescent="0.2">
      <c r="A132" s="12" t="s">
        <v>20</v>
      </c>
      <c r="B132" s="13" t="s">
        <v>21</v>
      </c>
      <c r="C132" s="34"/>
      <c r="D132" s="34"/>
      <c r="E132" s="34"/>
      <c r="F132" s="40"/>
      <c r="G132" s="27">
        <f t="shared" si="6"/>
        <v>0</v>
      </c>
    </row>
    <row r="133" spans="1:10" x14ac:dyDescent="0.2">
      <c r="A133" s="12" t="s">
        <v>22</v>
      </c>
      <c r="B133" s="13" t="s">
        <v>23</v>
      </c>
      <c r="C133" s="34"/>
      <c r="D133" s="34"/>
      <c r="E133" s="34"/>
      <c r="F133" s="40"/>
      <c r="G133" s="27">
        <f t="shared" si="6"/>
        <v>0</v>
      </c>
    </row>
    <row r="134" spans="1:10" x14ac:dyDescent="0.2">
      <c r="A134" s="12" t="s">
        <v>24</v>
      </c>
      <c r="B134" s="13" t="s">
        <v>25</v>
      </c>
      <c r="C134" s="34"/>
      <c r="D134" s="34"/>
      <c r="E134" s="34"/>
      <c r="F134" s="40"/>
      <c r="G134" s="35">
        <f t="shared" si="6"/>
        <v>0</v>
      </c>
    </row>
    <row r="135" spans="1:10" ht="13.5" thickBot="1" x14ac:dyDescent="0.25">
      <c r="A135" s="14" t="s">
        <v>26</v>
      </c>
      <c r="B135" s="15"/>
      <c r="C135" s="16"/>
      <c r="D135" s="16"/>
      <c r="E135" s="16"/>
      <c r="F135" s="41"/>
      <c r="G135" s="29">
        <f t="shared" si="6"/>
        <v>0</v>
      </c>
    </row>
    <row r="136" spans="1:10" ht="13.5" thickBot="1" x14ac:dyDescent="0.25">
      <c r="A136" s="58" t="s">
        <v>27</v>
      </c>
      <c r="B136" s="59"/>
      <c r="C136" s="30">
        <f>C130+SUM(C131:C135)</f>
        <v>185000000</v>
      </c>
      <c r="D136" s="30">
        <f>D130+SUM(D131:D135)</f>
        <v>0</v>
      </c>
      <c r="E136" s="30">
        <f>E130+SUM(E131:E135)</f>
        <v>58473645</v>
      </c>
      <c r="F136" s="30">
        <f>F130+SUM(F131:F135)</f>
        <v>0</v>
      </c>
      <c r="G136" s="31">
        <f>G130+SUM(G131:G135)</f>
        <v>243473645</v>
      </c>
    </row>
    <row r="137" spans="1:10" ht="13.5" thickBot="1" x14ac:dyDescent="0.25">
      <c r="B137" s="21"/>
      <c r="C137" s="21"/>
      <c r="D137" s="21"/>
      <c r="E137" s="21"/>
      <c r="F137" s="21"/>
      <c r="G137" s="21"/>
    </row>
    <row r="138" spans="1:10" ht="26.25" thickBot="1" x14ac:dyDescent="0.25">
      <c r="A138" s="22" t="s">
        <v>3</v>
      </c>
      <c r="B138" s="7" t="s">
        <v>28</v>
      </c>
      <c r="C138" s="5" t="s">
        <v>11</v>
      </c>
      <c r="D138" s="5" t="s">
        <v>12</v>
      </c>
      <c r="E138" s="5" t="s">
        <v>13</v>
      </c>
      <c r="F138" s="38" t="s">
        <v>14</v>
      </c>
      <c r="G138" s="6" t="s">
        <v>15</v>
      </c>
    </row>
    <row r="139" spans="1:10" ht="13.5" customHeight="1" x14ac:dyDescent="0.2">
      <c r="A139" s="8" t="s">
        <v>16</v>
      </c>
      <c r="B139" s="23" t="s">
        <v>29</v>
      </c>
      <c r="C139" s="24"/>
      <c r="D139" s="24"/>
      <c r="E139" s="24"/>
      <c r="F139" s="39"/>
      <c r="G139" s="25">
        <f>SUM(C139:E139)</f>
        <v>0</v>
      </c>
    </row>
    <row r="140" spans="1:10" ht="25.5" customHeight="1" x14ac:dyDescent="0.2">
      <c r="A140" s="12" t="s">
        <v>18</v>
      </c>
      <c r="B140" s="26" t="s">
        <v>30</v>
      </c>
      <c r="C140" s="10"/>
      <c r="D140" s="10"/>
      <c r="E140" s="10"/>
      <c r="F140" s="42"/>
      <c r="G140" s="27">
        <f>SUM(C140:E140)</f>
        <v>0</v>
      </c>
    </row>
    <row r="141" spans="1:10" x14ac:dyDescent="0.2">
      <c r="A141" s="12" t="s">
        <v>20</v>
      </c>
      <c r="B141" s="26" t="s">
        <v>31</v>
      </c>
      <c r="C141" s="10"/>
      <c r="D141" s="10">
        <v>1696000</v>
      </c>
      <c r="E141" s="10">
        <v>5846010</v>
      </c>
      <c r="F141" s="42">
        <v>3119040</v>
      </c>
      <c r="G141" s="27">
        <f>SUM(C141:F141)</f>
        <v>10661050</v>
      </c>
      <c r="I141" s="20"/>
    </row>
    <row r="142" spans="1:10" x14ac:dyDescent="0.2">
      <c r="A142" s="12" t="s">
        <v>22</v>
      </c>
      <c r="B142" s="13" t="s">
        <v>32</v>
      </c>
      <c r="C142" s="10"/>
      <c r="D142" s="10">
        <v>7786000</v>
      </c>
      <c r="E142" s="10">
        <v>147810830</v>
      </c>
      <c r="F142" s="42">
        <v>26091196</v>
      </c>
      <c r="G142" s="27">
        <f>SUM(C142:F142)</f>
        <v>181688026</v>
      </c>
    </row>
    <row r="143" spans="1:10" x14ac:dyDescent="0.2">
      <c r="A143" s="12" t="s">
        <v>24</v>
      </c>
      <c r="B143" s="13" t="s">
        <v>33</v>
      </c>
      <c r="C143" s="10"/>
      <c r="D143" s="10"/>
      <c r="E143" s="10">
        <v>51124569</v>
      </c>
      <c r="F143" s="42"/>
      <c r="G143" s="27">
        <f>SUM(C143:F143)</f>
        <v>51124569</v>
      </c>
      <c r="I143" s="20"/>
    </row>
    <row r="144" spans="1:10" x14ac:dyDescent="0.2">
      <c r="A144" s="12" t="s">
        <v>26</v>
      </c>
      <c r="B144" s="28"/>
      <c r="C144" s="10"/>
      <c r="D144" s="10"/>
      <c r="E144" s="10"/>
      <c r="F144" s="42"/>
      <c r="G144" s="27"/>
      <c r="J144" s="20"/>
    </row>
    <row r="145" spans="1:9" ht="13.5" thickBot="1" x14ac:dyDescent="0.25">
      <c r="A145" s="14" t="s">
        <v>34</v>
      </c>
      <c r="B145" s="15"/>
      <c r="C145" s="16"/>
      <c r="D145" s="16"/>
      <c r="E145" s="16"/>
      <c r="F145" s="41"/>
      <c r="G145" s="29">
        <f>SUM(C145:E145)</f>
        <v>0</v>
      </c>
    </row>
    <row r="146" spans="1:9" ht="13.5" thickBot="1" x14ac:dyDescent="0.25">
      <c r="A146" s="58" t="s">
        <v>35</v>
      </c>
      <c r="B146" s="59"/>
      <c r="C146" s="30">
        <f>SUM(C139:C145)</f>
        <v>0</v>
      </c>
      <c r="D146" s="30">
        <f>SUM(D139:D145)</f>
        <v>9482000</v>
      </c>
      <c r="E146" s="30">
        <f>SUM(E139:E145)</f>
        <v>204781409</v>
      </c>
      <c r="F146" s="30">
        <f>SUM(F139:F145)</f>
        <v>29210236</v>
      </c>
      <c r="G146" s="31">
        <f>SUM(G139:G145)</f>
        <v>243473645</v>
      </c>
      <c r="I146" s="20"/>
    </row>
    <row r="147" spans="1:9" x14ac:dyDescent="0.2">
      <c r="B147" s="32"/>
      <c r="C147" s="33"/>
      <c r="D147" s="33"/>
      <c r="E147" s="33"/>
      <c r="F147" s="33"/>
      <c r="G147" s="33"/>
    </row>
    <row r="148" spans="1:9" x14ac:dyDescent="0.2">
      <c r="B148" s="32"/>
      <c r="C148" s="33"/>
      <c r="D148" s="33"/>
      <c r="E148" s="33"/>
      <c r="F148" s="33"/>
      <c r="G148" s="33"/>
    </row>
    <row r="149" spans="1:9" x14ac:dyDescent="0.2">
      <c r="B149" s="32"/>
      <c r="C149" s="33"/>
      <c r="D149" s="33"/>
      <c r="E149" s="33"/>
      <c r="F149" s="33"/>
      <c r="G149" s="33"/>
    </row>
    <row r="150" spans="1:9" ht="24.75" customHeight="1" x14ac:dyDescent="0.2">
      <c r="B150" s="68" t="s">
        <v>41</v>
      </c>
      <c r="C150" s="68"/>
      <c r="D150" s="68"/>
      <c r="E150" s="68"/>
      <c r="F150" s="68"/>
    </row>
    <row r="151" spans="1:9" ht="13.5" thickBot="1" x14ac:dyDescent="0.25">
      <c r="B151" s="4"/>
      <c r="C151" s="4"/>
      <c r="D151" s="4"/>
      <c r="E151" s="69" t="s">
        <v>2</v>
      </c>
      <c r="F151" s="69"/>
    </row>
    <row r="152" spans="1:9" ht="13.5" thickBot="1" x14ac:dyDescent="0.25">
      <c r="A152" s="66" t="s">
        <v>3</v>
      </c>
      <c r="B152" s="5" t="s">
        <v>4</v>
      </c>
      <c r="C152" s="5" t="s">
        <v>5</v>
      </c>
      <c r="D152" s="5" t="s">
        <v>6</v>
      </c>
      <c r="E152" s="5" t="s">
        <v>7</v>
      </c>
      <c r="F152" s="38" t="s">
        <v>8</v>
      </c>
      <c r="G152" s="6" t="s">
        <v>9</v>
      </c>
    </row>
    <row r="153" spans="1:9" ht="13.5" thickBot="1" x14ac:dyDescent="0.25">
      <c r="A153" s="67"/>
      <c r="B153" s="7" t="s">
        <v>10</v>
      </c>
      <c r="C153" s="5" t="s">
        <v>11</v>
      </c>
      <c r="D153" s="5" t="s">
        <v>12</v>
      </c>
      <c r="E153" s="5" t="s">
        <v>13</v>
      </c>
      <c r="F153" s="38" t="s">
        <v>14</v>
      </c>
      <c r="G153" s="6" t="s">
        <v>15</v>
      </c>
    </row>
    <row r="154" spans="1:9" x14ac:dyDescent="0.2">
      <c r="A154" s="8" t="s">
        <v>16</v>
      </c>
      <c r="B154" s="9" t="s">
        <v>17</v>
      </c>
      <c r="C154" s="24"/>
      <c r="D154" s="24"/>
      <c r="E154" s="24"/>
      <c r="F154" s="39"/>
      <c r="G154" s="25">
        <f t="shared" ref="G154:G159" si="7">SUM(C154:E154)</f>
        <v>0</v>
      </c>
    </row>
    <row r="155" spans="1:9" x14ac:dyDescent="0.2">
      <c r="A155" s="12" t="s">
        <v>18</v>
      </c>
      <c r="B155" s="13" t="s">
        <v>19</v>
      </c>
      <c r="C155" s="10">
        <v>115384000</v>
      </c>
      <c r="D155" s="10"/>
      <c r="E155" s="10">
        <f>97182263+1150924</f>
        <v>98333187</v>
      </c>
      <c r="F155" s="42"/>
      <c r="G155" s="27">
        <f t="shared" si="7"/>
        <v>213717187</v>
      </c>
    </row>
    <row r="156" spans="1:9" x14ac:dyDescent="0.2">
      <c r="A156" s="12" t="s">
        <v>20</v>
      </c>
      <c r="B156" s="13" t="s">
        <v>21</v>
      </c>
      <c r="C156" s="34"/>
      <c r="D156" s="34"/>
      <c r="E156" s="10">
        <f>230768886+1249481-212566263-1150924</f>
        <v>18301180</v>
      </c>
      <c r="F156" s="40"/>
      <c r="G156" s="27">
        <f t="shared" si="7"/>
        <v>18301180</v>
      </c>
    </row>
    <row r="157" spans="1:9" x14ac:dyDescent="0.2">
      <c r="A157" s="12" t="s">
        <v>22</v>
      </c>
      <c r="B157" s="13" t="s">
        <v>23</v>
      </c>
      <c r="C157" s="34"/>
      <c r="D157" s="34"/>
      <c r="E157" s="34"/>
      <c r="F157" s="40"/>
      <c r="G157" s="35">
        <f t="shared" si="7"/>
        <v>0</v>
      </c>
      <c r="I157" s="20"/>
    </row>
    <row r="158" spans="1:9" x14ac:dyDescent="0.2">
      <c r="A158" s="12" t="s">
        <v>24</v>
      </c>
      <c r="B158" s="13" t="s">
        <v>25</v>
      </c>
      <c r="C158" s="34"/>
      <c r="D158" s="34"/>
      <c r="E158" s="34"/>
      <c r="F158" s="40"/>
      <c r="G158" s="35">
        <f t="shared" si="7"/>
        <v>0</v>
      </c>
    </row>
    <row r="159" spans="1:9" ht="13.5" thickBot="1" x14ac:dyDescent="0.25">
      <c r="A159" s="14" t="s">
        <v>26</v>
      </c>
      <c r="B159" s="15"/>
      <c r="C159" s="16"/>
      <c r="D159" s="16"/>
      <c r="E159" s="16"/>
      <c r="F159" s="41"/>
      <c r="G159" s="29">
        <f t="shared" si="7"/>
        <v>0</v>
      </c>
    </row>
    <row r="160" spans="1:9" ht="13.5" thickBot="1" x14ac:dyDescent="0.25">
      <c r="A160" s="58" t="s">
        <v>27</v>
      </c>
      <c r="B160" s="59"/>
      <c r="C160" s="30">
        <f>C154+SUM(C155:C159)</f>
        <v>115384000</v>
      </c>
      <c r="D160" s="30">
        <f>D154+SUM(D155:D159)</f>
        <v>0</v>
      </c>
      <c r="E160" s="30">
        <f>E154+SUM(E155:E159)</f>
        <v>116634367</v>
      </c>
      <c r="F160" s="43"/>
      <c r="G160" s="31">
        <f>G154+SUM(G155:G159)</f>
        <v>232018367</v>
      </c>
    </row>
    <row r="161" spans="1:9" ht="13.5" thickBot="1" x14ac:dyDescent="0.25">
      <c r="B161" s="21"/>
      <c r="C161" s="21"/>
      <c r="D161" s="21"/>
      <c r="E161" s="21"/>
      <c r="F161" s="21"/>
      <c r="G161" s="21"/>
    </row>
    <row r="162" spans="1:9" ht="26.25" thickBot="1" x14ac:dyDescent="0.25">
      <c r="A162" s="22" t="s">
        <v>3</v>
      </c>
      <c r="B162" s="7" t="s">
        <v>28</v>
      </c>
      <c r="C162" s="5" t="s">
        <v>11</v>
      </c>
      <c r="D162" s="5" t="s">
        <v>12</v>
      </c>
      <c r="E162" s="5" t="s">
        <v>13</v>
      </c>
      <c r="F162" s="38" t="s">
        <v>14</v>
      </c>
      <c r="G162" s="6" t="s">
        <v>15</v>
      </c>
      <c r="I162" s="20"/>
    </row>
    <row r="163" spans="1:9" x14ac:dyDescent="0.2">
      <c r="A163" s="8" t="s">
        <v>16</v>
      </c>
      <c r="B163" s="23" t="s">
        <v>29</v>
      </c>
      <c r="C163" s="24"/>
      <c r="D163" s="24"/>
      <c r="E163" s="24"/>
      <c r="F163" s="39"/>
      <c r="G163" s="25">
        <f>SUM(C163:E163)</f>
        <v>0</v>
      </c>
    </row>
    <row r="164" spans="1:9" ht="24" x14ac:dyDescent="0.2">
      <c r="A164" s="12" t="s">
        <v>18</v>
      </c>
      <c r="B164" s="26" t="s">
        <v>30</v>
      </c>
      <c r="C164" s="10"/>
      <c r="D164" s="10"/>
      <c r="E164" s="10"/>
      <c r="F164" s="42"/>
      <c r="G164" s="27">
        <f>SUM(C164:E164)</f>
        <v>0</v>
      </c>
    </row>
    <row r="165" spans="1:9" x14ac:dyDescent="0.2">
      <c r="A165" s="12" t="s">
        <v>20</v>
      </c>
      <c r="B165" s="26" t="s">
        <v>31</v>
      </c>
      <c r="C165" s="10"/>
      <c r="D165" s="10"/>
      <c r="E165" s="10"/>
      <c r="F165" s="42">
        <v>1249481</v>
      </c>
      <c r="G165" s="27">
        <f>+F165</f>
        <v>1249481</v>
      </c>
    </row>
    <row r="166" spans="1:9" x14ac:dyDescent="0.2">
      <c r="A166" s="12" t="s">
        <v>22</v>
      </c>
      <c r="B166" s="13" t="s">
        <v>32</v>
      </c>
      <c r="C166" s="10"/>
      <c r="D166" s="10"/>
      <c r="E166" s="10">
        <v>208428079</v>
      </c>
      <c r="F166" s="42">
        <f>230768886-208428079</f>
        <v>22340807</v>
      </c>
      <c r="G166" s="27">
        <f>+E166+F166</f>
        <v>230768886</v>
      </c>
    </row>
    <row r="167" spans="1:9" x14ac:dyDescent="0.2">
      <c r="A167" s="12" t="s">
        <v>24</v>
      </c>
      <c r="B167" s="13" t="s">
        <v>33</v>
      </c>
      <c r="C167" s="10"/>
      <c r="D167" s="10"/>
      <c r="E167" s="10"/>
      <c r="F167" s="42"/>
      <c r="G167" s="27">
        <f>SUM(C167:E167)</f>
        <v>0</v>
      </c>
    </row>
    <row r="168" spans="1:9" x14ac:dyDescent="0.2">
      <c r="A168" s="12" t="s">
        <v>26</v>
      </c>
      <c r="B168" s="28"/>
      <c r="C168" s="10"/>
      <c r="D168" s="10"/>
      <c r="E168" s="10"/>
      <c r="F168" s="42"/>
      <c r="G168" s="27"/>
    </row>
    <row r="169" spans="1:9" ht="13.5" thickBot="1" x14ac:dyDescent="0.25">
      <c r="A169" s="14" t="s">
        <v>34</v>
      </c>
      <c r="B169" s="15"/>
      <c r="C169" s="16"/>
      <c r="D169" s="16"/>
      <c r="E169" s="16"/>
      <c r="F169" s="41"/>
      <c r="G169" s="29">
        <f>SUM(C169:E169)</f>
        <v>0</v>
      </c>
    </row>
    <row r="170" spans="1:9" ht="13.5" thickBot="1" x14ac:dyDescent="0.25">
      <c r="A170" s="58" t="s">
        <v>35</v>
      </c>
      <c r="B170" s="59"/>
      <c r="C170" s="30">
        <f>SUM(C163:C169)</f>
        <v>0</v>
      </c>
      <c r="D170" s="30">
        <f>SUM(D163:D169)</f>
        <v>0</v>
      </c>
      <c r="E170" s="30">
        <f>SUM(E163:E169)</f>
        <v>208428079</v>
      </c>
      <c r="F170" s="30">
        <f>SUM(F163:F169)</f>
        <v>23590288</v>
      </c>
      <c r="G170" s="31">
        <f>SUM(G163:G169)</f>
        <v>232018367</v>
      </c>
    </row>
    <row r="171" spans="1:9" x14ac:dyDescent="0.2">
      <c r="A171" s="44"/>
      <c r="B171" s="44"/>
      <c r="C171" s="33"/>
      <c r="D171" s="33"/>
      <c r="E171" s="33"/>
      <c r="F171" s="33"/>
    </row>
    <row r="172" spans="1:9" x14ac:dyDescent="0.2">
      <c r="A172" s="44"/>
      <c r="B172" s="44"/>
      <c r="C172" s="33"/>
      <c r="D172" s="33"/>
      <c r="E172" s="33"/>
      <c r="F172" s="33"/>
    </row>
    <row r="173" spans="1:9" x14ac:dyDescent="0.2">
      <c r="B173" s="2"/>
      <c r="C173" s="2"/>
      <c r="D173" s="2"/>
      <c r="E173" s="2"/>
      <c r="F173" s="2"/>
      <c r="G173" s="2"/>
    </row>
    <row r="174" spans="1:9" ht="15.75" x14ac:dyDescent="0.2">
      <c r="B174" s="60" t="s">
        <v>42</v>
      </c>
      <c r="C174" s="60"/>
      <c r="D174" s="60"/>
      <c r="E174" s="60"/>
      <c r="F174" s="60"/>
      <c r="G174" s="60"/>
    </row>
    <row r="175" spans="1:9" ht="13.5" thickBot="1" x14ac:dyDescent="0.25">
      <c r="B175" s="2"/>
      <c r="C175" s="2"/>
      <c r="D175" s="2"/>
      <c r="E175" s="2"/>
      <c r="F175" s="2"/>
      <c r="G175" s="2"/>
    </row>
    <row r="176" spans="1:9" ht="26.25" thickBot="1" x14ac:dyDescent="0.25">
      <c r="A176" s="22" t="s">
        <v>43</v>
      </c>
      <c r="B176" s="61" t="s">
        <v>44</v>
      </c>
      <c r="C176" s="61"/>
      <c r="D176" s="61"/>
      <c r="E176" s="45"/>
      <c r="F176" s="61" t="s">
        <v>45</v>
      </c>
      <c r="G176" s="62"/>
    </row>
    <row r="177" spans="1:8" x14ac:dyDescent="0.2">
      <c r="A177" s="8" t="s">
        <v>16</v>
      </c>
      <c r="B177" s="63"/>
      <c r="C177" s="63"/>
      <c r="D177" s="63"/>
      <c r="E177" s="46"/>
      <c r="F177" s="64"/>
      <c r="G177" s="65"/>
    </row>
    <row r="178" spans="1:8" ht="13.5" thickBot="1" x14ac:dyDescent="0.25">
      <c r="A178" s="14" t="s">
        <v>18</v>
      </c>
      <c r="B178" s="50"/>
      <c r="C178" s="50"/>
      <c r="D178" s="50"/>
      <c r="E178" s="47"/>
      <c r="F178" s="51"/>
      <c r="G178" s="52"/>
    </row>
    <row r="179" spans="1:8" ht="13.5" thickBot="1" x14ac:dyDescent="0.25">
      <c r="A179" s="53" t="s">
        <v>35</v>
      </c>
      <c r="B179" s="54"/>
      <c r="C179" s="54"/>
      <c r="D179" s="55"/>
      <c r="E179" s="48"/>
      <c r="F179" s="56">
        <f>SUM(F177:G178)</f>
        <v>0</v>
      </c>
      <c r="G179" s="57"/>
      <c r="H179" s="49"/>
    </row>
    <row r="181" spans="1:8" x14ac:dyDescent="0.2">
      <c r="B181" s="1" t="s">
        <v>47</v>
      </c>
    </row>
  </sheetData>
  <mergeCells count="47">
    <mergeCell ref="A40:B40"/>
    <mergeCell ref="B1:G1"/>
    <mergeCell ref="B2:G2"/>
    <mergeCell ref="B4:G4"/>
    <mergeCell ref="B6:G6"/>
    <mergeCell ref="F7:G7"/>
    <mergeCell ref="A8:A9"/>
    <mergeCell ref="A16:B16"/>
    <mergeCell ref="A26:B26"/>
    <mergeCell ref="B30:G30"/>
    <mergeCell ref="F31:G31"/>
    <mergeCell ref="A32:A33"/>
    <mergeCell ref="B102:F102"/>
    <mergeCell ref="A50:B50"/>
    <mergeCell ref="B54:F54"/>
    <mergeCell ref="E55:F55"/>
    <mergeCell ref="A56:A57"/>
    <mergeCell ref="A64:B64"/>
    <mergeCell ref="A74:B74"/>
    <mergeCell ref="B78:F78"/>
    <mergeCell ref="E79:F79"/>
    <mergeCell ref="A80:A81"/>
    <mergeCell ref="A88:B88"/>
    <mergeCell ref="A98:B98"/>
    <mergeCell ref="A152:A153"/>
    <mergeCell ref="E103:F103"/>
    <mergeCell ref="A104:A105"/>
    <mergeCell ref="A112:B112"/>
    <mergeCell ref="A122:B122"/>
    <mergeCell ref="B126:F126"/>
    <mergeCell ref="E127:F127"/>
    <mergeCell ref="A128:A129"/>
    <mergeCell ref="A136:B136"/>
    <mergeCell ref="A146:B146"/>
    <mergeCell ref="B150:F150"/>
    <mergeCell ref="E151:F151"/>
    <mergeCell ref="B178:D178"/>
    <mergeCell ref="F178:G178"/>
    <mergeCell ref="A179:D179"/>
    <mergeCell ref="F179:G179"/>
    <mergeCell ref="A160:B160"/>
    <mergeCell ref="A170:B170"/>
    <mergeCell ref="B174:G174"/>
    <mergeCell ref="B176:D176"/>
    <mergeCell ref="F176:G176"/>
    <mergeCell ref="B177:D177"/>
    <mergeCell ref="F177:G177"/>
  </mergeCells>
  <conditionalFormatting sqref="C51:G53 C75:G77 C64:G64 C99:G101 C98:F98 C88:F88 C112:F112 C122:F122 C28:G29 C123:G125 C147:G149 G163:G170 F171:F172 C160:G160 C74:F74">
    <cfRule type="cellIs" dxfId="14" priority="14" stopIfTrue="1" operator="equal">
      <formula>0</formula>
    </cfRule>
  </conditionalFormatting>
  <conditionalFormatting sqref="G19:G20">
    <cfRule type="cellIs" dxfId="13" priority="13" stopIfTrue="1" operator="equal">
      <formula>0</formula>
    </cfRule>
  </conditionalFormatting>
  <conditionalFormatting sqref="G21:G27 F179:G179 C27:F27 C26:E26">
    <cfRule type="cellIs" dxfId="12" priority="15" stopIfTrue="1" operator="equal">
      <formula>0</formula>
    </cfRule>
  </conditionalFormatting>
  <conditionalFormatting sqref="G43:G50 C50:F50 C40 G34:G39">
    <cfRule type="cellIs" dxfId="11" priority="12" stopIfTrue="1" operator="equal">
      <formula>0</formula>
    </cfRule>
  </conditionalFormatting>
  <conditionalFormatting sqref="G58 G60:G63 G67:G74">
    <cfRule type="cellIs" dxfId="10" priority="11" stopIfTrue="1" operator="equal">
      <formula>0</formula>
    </cfRule>
  </conditionalFormatting>
  <conditionalFormatting sqref="G59">
    <cfRule type="cellIs" dxfId="9" priority="10" stopIfTrue="1" operator="equal">
      <formula>0</formula>
    </cfRule>
  </conditionalFormatting>
  <conditionalFormatting sqref="G91:G98 G82:G88">
    <cfRule type="cellIs" dxfId="8" priority="9" stopIfTrue="1" operator="equal">
      <formula>0</formula>
    </cfRule>
  </conditionalFormatting>
  <conditionalFormatting sqref="G115:G122 G106:G112">
    <cfRule type="cellIs" dxfId="7" priority="8" stopIfTrue="1" operator="equal">
      <formula>0</formula>
    </cfRule>
  </conditionalFormatting>
  <conditionalFormatting sqref="G139:G140">
    <cfRule type="cellIs" dxfId="6" priority="6" stopIfTrue="1" operator="equal">
      <formula>0</formula>
    </cfRule>
  </conditionalFormatting>
  <conditionalFormatting sqref="G141:G146 C146:F146 G130:G135">
    <cfRule type="cellIs" dxfId="5" priority="7" stopIfTrue="1" operator="equal">
      <formula>0</formula>
    </cfRule>
  </conditionalFormatting>
  <conditionalFormatting sqref="C170:E172 G154 G157:G159 F170">
    <cfRule type="cellIs" dxfId="4" priority="5" stopIfTrue="1" operator="equal">
      <formula>0</formula>
    </cfRule>
  </conditionalFormatting>
  <conditionalFormatting sqref="G155">
    <cfRule type="cellIs" dxfId="3" priority="4" stopIfTrue="1" operator="equal">
      <formula>0</formula>
    </cfRule>
  </conditionalFormatting>
  <conditionalFormatting sqref="G156">
    <cfRule type="cellIs" dxfId="2" priority="3" stopIfTrue="1" operator="equal">
      <formula>0</formula>
    </cfRule>
  </conditionalFormatting>
  <conditionalFormatting sqref="D40:G40">
    <cfRule type="cellIs" dxfId="1" priority="2" stopIfTrue="1" operator="equal">
      <formula>0</formula>
    </cfRule>
  </conditionalFormatting>
  <conditionalFormatting sqref="C136:G136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3" manualBreakCount="3">
    <brk id="52" max="16383" man="1"/>
    <brk id="100" max="16383" man="1"/>
    <brk id="1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2020-06-30T06:50:13Z</dcterms:created>
  <dcterms:modified xsi:type="dcterms:W3CDTF">2020-06-30T06:56:11Z</dcterms:modified>
</cp:coreProperties>
</file>