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tabRatio="727" firstSheet="14" activeTab="19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1.sz.2.2.sz." sheetId="8" r:id="rId8"/>
    <sheet name="3.sz.mell." sheetId="9" r:id="rId9"/>
    <sheet name="4.sz.mell." sheetId="10" r:id="rId10"/>
    <sheet name="5. sz. mell" sheetId="11" r:id="rId11"/>
    <sheet name="6. sz. mell" sheetId="12" r:id="rId12"/>
    <sheet name="1.tájékoztató" sheetId="13" r:id="rId13"/>
    <sheet name="2. tájékoztató tábla" sheetId="14" r:id="rId14"/>
    <sheet name="3. tájékoztató tábla" sheetId="15" r:id="rId15"/>
    <sheet name="4. tájékoztató tábla" sheetId="16" r:id="rId16"/>
    <sheet name="5" sheetId="17" r:id="rId17"/>
    <sheet name="6.1. tájékoztató tábla" sheetId="18" r:id="rId18"/>
    <sheet name="6.2. tájékoztató tábla" sheetId="19" r:id="rId19"/>
    <sheet name="7. tájékoztató tábla" sheetId="20" r:id="rId20"/>
    <sheet name="Munka1" sheetId="21" r:id="rId21"/>
  </sheets>
  <definedNames>
    <definedName name="_xlnm.Print_Titles" localSheetId="10">'5. sz. mell'!$1:$6</definedName>
    <definedName name="_xlnm.Print_Titles" localSheetId="17">'6.1. tájékoztató tábla'!$2:$6</definedName>
    <definedName name="_xlnm.Print_Area" localSheetId="1">'1.1.sz.mell.'!$A$1:$E$146</definedName>
    <definedName name="_xlnm.Print_Area" localSheetId="2">'1.2.sz.mell.'!$A$1:$E$146</definedName>
    <definedName name="_xlnm.Print_Area" localSheetId="3">'1.3.sz.mell.'!$A$1:$E$146</definedName>
    <definedName name="_xlnm.Print_Area" localSheetId="4">'1.4.sz.mell.'!$A$1:$E$146</definedName>
    <definedName name="_xlnm.Print_Area" localSheetId="12">'1.tájékoztató'!$A$1:$E$145</definedName>
    <definedName name="_xlnm.Print_Area" localSheetId="5">'2.1.sz.mell  '!$A$1:$J$32</definedName>
  </definedNames>
  <calcPr fullCalcOnLoad="1"/>
</workbook>
</file>

<file path=xl/sharedStrings.xml><?xml version="1.0" encoding="utf-8"?>
<sst xmlns="http://schemas.openxmlformats.org/spreadsheetml/2006/main" count="3356" uniqueCount="727">
  <si>
    <t>Beruházási (felhalmozási) kiadások előirányzata beruházásonként</t>
  </si>
  <si>
    <t>Felújítási kiadások előirányzata felújításonként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</si>
  <si>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</si>
  <si>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</si>
  <si>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</si>
  <si>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</si>
  <si>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</si>
  <si>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</si>
  <si>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</si>
  <si>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</si>
  <si>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</si>
  <si>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</si>
  <si>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</si>
  <si>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</si>
  <si>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</si>
  <si>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</si>
  <si>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</si>
  <si>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</si>
  <si>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</si>
  <si>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</si>
  <si>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</si>
  <si>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</si>
  <si>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</si>
  <si>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</si>
  <si>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</si>
  <si>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</si>
  <si>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</si>
  <si>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</si>
  <si>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</si>
  <si>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</si>
  <si>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</si>
  <si>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</si>
  <si>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</si>
  <si>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</si>
  <si>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</si>
  <si>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</si>
  <si>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</si>
  <si>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</si>
  <si>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</si>
  <si>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</si>
  <si>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</si>
  <si>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</si>
  <si>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</si>
  <si>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</si>
  <si>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</si>
  <si>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</si>
  <si>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</si>
  <si>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</si>
  <si>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</si>
  <si>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</si>
  <si>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</si>
  <si>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</si>
  <si>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</si>
  <si>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</si>
  <si>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</si>
  <si>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</si>
  <si>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</si>
  <si>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</si>
  <si>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</si>
  <si>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</si>
  <si>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</si>
  <si>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</si>
  <si>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</si>
  <si>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</si>
  <si>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</si>
  <si>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</si>
  <si>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</si>
  <si>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</si>
  <si>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</si>
  <si>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</si>
  <si>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</si>
  <si>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</si>
  <si>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</si>
  <si>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</si>
  <si>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</si>
  <si>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</si>
  <si>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</si>
  <si>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</si>
  <si>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</si>
  <si>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</si>
  <si>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</si>
  <si>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</si>
  <si>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</si>
  <si>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</si>
  <si>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</si>
  <si>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</si>
  <si>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</si>
  <si>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</si>
  <si>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</si>
  <si>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</si>
  <si>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</si>
  <si>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</si>
  <si>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</si>
  <si>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</si>
  <si>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</si>
  <si>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</si>
  <si>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</si>
  <si>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</si>
  <si>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</si>
  <si>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</si>
  <si>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</si>
  <si>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</si>
  <si>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</si>
  <si>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</si>
  <si>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</si>
  <si>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</si>
  <si>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</si>
  <si>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</si>
  <si>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</si>
  <si>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</si>
  <si>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</si>
  <si>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</si>
  <si>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</si>
  <si>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</si>
  <si>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</si>
  <si>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</si>
  <si>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</si>
  <si>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</si>
  <si>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</si>
  <si>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</si>
  <si>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</si>
  <si>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</si>
  <si>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</si>
  <si>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</si>
  <si>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</si>
  <si>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</si>
  <si>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</si>
  <si>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</si>
  <si>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</si>
  <si>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</si>
  <si>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</si>
  <si>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</si>
  <si>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</si>
  <si>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</si>
  <si>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</si>
  <si>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</si>
  <si>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</si>
  <si>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</si>
  <si>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</si>
  <si>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</si>
  <si>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</si>
  <si>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</si>
  <si>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</si>
  <si>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</si>
  <si>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</si>
  <si>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</si>
  <si>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</si>
  <si>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</si>
  <si>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</si>
  <si>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</si>
  <si>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</si>
  <si>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</si>
  <si>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</si>
  <si>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</si>
  <si>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</si>
  <si>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</si>
  <si>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</si>
  <si>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</si>
  <si>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Módosított előirányzat</t>
  </si>
  <si>
    <t>Teljesítés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</si>
  <si>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</si>
  <si>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</si>
  <si>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</si>
  <si>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</si>
  <si>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</si>
  <si>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</si>
  <si>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</si>
  <si>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</si>
  <si>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</si>
  <si>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</si>
  <si>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</si>
  <si>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</si>
  <si>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</si>
  <si>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</si>
  <si>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</si>
  <si>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</si>
  <si>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</si>
  <si>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</si>
  <si>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</si>
  <si>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</si>
  <si>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</si>
  <si>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</si>
  <si>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</si>
  <si>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</si>
  <si>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</si>
  <si>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</si>
  <si>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</si>
  <si>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</si>
  <si>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</si>
  <si>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</si>
  <si>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</si>
  <si>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</si>
  <si>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</si>
  <si>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</si>
  <si>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</si>
  <si>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</si>
  <si>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</si>
  <si>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</si>
  <si>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</si>
  <si>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</si>
  <si>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</si>
  <si>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</si>
  <si>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</si>
  <si>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</si>
  <si>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</si>
  <si>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</si>
  <si>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</si>
  <si>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</si>
  <si>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</si>
  <si>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</si>
  <si>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</si>
  <si>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</si>
  <si>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</si>
  <si>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</si>
  <si>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</si>
  <si>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</si>
  <si>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</si>
  <si>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</si>
  <si>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</si>
  <si>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</si>
  <si>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</si>
  <si>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</si>
  <si>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</si>
  <si>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</si>
  <si>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</si>
  <si>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</si>
  <si>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</si>
  <si>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</si>
  <si>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</si>
  <si>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</si>
  <si>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</si>
  <si>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</si>
  <si>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</si>
  <si>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</si>
  <si>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</si>
  <si>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</si>
  <si>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</si>
  <si>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</si>
  <si>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</si>
  <si>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</si>
  <si>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</si>
  <si>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</si>
  <si>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</si>
  <si>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</si>
  <si>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</si>
  <si>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</si>
  <si>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</si>
  <si>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</si>
  <si>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</si>
  <si>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</si>
  <si>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</si>
  <si>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</si>
  <si>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</si>
  <si>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</si>
  <si>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</si>
  <si>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</si>
  <si>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</si>
  <si>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</si>
  <si>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</si>
  <si>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</si>
  <si>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</si>
  <si>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</si>
  <si>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</si>
  <si>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</si>
  <si>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</si>
  <si>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</si>
  <si>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</si>
  <si>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</si>
  <si>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</si>
  <si>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</si>
  <si>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</si>
  <si>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</si>
  <si>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</si>
  <si>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</si>
  <si>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</si>
  <si>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</si>
  <si>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</si>
  <si>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</si>
  <si>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</si>
  <si>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</si>
  <si>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</si>
  <si>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</si>
  <si>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</si>
  <si>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</si>
  <si>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</si>
  <si>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</si>
  <si>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</si>
  <si>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</si>
  <si>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</si>
  <si>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</si>
  <si>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</si>
  <si>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</si>
  <si>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</si>
  <si>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</si>
  <si>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</si>
  <si>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</si>
  <si>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</si>
  <si>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</si>
  <si>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</si>
  <si>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</si>
  <si>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</si>
  <si>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</si>
  <si>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</si>
  <si>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</si>
  <si>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</si>
  <si>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</si>
  <si>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</si>
  <si>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</si>
  <si>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</si>
  <si>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</si>
  <si>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</si>
  <si>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</si>
  <si>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</si>
  <si>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</si>
  <si>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</si>
  <si>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</si>
  <si>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</si>
  <si>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</si>
  <si>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</si>
  <si>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</si>
  <si>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</si>
  <si>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</si>
  <si>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</si>
  <si>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</si>
  <si>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</si>
  <si>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</si>
  <si>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</si>
  <si>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</si>
  <si>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</si>
  <si>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</si>
  <si>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</si>
  <si>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</si>
  <si>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</si>
  <si>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</si>
  <si>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</si>
  <si>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</si>
  <si>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</si>
  <si>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</si>
  <si>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</si>
  <si>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</si>
  <si>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</si>
  <si>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</si>
  <si>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</si>
  <si>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</si>
  <si>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</si>
  <si>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</si>
  <si>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</si>
  <si>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</si>
  <si>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</si>
  <si>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</si>
  <si>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</si>
  <si>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</si>
  <si>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</si>
  <si>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</si>
  <si>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</si>
  <si>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</si>
  <si>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</si>
  <si>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</si>
  <si>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</si>
  <si>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</si>
  <si>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</si>
  <si>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</si>
  <si>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</si>
  <si>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</si>
  <si>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</si>
  <si>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</si>
  <si>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</si>
  <si>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</si>
  <si>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</si>
  <si>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</si>
  <si>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</si>
  <si>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</si>
  <si>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</si>
  <si>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</si>
  <si>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</si>
  <si>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</si>
  <si>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</si>
  <si>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</si>
  <si>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</si>
  <si>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</si>
  <si>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</si>
  <si>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</si>
  <si>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</si>
  <si>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</si>
  <si>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</si>
  <si>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</si>
  <si>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</si>
  <si>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</si>
  <si>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</si>
  <si>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</si>
  <si>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</si>
  <si>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</si>
  <si>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</si>
  <si>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</si>
  <si>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</si>
  <si>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</si>
  <si>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</si>
  <si>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</si>
  <si>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</si>
  <si>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</si>
  <si>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</si>
  <si>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</si>
  <si>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</si>
  <si>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</si>
  <si>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</si>
  <si>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</si>
  <si>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</si>
  <si>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</si>
  <si>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</si>
  <si>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</si>
  <si>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</si>
  <si>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</si>
  <si>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</si>
  <si>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</si>
  <si>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</si>
  <si>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</si>
  <si>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</si>
  <si>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</si>
  <si>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</si>
  <si>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</si>
  <si>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</si>
  <si>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</si>
  <si>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</si>
  <si>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</si>
  <si>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</si>
  <si>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</si>
  <si>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</si>
  <si>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</si>
  <si>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</si>
  <si>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</si>
  <si>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</si>
  <si>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</si>
  <si>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</si>
  <si>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</si>
  <si>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</si>
  <si>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</si>
  <si>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</si>
  <si>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</si>
  <si>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</si>
  <si>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</si>
  <si>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</si>
  <si>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</si>
  <si>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</si>
  <si>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</si>
  <si>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</si>
  <si>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</si>
  <si>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</si>
  <si>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</si>
  <si>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</si>
  <si>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</si>
  <si>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</si>
  <si>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</si>
  <si>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</si>
  <si>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</si>
  <si>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</si>
  <si>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</si>
  <si>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</si>
  <si>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</si>
  <si>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</si>
  <si>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</si>
  <si>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</si>
  <si>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</si>
  <si>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</si>
  <si>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</si>
  <si>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</si>
  <si>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</si>
  <si>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</si>
  <si>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</si>
  <si>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</si>
  <si>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</si>
  <si>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</si>
  <si>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</si>
  <si>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</si>
  <si>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</si>
  <si>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</si>
  <si>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</si>
  <si>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</si>
  <si>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</si>
  <si>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</si>
  <si>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2014. évi eredeti előirányzat BEVÉTELEK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</si>
  <si>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</si>
  <si>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</si>
  <si>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</si>
  <si>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</si>
  <si>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</si>
  <si>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</si>
  <si>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</si>
  <si>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</si>
  <si>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</si>
  <si>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</si>
  <si>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</si>
  <si>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</si>
  <si>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</si>
  <si>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</si>
  <si>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</si>
  <si>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</si>
  <si>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</si>
  <si>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</si>
  <si>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</si>
  <si>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</si>
  <si>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</si>
  <si>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</si>
  <si>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</si>
  <si>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</si>
  <si>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</si>
  <si>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</si>
  <si>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</si>
  <si>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</si>
  <si>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</si>
  <si>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</si>
  <si>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</si>
  <si>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</si>
  <si>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</si>
  <si>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</si>
  <si>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</si>
  <si>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</si>
  <si>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</si>
  <si>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</si>
  <si>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</si>
  <si>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</si>
  <si>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</si>
  <si>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</si>
  <si>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</si>
  <si>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</si>
  <si>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</si>
  <si>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</si>
  <si>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</si>
  <si>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</si>
  <si>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</si>
  <si>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</si>
  <si>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</si>
  <si>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</si>
  <si>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</si>
  <si>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</si>
  <si>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</si>
  <si>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</si>
  <si>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</si>
  <si>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</si>
  <si>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</si>
  <si>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</si>
  <si>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</si>
  <si>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</si>
  <si>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</si>
  <si>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</si>
  <si>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</si>
  <si>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</si>
  <si>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</si>
  <si>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</si>
  <si>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</si>
  <si>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</si>
  <si>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</si>
  <si>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</si>
  <si>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</si>
  <si>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</si>
  <si>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</si>
  <si>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</si>
  <si>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</si>
  <si>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</si>
  <si>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</si>
  <si>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</si>
  <si>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</si>
  <si>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</si>
  <si>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</si>
  <si>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</si>
  <si>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</si>
  <si>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</si>
  <si>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</si>
  <si>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</si>
  <si>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</si>
  <si>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</si>
  <si>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</si>
  <si>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</si>
  <si>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</si>
  <si>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</si>
  <si>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</si>
  <si>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</si>
  <si>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</si>
  <si>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</si>
  <si>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</si>
  <si>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</si>
  <si>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</si>
  <si>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</si>
  <si>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</si>
  <si>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</si>
  <si>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</si>
  <si>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</si>
  <si>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</si>
  <si>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</si>
  <si>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</si>
  <si>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</si>
  <si>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</si>
  <si>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</si>
  <si>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</si>
  <si>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</si>
  <si>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</si>
  <si>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</si>
  <si>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</si>
  <si>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</si>
  <si>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</si>
  <si>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</si>
  <si>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</si>
  <si>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</si>
  <si>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</si>
  <si>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</si>
  <si>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</si>
  <si>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</si>
  <si>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</si>
  <si>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</si>
  <si>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</si>
  <si>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</si>
  <si>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</si>
  <si>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</si>
  <si>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</si>
  <si>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</si>
  <si>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</si>
  <si>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</si>
  <si>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</si>
  <si>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</si>
  <si>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</si>
  <si>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</si>
  <si>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</si>
  <si>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</si>
  <si>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</si>
  <si>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</si>
  <si>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</si>
  <si>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Hitel-, kölcsönfelvétel államháztartáson kívülről  (10.1.+…+10.3.)</t>
  </si>
  <si>
    <t>J=(F+…+I)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</si>
  <si>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</si>
  <si>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</si>
  <si>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</si>
  <si>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</si>
  <si>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</si>
  <si>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</si>
  <si>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</si>
  <si>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</si>
  <si>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</si>
  <si>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</si>
  <si>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</si>
  <si>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</si>
  <si>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</si>
  <si>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</si>
  <si>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</si>
  <si>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</si>
  <si>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</si>
  <si>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</si>
  <si>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</si>
  <si>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</si>
  <si>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</si>
  <si>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</si>
  <si>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</si>
  <si>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</si>
  <si>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</si>
  <si>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</si>
  <si>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</si>
  <si>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</si>
  <si>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</si>
  <si>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</si>
  <si>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</si>
  <si>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</si>
  <si>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</si>
  <si>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</si>
  <si>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</si>
  <si>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</si>
  <si>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</si>
  <si>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</si>
  <si>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</si>
  <si>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</si>
  <si>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</si>
  <si>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</si>
  <si>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</si>
  <si>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</si>
  <si>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</si>
  <si>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</si>
  <si>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</si>
  <si>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</si>
  <si>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</si>
  <si>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</si>
  <si>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</si>
  <si>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</si>
  <si>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</si>
  <si>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</si>
  <si>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</si>
  <si>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</si>
  <si>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</si>
  <si>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</si>
  <si>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</si>
  <si>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</si>
  <si>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</si>
  <si>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</si>
  <si>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</si>
  <si>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</si>
  <si>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</si>
  <si>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</si>
  <si>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</si>
  <si>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</si>
  <si>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</si>
  <si>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</si>
  <si>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</si>
  <si>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</si>
  <si>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</si>
  <si>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</si>
  <si>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</si>
  <si>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</si>
  <si>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</si>
  <si>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</si>
  <si>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</si>
  <si>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</si>
  <si>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</si>
  <si>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</si>
  <si>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</si>
  <si>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Egyéb tárgyieszközök beszerzése</t>
  </si>
  <si>
    <t>Buszmegálló építése</t>
  </si>
  <si>
    <t>Sárkeszi Község Önkormányzat</t>
  </si>
  <si>
    <t>Egyéb beruházás</t>
  </si>
  <si>
    <t xml:space="preserve"> </t>
  </si>
  <si>
    <t>Mosoly Egyesület</t>
  </si>
  <si>
    <t>működési támogatás</t>
  </si>
  <si>
    <t>Székesfehérvár Kistérség támogatás</t>
  </si>
  <si>
    <t>Sün Balázs Alapítvány</t>
  </si>
  <si>
    <t>Városkörnyéki Pénzügyi Alap</t>
  </si>
  <si>
    <t>Egyházi támogatás</t>
  </si>
  <si>
    <t>K.D.Tv Hulladékgazdálkodás</t>
  </si>
  <si>
    <t>Sárvíztérség Vizitársulat</t>
  </si>
  <si>
    <t>Speciális Mentők</t>
  </si>
  <si>
    <t>)</t>
  </si>
  <si>
    <t>5. melléklet a 6/2015. (V.28.) önkormányzati rendelethez</t>
  </si>
  <si>
    <t>7.  tájékoztató tábla a 6/2015. (V.28.)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</si>
</sst>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5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8" fillId="2" borderId="0" applyNumberFormat="0" applyBorder="0" applyAlignment="0" applyProtection="0"/>
    <xf numFmtId="0" fontId="38" fillId="13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0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9" fillId="1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6" borderId="7" applyNumberFormat="0" applyFont="0" applyAlignment="0" applyProtection="0"/>
    <xf numFmtId="0" fontId="47" fillId="15" borderId="0" applyNumberFormat="0" applyBorder="0" applyAlignment="0" applyProtection="0"/>
    <xf numFmtId="0" fontId="48" fillId="16" borderId="8" applyNumberFormat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17" borderId="0" applyNumberFormat="0" applyBorder="0" applyAlignment="0" applyProtection="0"/>
    <xf numFmtId="0" fontId="52" fillId="11" borderId="0" applyNumberFormat="0" applyBorder="0" applyAlignment="0" applyProtection="0"/>
    <xf numFmtId="0" fontId="53" fillId="16" borderId="1" applyNumberFormat="0" applyAlignment="0" applyProtection="0"/>
    <xf numFmtId="9" fontId="0" fillId="0" borderId="0" applyFont="0" applyFill="0" applyBorder="0" applyAlignment="0" applyProtection="0"/>
  </cellStyleXfs>
  <cellXfs count="607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13" xfId="0" applyNumberFormat="1" applyFill="1" applyBorder="1" applyAlignment="1" applyProtection="1">
      <alignment horizontal="center" vertical="center" wrapText="1"/>
      <protection locked="0"/>
    </xf>
    <xf numFmtId="164" fontId="13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1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18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8" xfId="0" applyNumberFormat="1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12" fillId="0" borderId="16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20" xfId="58" applyNumberFormat="1" applyFont="1" applyFill="1" applyBorder="1" applyAlignment="1" applyProtection="1">
      <alignment vertical="center"/>
      <protection/>
    </xf>
    <xf numFmtId="164" fontId="21" fillId="0" borderId="20" xfId="58" applyNumberFormat="1" applyFont="1" applyFill="1" applyBorder="1" applyAlignment="1" applyProtection="1">
      <alignment/>
      <protection/>
    </xf>
    <xf numFmtId="0" fontId="6" fillId="0" borderId="21" xfId="58" applyFont="1" applyFill="1" applyBorder="1" applyAlignment="1" applyProtection="1">
      <alignment horizontal="center" vertical="center" wrapText="1"/>
      <protection/>
    </xf>
    <xf numFmtId="0" fontId="6" fillId="0" borderId="22" xfId="58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18" xfId="0" applyNumberFormat="1" applyFont="1" applyFill="1" applyBorder="1" applyAlignment="1" applyProtection="1">
      <alignment vertical="center" wrapText="1"/>
      <protection/>
    </xf>
    <xf numFmtId="164" fontId="13" fillId="0" borderId="25" xfId="0" applyNumberFormat="1" applyFont="1" applyFill="1" applyBorder="1" applyAlignment="1" applyProtection="1">
      <alignment vertical="center" wrapText="1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164" fontId="13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32" xfId="0" applyNumberFormat="1" applyFont="1" applyFill="1" applyBorder="1" applyAlignment="1" applyProtection="1">
      <alignment horizontal="centerContinuous" vertical="center"/>
      <protection/>
    </xf>
    <xf numFmtId="164" fontId="6" fillId="0" borderId="33" xfId="0" applyNumberFormat="1" applyFont="1" applyFill="1" applyBorder="1" applyAlignment="1" applyProtection="1">
      <alignment horizontal="centerContinuous" vertical="center"/>
      <protection/>
    </xf>
    <xf numFmtId="164" fontId="6" fillId="0" borderId="34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3" xfId="0" applyNumberFormat="1" applyFont="1" applyFill="1" applyBorder="1" applyAlignment="1" applyProtection="1">
      <alignment horizontal="center" vertical="center"/>
      <protection/>
    </xf>
    <xf numFmtId="164" fontId="6" fillId="0" borderId="35" xfId="0" applyNumberFormat="1" applyFont="1" applyFill="1" applyBorder="1" applyAlignment="1" applyProtection="1">
      <alignment horizontal="center" vertical="center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7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12" fillId="0" borderId="32" xfId="0" applyNumberFormat="1" applyFont="1" applyFill="1" applyBorder="1" applyAlignment="1" applyProtection="1">
      <alignment vertical="center" wrapText="1"/>
      <protection/>
    </xf>
    <xf numFmtId="164" fontId="12" fillId="0" borderId="37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8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4" xfId="0" applyNumberFormat="1" applyFont="1" applyFill="1" applyBorder="1" applyAlignment="1" applyProtection="1">
      <alignment vertical="center" wrapText="1"/>
      <protection/>
    </xf>
    <xf numFmtId="164" fontId="12" fillId="0" borderId="38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9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9" xfId="0" applyNumberFormat="1" applyFont="1" applyFill="1" applyBorder="1" applyAlignment="1" applyProtection="1">
      <alignment vertical="center" wrapText="1"/>
      <protection/>
    </xf>
    <xf numFmtId="164" fontId="12" fillId="0" borderId="39" xfId="0" applyNumberFormat="1" applyFont="1" applyFill="1" applyBorder="1" applyAlignment="1" applyProtection="1">
      <alignment vertical="center" wrapText="1"/>
      <protection/>
    </xf>
    <xf numFmtId="1" fontId="0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9" xfId="0" applyNumberFormat="1" applyFont="1" applyFill="1" applyBorder="1" applyAlignment="1" applyProtection="1">
      <alignment vertical="center" wrapText="1"/>
      <protection locked="0"/>
    </xf>
    <xf numFmtId="164" fontId="13" fillId="0" borderId="39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left" vertical="center" wrapText="1" indent="1"/>
      <protection/>
    </xf>
    <xf numFmtId="1" fontId="13" fillId="18" borderId="40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40" xfId="0" applyNumberFormat="1" applyFont="1" applyFill="1" applyBorder="1" applyAlignment="1" applyProtection="1">
      <alignment vertical="center" wrapText="1"/>
      <protection/>
    </xf>
    <xf numFmtId="164" fontId="12" fillId="0" borderId="41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164" fontId="12" fillId="0" borderId="24" xfId="0" applyNumberFormat="1" applyFont="1" applyFill="1" applyBorder="1" applyAlignment="1" applyProtection="1">
      <alignment vertical="center"/>
      <protection/>
    </xf>
    <xf numFmtId="164" fontId="13" fillId="0" borderId="25" xfId="0" applyNumberFormat="1" applyFont="1" applyFill="1" applyBorder="1" applyAlignment="1" applyProtection="1">
      <alignment vertical="center"/>
      <protection locked="0"/>
    </xf>
    <xf numFmtId="0" fontId="13" fillId="0" borderId="42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vertical="center" wrapText="1"/>
      <protection/>
    </xf>
    <xf numFmtId="0" fontId="13" fillId="0" borderId="21" xfId="0" applyFont="1" applyFill="1" applyBorder="1" applyAlignment="1" applyProtection="1">
      <alignment vertical="center" wrapText="1"/>
      <protection locked="0"/>
    </xf>
    <xf numFmtId="164" fontId="13" fillId="0" borderId="21" xfId="0" applyNumberFormat="1" applyFont="1" applyFill="1" applyBorder="1" applyAlignment="1" applyProtection="1">
      <alignment vertical="center"/>
      <protection locked="0"/>
    </xf>
    <xf numFmtId="164" fontId="13" fillId="0" borderId="35" xfId="0" applyNumberFormat="1" applyFont="1" applyFill="1" applyBorder="1" applyAlignment="1" applyProtection="1">
      <alignment vertical="center"/>
      <protection locked="0"/>
    </xf>
    <xf numFmtId="164" fontId="12" fillId="0" borderId="40" xfId="0" applyNumberFormat="1" applyFont="1" applyFill="1" applyBorder="1" applyAlignment="1" applyProtection="1">
      <alignment vertical="center"/>
      <protection/>
    </xf>
    <xf numFmtId="164" fontId="12" fillId="0" borderId="22" xfId="0" applyNumberFormat="1" applyFont="1" applyFill="1" applyBorder="1" applyAlignment="1" applyProtection="1">
      <alignment vertical="center"/>
      <protection/>
    </xf>
    <xf numFmtId="164" fontId="6" fillId="0" borderId="15" xfId="0" applyNumberFormat="1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 applyProtection="1">
      <alignment horizontal="right" vertical="center" wrapText="1" indent="1"/>
      <protection/>
    </xf>
    <xf numFmtId="0" fontId="17" fillId="0" borderId="44" xfId="0" applyFont="1" applyFill="1" applyBorder="1" applyAlignment="1" applyProtection="1">
      <alignment horizontal="lef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46" xfId="0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46" xfId="0" applyFont="1" applyFill="1" applyBorder="1" applyAlignment="1" applyProtection="1">
      <alignment horizontal="left" vertical="center" wrapText="1" indent="8"/>
      <protection locked="0"/>
    </xf>
    <xf numFmtId="0" fontId="13" fillId="0" borderId="42" xfId="0" applyFont="1" applyFill="1" applyBorder="1" applyAlignment="1">
      <alignment horizontal="righ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right" vertical="center" indent="1"/>
    </xf>
    <xf numFmtId="0" fontId="13" fillId="0" borderId="27" xfId="0" applyFont="1" applyFill="1" applyBorder="1" applyAlignment="1" applyProtection="1">
      <alignment horizontal="left" vertical="center" indent="1"/>
      <protection locked="0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3" fontId="13" fillId="0" borderId="50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18" xfId="0" applyNumberFormat="1" applyFont="1" applyFill="1" applyBorder="1" applyAlignment="1" applyProtection="1">
      <alignment horizontal="right" vertical="center"/>
      <protection locked="0"/>
    </xf>
    <xf numFmtId="0" fontId="13" fillId="0" borderId="14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5" xfId="0" applyNumberFormat="1" applyFont="1" applyFill="1" applyBorder="1" applyAlignment="1" applyProtection="1">
      <alignment horizontal="right" vertical="center"/>
      <protection locked="0"/>
    </xf>
    <xf numFmtId="3" fontId="13" fillId="0" borderId="51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 vertical="center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6" xfId="0" applyNumberFormat="1" applyFont="1" applyFill="1" applyBorder="1" applyAlignment="1">
      <alignment vertical="center" wrapText="1"/>
    </xf>
    <xf numFmtId="172" fontId="17" fillId="0" borderId="10" xfId="60" applyNumberFormat="1" applyFont="1" applyFill="1" applyBorder="1" applyAlignment="1" applyProtection="1">
      <alignment horizontal="right" vertical="center" wrapText="1"/>
      <protection locked="0"/>
    </xf>
    <xf numFmtId="172" fontId="17" fillId="0" borderId="18" xfId="60" applyNumberFormat="1" applyFont="1" applyFill="1" applyBorder="1" applyAlignment="1" applyProtection="1">
      <alignment horizontal="right" vertical="center" wrapText="1"/>
      <protection locked="0"/>
    </xf>
    <xf numFmtId="172" fontId="27" fillId="0" borderId="10" xfId="6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9" applyFill="1" applyAlignment="1" applyProtection="1">
      <alignment vertical="center" wrapText="1"/>
      <protection/>
    </xf>
    <xf numFmtId="0" fontId="0" fillId="0" borderId="0" xfId="59" applyFill="1" applyAlignment="1" applyProtection="1">
      <alignment horizontal="center" vertical="center"/>
      <protection/>
    </xf>
    <xf numFmtId="49" fontId="12" fillId="0" borderId="42" xfId="59" applyNumberFormat="1" applyFont="1" applyFill="1" applyBorder="1" applyAlignment="1" applyProtection="1">
      <alignment horizontal="center" vertical="center" wrapText="1"/>
      <protection/>
    </xf>
    <xf numFmtId="49" fontId="12" fillId="0" borderId="21" xfId="59" applyNumberFormat="1" applyFont="1" applyFill="1" applyBorder="1" applyAlignment="1" applyProtection="1">
      <alignment horizontal="center" vertical="center"/>
      <protection/>
    </xf>
    <xf numFmtId="49" fontId="12" fillId="0" borderId="22" xfId="59" applyNumberFormat="1" applyFont="1" applyFill="1" applyBorder="1" applyAlignment="1" applyProtection="1">
      <alignment horizontal="center" vertical="center"/>
      <protection/>
    </xf>
    <xf numFmtId="49" fontId="0" fillId="0" borderId="0" xfId="59" applyNumberFormat="1" applyFont="1" applyFill="1" applyAlignment="1" applyProtection="1">
      <alignment horizontal="center" vertical="center"/>
      <protection/>
    </xf>
    <xf numFmtId="173" fontId="13" fillId="0" borderId="28" xfId="59" applyNumberFormat="1" applyFont="1" applyFill="1" applyBorder="1" applyAlignment="1" applyProtection="1">
      <alignment horizontal="center" vertical="center"/>
      <protection/>
    </xf>
    <xf numFmtId="174" fontId="13" fillId="0" borderId="45" xfId="59" applyNumberFormat="1" applyFont="1" applyFill="1" applyBorder="1" applyAlignment="1" applyProtection="1">
      <alignment vertical="center"/>
      <protection locked="0"/>
    </xf>
    <xf numFmtId="173" fontId="13" fillId="0" borderId="10" xfId="59" applyNumberFormat="1" applyFont="1" applyFill="1" applyBorder="1" applyAlignment="1" applyProtection="1">
      <alignment horizontal="center" vertical="center"/>
      <protection/>
    </xf>
    <xf numFmtId="174" fontId="13" fillId="0" borderId="18" xfId="59" applyNumberFormat="1" applyFont="1" applyFill="1" applyBorder="1" applyAlignment="1" applyProtection="1">
      <alignment vertical="center"/>
      <protection locked="0"/>
    </xf>
    <xf numFmtId="174" fontId="12" fillId="0" borderId="18" xfId="59" applyNumberFormat="1" applyFont="1" applyFill="1" applyBorder="1" applyAlignment="1" applyProtection="1">
      <alignment vertical="center"/>
      <protection/>
    </xf>
    <xf numFmtId="0" fontId="12" fillId="0" borderId="42" xfId="59" applyFont="1" applyFill="1" applyBorder="1" applyAlignment="1" applyProtection="1">
      <alignment horizontal="left" vertical="center" wrapText="1"/>
      <protection/>
    </xf>
    <xf numFmtId="173" fontId="13" fillId="0" borderId="21" xfId="59" applyNumberFormat="1" applyFont="1" applyFill="1" applyBorder="1" applyAlignment="1" applyProtection="1">
      <alignment horizontal="center" vertical="center"/>
      <protection/>
    </xf>
    <xf numFmtId="174" fontId="12" fillId="0" borderId="22" xfId="59" applyNumberFormat="1" applyFont="1" applyFill="1" applyBorder="1" applyAlignment="1" applyProtection="1">
      <alignment vertical="center"/>
      <protection/>
    </xf>
    <xf numFmtId="0" fontId="11" fillId="0" borderId="0" xfId="59" applyFont="1" applyFill="1" applyAlignment="1" applyProtection="1">
      <alignment horizontal="center" vertical="center"/>
      <protection/>
    </xf>
    <xf numFmtId="0" fontId="33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43" xfId="0" applyFill="1" applyBorder="1" applyAlignment="1">
      <alignment horizontal="center" vertical="center"/>
    </xf>
    <xf numFmtId="0" fontId="0" fillId="0" borderId="28" xfId="0" applyFill="1" applyBorder="1" applyAlignment="1" applyProtection="1">
      <alignment horizontal="left" vertical="center" wrapText="1" indent="1"/>
      <protection locked="0"/>
    </xf>
    <xf numFmtId="175" fontId="6" fillId="0" borderId="45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 indent="5"/>
    </xf>
    <xf numFmtId="175" fontId="11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51" xfId="0" applyNumberFormat="1" applyFont="1" applyFill="1" applyBorder="1" applyAlignment="1" applyProtection="1">
      <alignment horizontal="right" vertical="center"/>
      <protection locked="0"/>
    </xf>
    <xf numFmtId="0" fontId="0" fillId="0" borderId="36" xfId="0" applyFill="1" applyBorder="1" applyAlignment="1">
      <alignment horizontal="center" vertical="center"/>
    </xf>
    <xf numFmtId="0" fontId="0" fillId="0" borderId="27" xfId="0" applyFill="1" applyBorder="1" applyAlignment="1" applyProtection="1">
      <alignment horizontal="left" vertical="center" wrapText="1" indent="1"/>
      <protection locked="0"/>
    </xf>
    <xf numFmtId="175" fontId="6" fillId="0" borderId="50" xfId="0" applyNumberFormat="1" applyFont="1" applyFill="1" applyBorder="1" applyAlignment="1" applyProtection="1">
      <alignment horizontal="right" vertical="center"/>
      <protection/>
    </xf>
    <xf numFmtId="0" fontId="0" fillId="0" borderId="42" xfId="0" applyFill="1" applyBorder="1" applyAlignment="1">
      <alignment horizontal="center" vertical="center"/>
    </xf>
    <xf numFmtId="0" fontId="34" fillId="0" borderId="21" xfId="0" applyFont="1" applyFill="1" applyBorder="1" applyAlignment="1">
      <alignment horizontal="left" vertical="center" indent="5"/>
    </xf>
    <xf numFmtId="175" fontId="11" fillId="0" borderId="22" xfId="0" applyNumberFormat="1" applyFont="1" applyFill="1" applyBorder="1" applyAlignment="1" applyProtection="1">
      <alignment horizontal="right" vertical="center"/>
      <protection locked="0"/>
    </xf>
    <xf numFmtId="0" fontId="12" fillId="0" borderId="17" xfId="0" applyFont="1" applyFill="1" applyBorder="1" applyAlignment="1">
      <alignment horizontal="right" vertical="center" wrapText="1" indent="1"/>
    </xf>
    <xf numFmtId="0" fontId="12" fillId="0" borderId="15" xfId="0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horizontal="right" vertical="center" wrapText="1" indent="2"/>
    </xf>
    <xf numFmtId="164" fontId="12" fillId="0" borderId="16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43" xfId="0" applyFont="1" applyFill="1" applyBorder="1" applyAlignment="1" applyProtection="1">
      <alignment horizontal="right" vertical="center" wrapText="1" indent="1"/>
      <protection/>
    </xf>
    <xf numFmtId="0" fontId="13" fillId="0" borderId="28" xfId="0" applyFont="1" applyFill="1" applyBorder="1" applyAlignment="1" applyProtection="1">
      <alignment horizontal="left" vertical="center" wrapText="1"/>
      <protection locked="0"/>
    </xf>
    <xf numFmtId="164" fontId="13" fillId="0" borderId="28" xfId="0" applyNumberFormat="1" applyFont="1" applyFill="1" applyBorder="1" applyAlignment="1" applyProtection="1">
      <alignment vertical="center" wrapText="1"/>
      <protection locked="0"/>
    </xf>
    <xf numFmtId="164" fontId="13" fillId="0" borderId="28" xfId="0" applyNumberFormat="1" applyFont="1" applyFill="1" applyBorder="1" applyAlignment="1" applyProtection="1">
      <alignment vertical="center" wrapText="1"/>
      <protection/>
    </xf>
    <xf numFmtId="164" fontId="13" fillId="0" borderId="45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51" xfId="0" applyNumberFormat="1" applyFont="1" applyFill="1" applyBorder="1" applyAlignment="1" applyProtection="1">
      <alignment vertical="center" wrapText="1"/>
      <protection locked="0"/>
    </xf>
    <xf numFmtId="0" fontId="6" fillId="0" borderId="52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8" fillId="0" borderId="15" xfId="0" applyFont="1" applyBorder="1" applyAlignment="1" applyProtection="1">
      <alignment vertical="center" wrapText="1"/>
      <protection/>
    </xf>
    <xf numFmtId="164" fontId="13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54" xfId="0" applyFont="1" applyBorder="1" applyAlignment="1" applyProtection="1">
      <alignment vertical="center"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29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29" xfId="0" applyNumberFormat="1" applyFont="1" applyBorder="1" applyAlignment="1" applyProtection="1">
      <alignment horizontal="right" vertical="center" wrapText="1" indent="1"/>
      <protection/>
    </xf>
    <xf numFmtId="164" fontId="13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5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19" xfId="58" applyFont="1" applyFill="1" applyBorder="1" applyAlignment="1" applyProtection="1">
      <alignment horizontal="left" vertical="center" wrapText="1" indent="1"/>
      <protection/>
    </xf>
    <xf numFmtId="0" fontId="13" fillId="0" borderId="10" xfId="58" applyFont="1" applyFill="1" applyBorder="1" applyAlignment="1" applyProtection="1">
      <alignment horizontal="left" vertical="center" wrapText="1" indent="1"/>
      <protection/>
    </xf>
    <xf numFmtId="0" fontId="13" fillId="0" borderId="28" xfId="58" applyFont="1" applyFill="1" applyBorder="1" applyAlignment="1" applyProtection="1">
      <alignment horizontal="left" vertical="center" wrapText="1" indent="1"/>
      <protection/>
    </xf>
    <xf numFmtId="0" fontId="13" fillId="0" borderId="27" xfId="58" applyFont="1" applyFill="1" applyBorder="1" applyAlignment="1" applyProtection="1">
      <alignment horizontal="left" vertical="center" wrapText="1" indent="1"/>
      <protection/>
    </xf>
    <xf numFmtId="0" fontId="13" fillId="0" borderId="46" xfId="58" applyFont="1" applyFill="1" applyBorder="1" applyAlignment="1" applyProtection="1">
      <alignment horizontal="left" vertical="center" wrapText="1" indent="1"/>
      <protection/>
    </xf>
    <xf numFmtId="0" fontId="13" fillId="0" borderId="11" xfId="58" applyFont="1" applyFill="1" applyBorder="1" applyAlignment="1" applyProtection="1">
      <alignment horizontal="left" vertical="center" wrapText="1" indent="1"/>
      <protection/>
    </xf>
    <xf numFmtId="49" fontId="13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43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36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42" xfId="58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58" applyFont="1" applyFill="1" applyBorder="1" applyAlignment="1" applyProtection="1">
      <alignment horizontal="left" vertical="center" wrapText="1" indent="1"/>
      <protection/>
    </xf>
    <xf numFmtId="0" fontId="12" fillId="0" borderId="17" xfId="58" applyFont="1" applyFill="1" applyBorder="1" applyAlignment="1" applyProtection="1">
      <alignment horizontal="left" vertical="center" wrapText="1" indent="1"/>
      <protection/>
    </xf>
    <xf numFmtId="0" fontId="12" fillId="0" borderId="15" xfId="58" applyFont="1" applyFill="1" applyBorder="1" applyAlignment="1" applyProtection="1">
      <alignment horizontal="left" vertical="center" wrapText="1" indent="1"/>
      <protection/>
    </xf>
    <xf numFmtId="0" fontId="12" fillId="0" borderId="47" xfId="58" applyFont="1" applyFill="1" applyBorder="1" applyAlignment="1" applyProtection="1">
      <alignment horizontal="left" vertical="center" wrapText="1" indent="1"/>
      <protection/>
    </xf>
    <xf numFmtId="0" fontId="12" fillId="0" borderId="15" xfId="58" applyFont="1" applyFill="1" applyBorder="1" applyAlignment="1" applyProtection="1">
      <alignment vertical="center" wrapText="1"/>
      <protection/>
    </xf>
    <xf numFmtId="0" fontId="12" fillId="0" borderId="48" xfId="58" applyFont="1" applyFill="1" applyBorder="1" applyAlignment="1" applyProtection="1">
      <alignment vertical="center" wrapText="1"/>
      <protection/>
    </xf>
    <xf numFmtId="0" fontId="12" fillId="0" borderId="17" xfId="58" applyFont="1" applyFill="1" applyBorder="1" applyAlignment="1" applyProtection="1">
      <alignment horizontal="center" vertical="center" wrapText="1"/>
      <protection/>
    </xf>
    <xf numFmtId="0" fontId="12" fillId="0" borderId="15" xfId="58" applyFont="1" applyFill="1" applyBorder="1" applyAlignment="1" applyProtection="1">
      <alignment horizontal="center" vertical="center" wrapText="1"/>
      <protection/>
    </xf>
    <xf numFmtId="0" fontId="12" fillId="0" borderId="16" xfId="58" applyFont="1" applyFill="1" applyBorder="1" applyAlignment="1" applyProtection="1">
      <alignment horizontal="center" vertical="center" wrapText="1"/>
      <protection/>
    </xf>
    <xf numFmtId="0" fontId="12" fillId="0" borderId="15" xfId="58" applyFont="1" applyFill="1" applyBorder="1" applyAlignment="1" applyProtection="1">
      <alignment horizontal="left" vertical="center" wrapText="1" indent="1"/>
      <protection/>
    </xf>
    <xf numFmtId="0" fontId="4" fillId="0" borderId="20" xfId="0" applyFont="1" applyFill="1" applyBorder="1" applyAlignment="1" applyProtection="1">
      <alignment horizontal="right"/>
      <protection/>
    </xf>
    <xf numFmtId="164" fontId="21" fillId="0" borderId="20" xfId="58" applyNumberFormat="1" applyFont="1" applyFill="1" applyBorder="1" applyAlignment="1" applyProtection="1">
      <alignment horizontal="left" vertical="center"/>
      <protection/>
    </xf>
    <xf numFmtId="0" fontId="13" fillId="0" borderId="10" xfId="58" applyFont="1" applyFill="1" applyBorder="1" applyAlignment="1" applyProtection="1">
      <alignment horizontal="left" indent="6"/>
      <protection/>
    </xf>
    <xf numFmtId="0" fontId="13" fillId="0" borderId="10" xfId="58" applyFont="1" applyFill="1" applyBorder="1" applyAlignment="1" applyProtection="1">
      <alignment horizontal="left" vertical="center" wrapText="1" indent="6"/>
      <protection/>
    </xf>
    <xf numFmtId="0" fontId="13" fillId="0" borderId="11" xfId="58" applyFont="1" applyFill="1" applyBorder="1" applyAlignment="1" applyProtection="1">
      <alignment horizontal="left" vertical="center" wrapText="1" indent="6"/>
      <protection/>
    </xf>
    <xf numFmtId="0" fontId="13" fillId="0" borderId="21" xfId="58" applyFont="1" applyFill="1" applyBorder="1" applyAlignment="1" applyProtection="1">
      <alignment horizontal="left" vertical="center" wrapText="1" indent="6"/>
      <protection/>
    </xf>
    <xf numFmtId="164" fontId="12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58" xfId="0" applyFont="1" applyBorder="1" applyAlignment="1" applyProtection="1">
      <alignment horizontal="left" vertical="center" wrapText="1" indent="1"/>
      <protection/>
    </xf>
    <xf numFmtId="164" fontId="12" fillId="0" borderId="16" xfId="58" applyNumberFormat="1" applyFont="1" applyFill="1" applyBorder="1" applyAlignment="1" applyProtection="1">
      <alignment horizontal="right" vertical="center" wrapText="1" indent="1"/>
      <protection/>
    </xf>
    <xf numFmtId="0" fontId="4" fillId="0" borderId="20" xfId="0" applyFont="1" applyFill="1" applyBorder="1" applyAlignment="1" applyProtection="1">
      <alignment horizontal="right" vertical="center"/>
      <protection/>
    </xf>
    <xf numFmtId="0" fontId="16" fillId="0" borderId="54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164" fontId="12" fillId="0" borderId="48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28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3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7" fillId="0" borderId="28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43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0" fontId="5" fillId="0" borderId="0" xfId="58" applyFont="1" applyFill="1" applyProtection="1">
      <alignment/>
      <protection/>
    </xf>
    <xf numFmtId="164" fontId="12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58" applyNumberFormat="1" applyFont="1" applyFill="1" applyBorder="1" applyAlignment="1" applyProtection="1">
      <alignment horizontal="right" vertical="center" wrapText="1" indent="1"/>
      <protection/>
    </xf>
    <xf numFmtId="0" fontId="12" fillId="0" borderId="29" xfId="58" applyFont="1" applyFill="1" applyBorder="1" applyAlignment="1" applyProtection="1">
      <alignment horizontal="center" vertical="center" wrapText="1"/>
      <protection/>
    </xf>
    <xf numFmtId="164" fontId="13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7" xfId="0" applyFont="1" applyBorder="1" applyAlignment="1" applyProtection="1">
      <alignment vertical="center" wrapText="1"/>
      <protection/>
    </xf>
    <xf numFmtId="0" fontId="17" fillId="0" borderId="14" xfId="0" applyFont="1" applyBorder="1" applyAlignment="1" applyProtection="1">
      <alignment vertical="center" wrapText="1"/>
      <protection/>
    </xf>
    <xf numFmtId="0" fontId="18" fillId="0" borderId="58" xfId="0" applyFont="1" applyBorder="1" applyAlignment="1" applyProtection="1">
      <alignment vertical="center" wrapText="1"/>
      <protection/>
    </xf>
    <xf numFmtId="164" fontId="12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58" applyFill="1" applyAlignment="1" applyProtection="1">
      <alignment horizontal="left" vertical="center" indent="1"/>
      <protection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9" xfId="0" applyNumberForma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58" xfId="0" applyNumberFormat="1" applyFont="1" applyFill="1" applyBorder="1" applyAlignment="1" applyProtection="1">
      <alignment horizontal="center" vertical="center" wrapText="1"/>
      <protection/>
    </xf>
    <xf numFmtId="164" fontId="12" fillId="0" borderId="54" xfId="0" applyNumberFormat="1" applyFont="1" applyFill="1" applyBorder="1" applyAlignment="1" applyProtection="1">
      <alignment horizontal="center" vertical="center" wrapText="1"/>
      <protection/>
    </xf>
    <xf numFmtId="164" fontId="12" fillId="0" borderId="62" xfId="0" applyNumberFormat="1" applyFont="1" applyFill="1" applyBorder="1" applyAlignment="1" applyProtection="1">
      <alignment horizontal="center" vertical="center" wrapTex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41" xfId="0" applyNumberFormat="1" applyFont="1" applyFill="1" applyBorder="1" applyAlignment="1" applyProtection="1">
      <alignment horizontal="center" vertical="center" wrapText="1"/>
      <protection/>
    </xf>
    <xf numFmtId="164" fontId="12" fillId="0" borderId="17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3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4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61" xfId="0" applyNumberForma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63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30" xfId="0" applyFont="1" applyFill="1" applyBorder="1" applyAlignment="1" applyProtection="1">
      <alignment vertical="center" wrapText="1"/>
      <protection/>
    </xf>
    <xf numFmtId="0" fontId="23" fillId="0" borderId="0" xfId="0" applyFont="1" applyAlignment="1" applyProtection="1">
      <alignment horizontal="right" vertical="top"/>
      <protection locked="0"/>
    </xf>
    <xf numFmtId="0" fontId="6" fillId="0" borderId="50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0" fontId="12" fillId="0" borderId="47" xfId="58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54" xfId="0" applyFont="1" applyBorder="1" applyAlignment="1" applyProtection="1">
      <alignment wrapText="1"/>
      <protection/>
    </xf>
    <xf numFmtId="164" fontId="16" fillId="0" borderId="16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43" xfId="58" applyNumberFormat="1" applyFont="1" applyFill="1" applyBorder="1" applyAlignment="1" applyProtection="1">
      <alignment horizontal="center" vertical="center" wrapText="1"/>
      <protection/>
    </xf>
    <xf numFmtId="49" fontId="13" fillId="0" borderId="12" xfId="58" applyNumberFormat="1" applyFont="1" applyFill="1" applyBorder="1" applyAlignment="1" applyProtection="1">
      <alignment horizontal="center" vertical="center" wrapText="1"/>
      <protection/>
    </xf>
    <xf numFmtId="49" fontId="13" fillId="0" borderId="14" xfId="58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7" fillId="0" borderId="43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4" xfId="0" applyFont="1" applyBorder="1" applyAlignment="1" applyProtection="1">
      <alignment horizontal="center" wrapText="1"/>
      <protection/>
    </xf>
    <xf numFmtId="0" fontId="18" fillId="0" borderId="58" xfId="0" applyFont="1" applyBorder="1" applyAlignment="1" applyProtection="1">
      <alignment horizontal="center" wrapText="1"/>
      <protection/>
    </xf>
    <xf numFmtId="49" fontId="13" fillId="0" borderId="36" xfId="58" applyNumberFormat="1" applyFont="1" applyFill="1" applyBorder="1" applyAlignment="1" applyProtection="1">
      <alignment horizontal="center" vertical="center" wrapText="1"/>
      <protection/>
    </xf>
    <xf numFmtId="49" fontId="13" fillId="0" borderId="13" xfId="58" applyNumberFormat="1" applyFont="1" applyFill="1" applyBorder="1" applyAlignment="1" applyProtection="1">
      <alignment horizontal="center" vertical="center" wrapText="1"/>
      <protection/>
    </xf>
    <xf numFmtId="49" fontId="13" fillId="0" borderId="42" xfId="58" applyNumberFormat="1" applyFont="1" applyFill="1" applyBorder="1" applyAlignment="1" applyProtection="1">
      <alignment horizontal="center" vertical="center" wrapText="1"/>
      <protection/>
    </xf>
    <xf numFmtId="0" fontId="18" fillId="0" borderId="58" xfId="0" applyFont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58" applyFont="1" applyFill="1" applyBorder="1" applyAlignment="1" applyProtection="1">
      <alignment horizontal="left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164" fontId="12" fillId="0" borderId="52" xfId="0" applyNumberFormat="1" applyFont="1" applyFill="1" applyBorder="1" applyAlignment="1" applyProtection="1">
      <alignment horizontal="center" vertical="center" wrapText="1"/>
      <protection/>
    </xf>
    <xf numFmtId="164" fontId="12" fillId="0" borderId="40" xfId="0" applyNumberFormat="1" applyFont="1" applyFill="1" applyBorder="1" applyAlignment="1" applyProtection="1">
      <alignment horizontal="center" vertical="center" wrapText="1"/>
      <protection/>
    </xf>
    <xf numFmtId="164" fontId="12" fillId="0" borderId="61" xfId="0" applyNumberFormat="1" applyFont="1" applyFill="1" applyBorder="1" applyAlignment="1" applyProtection="1">
      <alignment horizontal="center" vertical="center" wrapText="1"/>
      <protection/>
    </xf>
    <xf numFmtId="0" fontId="17" fillId="0" borderId="43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3" fillId="19" borderId="10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19" borderId="11" xfId="58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58" applyFont="1" applyFill="1" applyBorder="1" applyAlignment="1" applyProtection="1">
      <alignment horizontal="left" vertical="center" wrapText="1"/>
      <protection/>
    </xf>
    <xf numFmtId="0" fontId="17" fillId="0" borderId="28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5" xfId="0" applyFont="1" applyBorder="1" applyAlignment="1" applyProtection="1">
      <alignment horizontal="left" vertical="center" wrapText="1"/>
      <protection/>
    </xf>
    <xf numFmtId="0" fontId="13" fillId="0" borderId="27" xfId="58" applyFont="1" applyFill="1" applyBorder="1" applyAlignment="1" applyProtection="1">
      <alignment horizontal="left" vertical="center" wrapText="1"/>
      <protection/>
    </xf>
    <xf numFmtId="0" fontId="13" fillId="0" borderId="10" xfId="58" applyFont="1" applyFill="1" applyBorder="1" applyAlignment="1" applyProtection="1">
      <alignment horizontal="left" vertical="center" wrapText="1"/>
      <protection/>
    </xf>
    <xf numFmtId="0" fontId="13" fillId="0" borderId="46" xfId="58" applyFont="1" applyFill="1" applyBorder="1" applyAlignment="1" applyProtection="1">
      <alignment horizontal="left" vertical="center" wrapText="1"/>
      <protection/>
    </xf>
    <xf numFmtId="0" fontId="13" fillId="0" borderId="0" xfId="58" applyFont="1" applyFill="1" applyBorder="1" applyAlignment="1" applyProtection="1">
      <alignment horizontal="left" vertical="center" wrapText="1"/>
      <protection/>
    </xf>
    <xf numFmtId="0" fontId="13" fillId="0" borderId="10" xfId="58" applyFont="1" applyFill="1" applyBorder="1" applyAlignment="1" applyProtection="1">
      <alignment horizontal="left" vertical="center"/>
      <protection/>
    </xf>
    <xf numFmtId="0" fontId="13" fillId="0" borderId="11" xfId="58" applyFont="1" applyFill="1" applyBorder="1" applyAlignment="1" applyProtection="1">
      <alignment horizontal="left" vertical="center" wrapText="1"/>
      <protection/>
    </xf>
    <xf numFmtId="0" fontId="13" fillId="0" borderId="21" xfId="58" applyFont="1" applyFill="1" applyBorder="1" applyAlignment="1" applyProtection="1">
      <alignment horizontal="left" vertical="center" wrapText="1"/>
      <protection/>
    </xf>
    <xf numFmtId="0" fontId="13" fillId="0" borderId="28" xfId="58" applyFont="1" applyFill="1" applyBorder="1" applyAlignment="1" applyProtection="1">
      <alignment horizontal="left" vertical="center" wrapText="1"/>
      <protection/>
    </xf>
    <xf numFmtId="0" fontId="13" fillId="0" borderId="19" xfId="58" applyFont="1" applyFill="1" applyBorder="1" applyAlignment="1" applyProtection="1">
      <alignment horizontal="left" vertical="center" wrapText="1"/>
      <protection/>
    </xf>
    <xf numFmtId="0" fontId="16" fillId="0" borderId="54" xfId="0" applyFont="1" applyBorder="1" applyAlignment="1" applyProtection="1">
      <alignment horizontal="left" vertical="center" wrapText="1"/>
      <protection/>
    </xf>
    <xf numFmtId="0" fontId="28" fillId="0" borderId="0" xfId="60" applyFill="1" applyProtection="1">
      <alignment/>
      <protection/>
    </xf>
    <xf numFmtId="0" fontId="36" fillId="0" borderId="0" xfId="60" applyFont="1" applyFill="1" applyProtection="1">
      <alignment/>
      <protection/>
    </xf>
    <xf numFmtId="0" fontId="27" fillId="0" borderId="42" xfId="60" applyFont="1" applyFill="1" applyBorder="1" applyAlignment="1" applyProtection="1">
      <alignment horizontal="center" vertical="center" wrapText="1"/>
      <protection/>
    </xf>
    <xf numFmtId="0" fontId="27" fillId="0" borderId="21" xfId="60" applyFont="1" applyFill="1" applyBorder="1" applyAlignment="1" applyProtection="1">
      <alignment horizontal="center" vertical="center" wrapText="1"/>
      <protection/>
    </xf>
    <xf numFmtId="0" fontId="27" fillId="0" borderId="22" xfId="60" applyFont="1" applyFill="1" applyBorder="1" applyAlignment="1" applyProtection="1">
      <alignment horizontal="center" vertical="center" wrapText="1"/>
      <protection/>
    </xf>
    <xf numFmtId="0" fontId="28" fillId="0" borderId="0" xfId="60" applyFill="1" applyAlignment="1" applyProtection="1">
      <alignment horizontal="center" vertical="center"/>
      <protection/>
    </xf>
    <xf numFmtId="0" fontId="18" fillId="0" borderId="36" xfId="60" applyFont="1" applyFill="1" applyBorder="1" applyAlignment="1" applyProtection="1">
      <alignment vertical="center" wrapText="1"/>
      <protection/>
    </xf>
    <xf numFmtId="173" fontId="13" fillId="0" borderId="27" xfId="59" applyNumberFormat="1" applyFont="1" applyFill="1" applyBorder="1" applyAlignment="1" applyProtection="1">
      <alignment horizontal="center" vertical="center"/>
      <protection/>
    </xf>
    <xf numFmtId="172" fontId="18" fillId="0" borderId="27" xfId="60" applyNumberFormat="1" applyFont="1" applyFill="1" applyBorder="1" applyAlignment="1" applyProtection="1">
      <alignment horizontal="right" vertical="center" wrapText="1"/>
      <protection locked="0"/>
    </xf>
    <xf numFmtId="172" fontId="18" fillId="0" borderId="50" xfId="60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60" applyFill="1" applyAlignment="1" applyProtection="1">
      <alignment vertical="center"/>
      <protection/>
    </xf>
    <xf numFmtId="0" fontId="18" fillId="0" borderId="12" xfId="60" applyFont="1" applyFill="1" applyBorder="1" applyAlignment="1" applyProtection="1">
      <alignment vertical="center" wrapText="1"/>
      <protection/>
    </xf>
    <xf numFmtId="172" fontId="18" fillId="0" borderId="10" xfId="60" applyNumberFormat="1" applyFont="1" applyFill="1" applyBorder="1" applyAlignment="1" applyProtection="1">
      <alignment horizontal="right" vertical="center" wrapText="1"/>
      <protection/>
    </xf>
    <xf numFmtId="172" fontId="18" fillId="0" borderId="18" xfId="60" applyNumberFormat="1" applyFont="1" applyFill="1" applyBorder="1" applyAlignment="1" applyProtection="1">
      <alignment horizontal="right" vertical="center" wrapText="1"/>
      <protection/>
    </xf>
    <xf numFmtId="0" fontId="26" fillId="0" borderId="12" xfId="60" applyFont="1" applyFill="1" applyBorder="1" applyAlignment="1" applyProtection="1">
      <alignment horizontal="left" vertical="center" wrapText="1" indent="1"/>
      <protection/>
    </xf>
    <xf numFmtId="172" fontId="27" fillId="0" borderId="18" xfId="60" applyNumberFormat="1" applyFont="1" applyFill="1" applyBorder="1" applyAlignment="1" applyProtection="1">
      <alignment horizontal="right" vertical="center" wrapText="1"/>
      <protection locked="0"/>
    </xf>
    <xf numFmtId="172" fontId="17" fillId="0" borderId="10" xfId="60" applyNumberFormat="1" applyFont="1" applyFill="1" applyBorder="1" applyAlignment="1" applyProtection="1">
      <alignment horizontal="right" vertical="center" wrapText="1"/>
      <protection/>
    </xf>
    <xf numFmtId="172" fontId="17" fillId="0" borderId="18" xfId="60" applyNumberFormat="1" applyFont="1" applyFill="1" applyBorder="1" applyAlignment="1" applyProtection="1">
      <alignment horizontal="right" vertical="center" wrapText="1"/>
      <protection/>
    </xf>
    <xf numFmtId="0" fontId="18" fillId="0" borderId="42" xfId="60" applyFont="1" applyFill="1" applyBorder="1" applyAlignment="1" applyProtection="1">
      <alignment vertical="center" wrapText="1"/>
      <protection/>
    </xf>
    <xf numFmtId="172" fontId="18" fillId="0" borderId="21" xfId="60" applyNumberFormat="1" applyFont="1" applyFill="1" applyBorder="1" applyAlignment="1" applyProtection="1">
      <alignment horizontal="right" vertical="center" wrapText="1"/>
      <protection/>
    </xf>
    <xf numFmtId="172" fontId="18" fillId="0" borderId="22" xfId="60" applyNumberFormat="1" applyFont="1" applyFill="1" applyBorder="1" applyAlignment="1" applyProtection="1">
      <alignment horizontal="right" vertical="center" wrapText="1"/>
      <protection/>
    </xf>
    <xf numFmtId="0" fontId="17" fillId="0" borderId="0" xfId="60" applyFont="1" applyFill="1" applyProtection="1">
      <alignment/>
      <protection/>
    </xf>
    <xf numFmtId="3" fontId="28" fillId="0" borderId="0" xfId="60" applyNumberFormat="1" applyFont="1" applyFill="1" applyProtection="1">
      <alignment/>
      <protection/>
    </xf>
    <xf numFmtId="3" fontId="28" fillId="0" borderId="0" xfId="60" applyNumberFormat="1" applyFont="1" applyFill="1" applyAlignment="1" applyProtection="1">
      <alignment horizontal="center"/>
      <protection/>
    </xf>
    <xf numFmtId="0" fontId="28" fillId="0" borderId="0" xfId="60" applyFont="1" applyFill="1" applyProtection="1">
      <alignment/>
      <protection/>
    </xf>
    <xf numFmtId="0" fontId="28" fillId="0" borderId="0" xfId="60" applyFill="1" applyAlignment="1" applyProtection="1">
      <alignment horizontal="center"/>
      <protection/>
    </xf>
    <xf numFmtId="0" fontId="0" fillId="0" borderId="0" xfId="59" applyFill="1" applyAlignment="1" applyProtection="1">
      <alignment vertical="center"/>
      <protection/>
    </xf>
    <xf numFmtId="174" fontId="12" fillId="0" borderId="18" xfId="59" applyNumberFormat="1" applyFont="1" applyFill="1" applyBorder="1" applyAlignment="1" applyProtection="1">
      <alignment vertical="center"/>
      <protection locked="0"/>
    </xf>
    <xf numFmtId="0" fontId="0" fillId="0" borderId="0" xfId="59" applyFont="1" applyFill="1" applyAlignment="1" applyProtection="1">
      <alignment vertical="center"/>
      <protection/>
    </xf>
    <xf numFmtId="0" fontId="28" fillId="0" borderId="0" xfId="60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49" fontId="2" fillId="0" borderId="0" xfId="58" applyNumberFormat="1" applyFill="1" applyProtection="1">
      <alignment/>
      <protection/>
    </xf>
    <xf numFmtId="49" fontId="13" fillId="0" borderId="0" xfId="58" applyNumberFormat="1" applyFont="1" applyFill="1" applyProtection="1">
      <alignment/>
      <protection/>
    </xf>
    <xf numFmtId="49" fontId="0" fillId="0" borderId="0" xfId="58" applyNumberFormat="1" applyFont="1" applyFill="1" applyProtection="1">
      <alignment/>
      <protection/>
    </xf>
    <xf numFmtId="49" fontId="2" fillId="0" borderId="0" xfId="58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49" fontId="1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vertical="center" wrapText="1"/>
      <protection/>
    </xf>
    <xf numFmtId="49" fontId="7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>
      <alignment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164" fontId="6" fillId="0" borderId="27" xfId="58" applyNumberFormat="1" applyFont="1" applyFill="1" applyBorder="1" applyAlignment="1" applyProtection="1">
      <alignment horizontal="center" vertical="center"/>
      <protection/>
    </xf>
    <xf numFmtId="164" fontId="6" fillId="0" borderId="50" xfId="58" applyNumberFormat="1" applyFont="1" applyFill="1" applyBorder="1" applyAlignment="1" applyProtection="1">
      <alignment horizontal="center" vertical="center"/>
      <protection/>
    </xf>
    <xf numFmtId="0" fontId="6" fillId="0" borderId="27" xfId="58" applyFont="1" applyFill="1" applyBorder="1" applyAlignment="1" applyProtection="1">
      <alignment horizontal="center" vertical="center" wrapText="1"/>
      <protection/>
    </xf>
    <xf numFmtId="0" fontId="6" fillId="0" borderId="21" xfId="58" applyFont="1" applyFill="1" applyBorder="1" applyAlignment="1" applyProtection="1">
      <alignment horizontal="center" vertical="center" wrapText="1"/>
      <protection/>
    </xf>
    <xf numFmtId="0" fontId="5" fillId="0" borderId="0" xfId="58" applyFont="1" applyFill="1" applyAlignment="1" applyProtection="1">
      <alignment horizontal="center"/>
      <protection/>
    </xf>
    <xf numFmtId="0" fontId="6" fillId="0" borderId="36" xfId="58" applyFont="1" applyFill="1" applyBorder="1" applyAlignment="1" applyProtection="1">
      <alignment horizontal="center" vertical="center" wrapText="1"/>
      <protection/>
    </xf>
    <xf numFmtId="0" fontId="6" fillId="0" borderId="42" xfId="58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37" xfId="0" applyNumberFormat="1" applyFont="1" applyFill="1" applyBorder="1" applyAlignment="1" applyProtection="1">
      <alignment horizontal="center" vertical="center" wrapText="1"/>
      <protection/>
    </xf>
    <xf numFmtId="164" fontId="6" fillId="0" borderId="6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0" xfId="0" applyNumberFormat="1" applyFont="1" applyFill="1" applyAlignment="1">
      <alignment horizontal="center" vertical="center" wrapText="1"/>
    </xf>
    <xf numFmtId="164" fontId="4" fillId="0" borderId="20" xfId="0" applyNumberFormat="1" applyFont="1" applyFill="1" applyBorder="1" applyAlignment="1" applyProtection="1">
      <alignment horizontal="right" wrapText="1"/>
      <protection/>
    </xf>
    <xf numFmtId="164" fontId="7" fillId="0" borderId="0" xfId="0" applyNumberFormat="1" applyFont="1" applyFill="1" applyAlignment="1">
      <alignment horizontal="center" textRotation="180" wrapText="1"/>
    </xf>
    <xf numFmtId="0" fontId="6" fillId="0" borderId="52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70" xfId="0" applyFont="1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left" vertical="center" wrapText="1" indent="1"/>
      <protection/>
    </xf>
    <xf numFmtId="0" fontId="6" fillId="0" borderId="30" xfId="0" applyFont="1" applyFill="1" applyBorder="1" applyAlignment="1" applyProtection="1">
      <alignment horizontal="left" vertical="center" wrapText="1" inden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48" xfId="58" applyFont="1" applyFill="1" applyBorder="1" applyAlignment="1" applyProtection="1">
      <alignment horizontal="center" vertical="center" wrapText="1"/>
      <protection/>
    </xf>
    <xf numFmtId="0" fontId="6" fillId="0" borderId="54" xfId="58" applyFont="1" applyFill="1" applyBorder="1" applyAlignment="1" applyProtection="1">
      <alignment horizontal="center" vertical="center" wrapText="1"/>
      <protection/>
    </xf>
    <xf numFmtId="164" fontId="6" fillId="0" borderId="48" xfId="0" applyNumberFormat="1" applyFont="1" applyFill="1" applyBorder="1" applyAlignment="1" applyProtection="1">
      <alignment horizontal="center" vertical="center" wrapText="1"/>
      <protection/>
    </xf>
    <xf numFmtId="164" fontId="6" fillId="0" borderId="54" xfId="0" applyNumberFormat="1" applyFont="1" applyFill="1" applyBorder="1" applyAlignment="1" applyProtection="1">
      <alignment horizontal="center" vertical="center"/>
      <protection/>
    </xf>
    <xf numFmtId="164" fontId="6" fillId="0" borderId="47" xfId="0" applyNumberFormat="1" applyFont="1" applyFill="1" applyBorder="1" applyAlignment="1" applyProtection="1">
      <alignment horizontal="center" vertical="center" wrapText="1"/>
      <protection/>
    </xf>
    <xf numFmtId="164" fontId="6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67" xfId="0" applyNumberFormat="1" applyFont="1" applyFill="1" applyBorder="1" applyAlignment="1" applyProtection="1">
      <alignment horizontal="center" vertical="center" wrapText="1"/>
      <protection/>
    </xf>
    <xf numFmtId="164" fontId="6" fillId="0" borderId="54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center" textRotation="180" wrapText="1"/>
    </xf>
    <xf numFmtId="0" fontId="6" fillId="0" borderId="71" xfId="0" applyFont="1" applyFill="1" applyBorder="1" applyAlignment="1">
      <alignment horizontal="left" vertical="center" wrapText="1"/>
    </xf>
    <xf numFmtId="0" fontId="6" fillId="0" borderId="72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12" fillId="0" borderId="52" xfId="0" applyFont="1" applyFill="1" applyBorder="1" applyAlignment="1" applyProtection="1">
      <alignment horizontal="left" vertical="center"/>
      <protection/>
    </xf>
    <xf numFmtId="0" fontId="12" fillId="0" borderId="3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71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right"/>
    </xf>
    <xf numFmtId="0" fontId="6" fillId="0" borderId="71" xfId="0" applyFont="1" applyFill="1" applyBorder="1" applyAlignment="1" applyProtection="1">
      <alignment horizontal="left" vertical="center" wrapText="1"/>
      <protection/>
    </xf>
    <xf numFmtId="0" fontId="6" fillId="0" borderId="72" xfId="0" applyFont="1" applyFill="1" applyBorder="1" applyAlignment="1" applyProtection="1">
      <alignment horizontal="left" vertical="center" wrapText="1"/>
      <protection/>
    </xf>
    <xf numFmtId="0" fontId="6" fillId="0" borderId="55" xfId="0" applyFont="1" applyFill="1" applyBorder="1" applyAlignment="1" applyProtection="1">
      <alignment horizontal="left" vertical="center" wrapText="1"/>
      <protection/>
    </xf>
    <xf numFmtId="0" fontId="3" fillId="0" borderId="52" xfId="0" applyFont="1" applyFill="1" applyBorder="1" applyAlignment="1" applyProtection="1">
      <alignment horizontal="left" vertical="center"/>
      <protection/>
    </xf>
    <xf numFmtId="0" fontId="3" fillId="0" borderId="30" xfId="0" applyFont="1" applyFill="1" applyBorder="1" applyAlignment="1" applyProtection="1">
      <alignment horizontal="left" vertical="center"/>
      <protection/>
    </xf>
    <xf numFmtId="0" fontId="6" fillId="0" borderId="49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justify" vertical="center" wrapText="1"/>
    </xf>
    <xf numFmtId="0" fontId="6" fillId="0" borderId="52" xfId="0" applyFont="1" applyFill="1" applyBorder="1" applyAlignment="1">
      <alignment horizontal="left" vertical="center" indent="2"/>
    </xf>
    <xf numFmtId="0" fontId="6" fillId="0" borderId="30" xfId="0" applyFont="1" applyFill="1" applyBorder="1" applyAlignment="1">
      <alignment horizontal="left" vertical="center" indent="2"/>
    </xf>
    <xf numFmtId="0" fontId="30" fillId="0" borderId="0" xfId="60" applyFont="1" applyFill="1" applyAlignment="1" applyProtection="1">
      <alignment horizontal="center" vertical="center" wrapText="1"/>
      <protection/>
    </xf>
    <xf numFmtId="0" fontId="30" fillId="0" borderId="0" xfId="60" applyFont="1" applyFill="1" applyAlignment="1" applyProtection="1">
      <alignment horizontal="center" vertical="center"/>
      <protection/>
    </xf>
    <xf numFmtId="0" fontId="31" fillId="0" borderId="10" xfId="60" applyFont="1" applyFill="1" applyBorder="1" applyAlignment="1" applyProtection="1">
      <alignment horizontal="center" wrapText="1"/>
      <protection/>
    </xf>
    <xf numFmtId="0" fontId="31" fillId="0" borderId="18" xfId="60" applyFont="1" applyFill="1" applyBorder="1" applyAlignment="1" applyProtection="1">
      <alignment horizontal="center" wrapText="1"/>
      <protection/>
    </xf>
    <xf numFmtId="0" fontId="28" fillId="0" borderId="0" xfId="60" applyFont="1" applyFill="1" applyAlignment="1" applyProtection="1">
      <alignment horizontal="left"/>
      <protection/>
    </xf>
    <xf numFmtId="0" fontId="31" fillId="0" borderId="0" xfId="60" applyFont="1" applyFill="1" applyBorder="1" applyAlignment="1" applyProtection="1">
      <alignment horizontal="right"/>
      <protection/>
    </xf>
    <xf numFmtId="0" fontId="32" fillId="0" borderId="47" xfId="60" applyFont="1" applyFill="1" applyBorder="1" applyAlignment="1" applyProtection="1">
      <alignment horizontal="center" vertical="center" wrapText="1"/>
      <protection/>
    </xf>
    <xf numFmtId="0" fontId="32" fillId="0" borderId="13" xfId="60" applyFont="1" applyFill="1" applyBorder="1" applyAlignment="1" applyProtection="1">
      <alignment horizontal="center" vertical="center" wrapText="1"/>
      <protection/>
    </xf>
    <xf numFmtId="0" fontId="32" fillId="0" borderId="43" xfId="60" applyFont="1" applyFill="1" applyBorder="1" applyAlignment="1" applyProtection="1">
      <alignment horizontal="center" vertical="center" wrapText="1"/>
      <protection/>
    </xf>
    <xf numFmtId="0" fontId="31" fillId="0" borderId="27" xfId="60" applyFont="1" applyFill="1" applyBorder="1" applyAlignment="1" applyProtection="1">
      <alignment horizontal="center" vertical="center" wrapText="1"/>
      <protection/>
    </xf>
    <xf numFmtId="0" fontId="31" fillId="0" borderId="10" xfId="60" applyFont="1" applyFill="1" applyBorder="1" applyAlignment="1" applyProtection="1">
      <alignment horizontal="center" vertical="center" wrapText="1"/>
      <protection/>
    </xf>
    <xf numFmtId="0" fontId="21" fillId="0" borderId="48" xfId="59" applyFont="1" applyFill="1" applyBorder="1" applyAlignment="1" applyProtection="1">
      <alignment horizontal="center" vertical="center" textRotation="90"/>
      <protection/>
    </xf>
    <xf numFmtId="0" fontId="21" fillId="0" borderId="19" xfId="59" applyFont="1" applyFill="1" applyBorder="1" applyAlignment="1" applyProtection="1">
      <alignment horizontal="center" vertical="center" textRotation="90"/>
      <protection/>
    </xf>
    <xf numFmtId="0" fontId="21" fillId="0" borderId="28" xfId="59" applyFont="1" applyFill="1" applyBorder="1" applyAlignment="1" applyProtection="1">
      <alignment horizontal="center" vertical="center" textRotation="90"/>
      <protection/>
    </xf>
    <xf numFmtId="0" fontId="31" fillId="0" borderId="49" xfId="60" applyFont="1" applyFill="1" applyBorder="1" applyAlignment="1" applyProtection="1">
      <alignment horizontal="center" vertical="center" wrapText="1"/>
      <protection/>
    </xf>
    <xf numFmtId="0" fontId="31" fillId="0" borderId="45" xfId="60" applyFont="1" applyFill="1" applyBorder="1" applyAlignment="1" applyProtection="1">
      <alignment horizontal="center" vertical="center" wrapText="1"/>
      <protection/>
    </xf>
    <xf numFmtId="0" fontId="28" fillId="0" borderId="0" xfId="60" applyFont="1" applyFill="1" applyAlignment="1" applyProtection="1">
      <alignment horizontal="center"/>
      <protection/>
    </xf>
    <xf numFmtId="0" fontId="4" fillId="0" borderId="50" xfId="59" applyFont="1" applyFill="1" applyBorder="1" applyAlignment="1" applyProtection="1">
      <alignment horizontal="center" vertical="center" wrapText="1"/>
      <protection/>
    </xf>
    <xf numFmtId="0" fontId="4" fillId="0" borderId="18" xfId="59" applyFont="1" applyFill="1" applyBorder="1" applyAlignment="1" applyProtection="1">
      <alignment horizontal="center" vertical="center"/>
      <protection/>
    </xf>
    <xf numFmtId="0" fontId="21" fillId="0" borderId="27" xfId="59" applyFont="1" applyFill="1" applyBorder="1" applyAlignment="1" applyProtection="1">
      <alignment horizontal="center" vertical="center" textRotation="90"/>
      <protection/>
    </xf>
    <xf numFmtId="0" fontId="21" fillId="0" borderId="10" xfId="59" applyFont="1" applyFill="1" applyBorder="1" applyAlignment="1" applyProtection="1">
      <alignment horizontal="center" vertical="center" textRotation="90"/>
      <protection/>
    </xf>
    <xf numFmtId="0" fontId="21" fillId="0" borderId="0" xfId="59" applyFont="1" applyFill="1" applyBorder="1" applyAlignment="1" applyProtection="1">
      <alignment horizontal="right" vertical="center"/>
      <protection/>
    </xf>
    <xf numFmtId="0" fontId="5" fillId="0" borderId="0" xfId="59" applyFont="1" applyFill="1" applyAlignment="1" applyProtection="1">
      <alignment horizontal="center" vertical="center" wrapText="1"/>
      <protection/>
    </xf>
    <xf numFmtId="0" fontId="3" fillId="0" borderId="0" xfId="59" applyFont="1" applyFill="1" applyAlignment="1" applyProtection="1">
      <alignment horizontal="center" vertical="center" wrapText="1"/>
      <protection/>
    </xf>
    <xf numFmtId="0" fontId="5" fillId="0" borderId="36" xfId="59" applyFont="1" applyFill="1" applyBorder="1" applyAlignment="1" applyProtection="1">
      <alignment horizontal="center" vertical="center" wrapText="1"/>
      <protection/>
    </xf>
    <xf numFmtId="0" fontId="5" fillId="0" borderId="12" xfId="59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54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ó" xfId="54"/>
    <cellStyle name="Kimenet" xfId="55"/>
    <cellStyle name="Magyarázó szöveg" xfId="56"/>
    <cellStyle name="Már látott hiperhivatkozás" xfId="57"/>
    <cellStyle name="Normál_KVRENMUNKA" xfId="58"/>
    <cellStyle name="Normál_VAGYONK" xfId="59"/>
    <cellStyle name="Normál_VAGYONKIM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workbookViewId="0" topLeftCell="A1">
      <selection activeCell="A4" sqref="A4"/>
    </sheetView>
  </sheetViews>
  <sheetFormatPr defaultColWidth="9.00390625" defaultRowHeight="12.75"/>
  <cols>
    <col min="1" max="1" width="46.375" style="215" customWidth="1"/>
    <col min="2" max="2" width="66.125" style="215" customWidth="1"/>
    <col min="3" max="16384" width="9.375" style="215" customWidth="1"/>
  </cols>
  <sheetData>
    <row r="1" ht="18.75">
      <c r="A1" s="379" t="s">
        <v>89</v>
      </c>
    </row>
    <row r="3" spans="1:2" ht="12.75">
      <c r="A3" s="380"/>
      <c r="B3" s="380"/>
    </row>
    <row r="4" spans="1:2" ht="15.75">
      <c r="A4" s="354" t="s">
        <v>479</v>
      </c>
      <c r="B4" s="381"/>
    </row>
    <row r="5" spans="1:2" s="382" customFormat="1" ht="12.75">
      <c r="A5" s="380"/>
      <c r="B5" s="380"/>
    </row>
    <row r="6" spans="1:2" ht="12.75">
      <c r="A6" s="380" t="s">
        <v>483</v>
      </c>
      <c r="B6" s="380" t="s">
        <v>484</v>
      </c>
    </row>
    <row r="7" spans="1:2" ht="12.75">
      <c r="A7" s="380" t="s">
        <v>485</v>
      </c>
      <c r="B7" s="380" t="s">
        <v>486</v>
      </c>
    </row>
    <row r="8" spans="1:2" ht="12.75">
      <c r="A8" s="380" t="s">
        <v>487</v>
      </c>
      <c r="B8" s="380" t="s">
        <v>488</v>
      </c>
    </row>
    <row r="9" spans="1:2" ht="12.75">
      <c r="A9" s="380"/>
      <c r="B9" s="380"/>
    </row>
    <row r="10" spans="1:2" ht="15.75">
      <c r="A10" s="354" t="str">
        <f>+CONCATENATE(LEFT(A4,4),". évi módosított előirányzat BEVÉTELEK")</f>
        <v>2014. évi módosított előirányzat BEVÉTELEK</v>
      </c>
      <c r="B10" s="381"/>
    </row>
    <row r="11" spans="1:2" ht="12.75">
      <c r="A11" s="380"/>
      <c r="B11" s="380"/>
    </row>
    <row r="12" spans="1:2" s="382" customFormat="1" ht="12.75">
      <c r="A12" s="380" t="s">
        <v>489</v>
      </c>
      <c r="B12" s="380" t="s">
        <v>495</v>
      </c>
    </row>
    <row r="13" spans="1:2" ht="12.75">
      <c r="A13" s="380" t="s">
        <v>490</v>
      </c>
      <c r="B13" s="380" t="s">
        <v>496</v>
      </c>
    </row>
    <row r="14" spans="1:2" ht="12.75">
      <c r="A14" s="380" t="s">
        <v>491</v>
      </c>
      <c r="B14" s="380" t="s">
        <v>497</v>
      </c>
    </row>
    <row r="15" spans="1:2" ht="12.75">
      <c r="A15" s="380"/>
      <c r="B15" s="380"/>
    </row>
    <row r="16" spans="1:2" ht="14.25">
      <c r="A16" s="383" t="str">
        <f>+CONCATENATE(LEFT(A4,4),". évi teljesítés BEVÉTELEK")</f>
        <v>2014. évi teljesítés BEVÉTELEK</v>
      </c>
      <c r="B16" s="381"/>
    </row>
    <row r="17" spans="1:2" ht="12.75">
      <c r="A17" s="380"/>
      <c r="B17" s="380"/>
    </row>
    <row r="18" spans="1:2" ht="12.75">
      <c r="A18" s="380" t="s">
        <v>492</v>
      </c>
      <c r="B18" s="380" t="s">
        <v>498</v>
      </c>
    </row>
    <row r="19" spans="1:2" ht="12.75">
      <c r="A19" s="380" t="s">
        <v>493</v>
      </c>
      <c r="B19" s="380" t="s">
        <v>499</v>
      </c>
    </row>
    <row r="20" spans="1:2" ht="12.75">
      <c r="A20" s="380" t="s">
        <v>494</v>
      </c>
      <c r="B20" s="380" t="s">
        <v>500</v>
      </c>
    </row>
    <row r="21" spans="1:2" ht="12.75">
      <c r="A21" s="380"/>
      <c r="B21" s="380"/>
    </row>
    <row r="22" spans="1:2" ht="15.75">
      <c r="A22" s="354" t="str">
        <f>+CONCATENATE(LEFT(A4,4),". évi eredeti előirányzat KIADÁSOK")</f>
        <v>2014. évi eredeti előirányzat KIADÁSOK</v>
      </c>
      <c r="B22" s="381"/>
    </row>
    <row r="23" spans="1:2" ht="12.75">
      <c r="A23" s="380"/>
      <c r="B23" s="380"/>
    </row>
    <row r="24" spans="1:2" ht="12.75">
      <c r="A24" s="380" t="s">
        <v>501</v>
      </c>
      <c r="B24" s="380" t="s">
        <v>507</v>
      </c>
    </row>
    <row r="25" spans="1:2" ht="12.75">
      <c r="A25" s="380" t="s">
        <v>480</v>
      </c>
      <c r="B25" s="380" t="s">
        <v>508</v>
      </c>
    </row>
    <row r="26" spans="1:2" ht="12.75">
      <c r="A26" s="380" t="s">
        <v>502</v>
      </c>
      <c r="B26" s="380" t="s">
        <v>509</v>
      </c>
    </row>
    <row r="27" spans="1:2" ht="12.75">
      <c r="A27" s="380"/>
      <c r="B27" s="380"/>
    </row>
    <row r="28" spans="1:2" ht="15.75">
      <c r="A28" s="354" t="str">
        <f>+CONCATENATE(LEFT(A4,4),". évi módosított előirányzat KIADÁSOK")</f>
        <v>2014. évi módosított előirányzat KIADÁSOK</v>
      </c>
      <c r="B28" s="381"/>
    </row>
    <row r="29" spans="1:2" ht="12.75">
      <c r="A29" s="380"/>
      <c r="B29" s="380"/>
    </row>
    <row r="30" spans="1:2" ht="12.75">
      <c r="A30" s="380" t="s">
        <v>503</v>
      </c>
      <c r="B30" s="380" t="s">
        <v>514</v>
      </c>
    </row>
    <row r="31" spans="1:2" ht="12.75">
      <c r="A31" s="380" t="s">
        <v>481</v>
      </c>
      <c r="B31" s="380" t="s">
        <v>511</v>
      </c>
    </row>
    <row r="32" spans="1:2" ht="12.75">
      <c r="A32" s="380" t="s">
        <v>504</v>
      </c>
      <c r="B32" s="380" t="s">
        <v>510</v>
      </c>
    </row>
    <row r="33" spans="1:2" ht="12.75">
      <c r="A33" s="380"/>
      <c r="B33" s="380"/>
    </row>
    <row r="34" spans="1:2" ht="15.75">
      <c r="A34" s="384" t="str">
        <f>+CONCATENATE(LEFT(A4,4),". évi teljesítés KIADÁSOK")</f>
        <v>2014. évi teljesítés KIADÁSOK</v>
      </c>
      <c r="B34" s="381"/>
    </row>
    <row r="35" spans="1:2" ht="12.75">
      <c r="A35" s="380"/>
      <c r="B35" s="380"/>
    </row>
    <row r="36" spans="1:2" ht="12.75">
      <c r="A36" s="380" t="s">
        <v>505</v>
      </c>
      <c r="B36" s="380" t="s">
        <v>515</v>
      </c>
    </row>
    <row r="37" spans="1:2" ht="12.75">
      <c r="A37" s="380" t="s">
        <v>482</v>
      </c>
      <c r="B37" s="380" t="s">
        <v>513</v>
      </c>
    </row>
    <row r="38" spans="1:2" ht="12.75">
      <c r="A38" s="380" t="s">
        <v>506</v>
      </c>
      <c r="B38" s="380" t="s">
        <v>512</v>
      </c>
    </row>
  </sheetData>
  <printOptions/>
  <pageMargins left="1.062992125984252" right="1.0236220472440944" top="0.7874015748031497" bottom="0.7874015748031497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4"/>
  <sheetViews>
    <sheetView zoomScaleSheetLayoutView="130" workbookViewId="0" topLeftCell="A1">
      <selection activeCell="H1" sqref="H1:H24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526" t="s">
        <v>1</v>
      </c>
      <c r="B1" s="526"/>
      <c r="C1" s="526"/>
      <c r="D1" s="526"/>
      <c r="E1" s="526"/>
      <c r="F1" s="526"/>
      <c r="G1" s="526"/>
      <c r="H1" s="528" t="str">
        <f>+CONCATENATE("4. melléklet a ……/",LEFT(ÖSSZEFÜGGÉSEK!A4,4)+1,". (……) önkormányzati rendelethez")</f>
        <v>4. melléklet a ……/2015. (……) önkormányzati rendelethez</v>
      </c>
    </row>
    <row r="2" spans="1:8" ht="23.25" customHeight="1" thickBot="1">
      <c r="A2" s="26"/>
      <c r="B2" s="9"/>
      <c r="C2" s="9"/>
      <c r="D2" s="9"/>
      <c r="E2" s="9"/>
      <c r="F2" s="527" t="s">
        <v>45</v>
      </c>
      <c r="G2" s="527"/>
      <c r="H2" s="528"/>
    </row>
    <row r="3" spans="1:8" s="6" customFormat="1" ht="48.75" customHeight="1" thickBot="1">
      <c r="A3" s="27" t="s">
        <v>52</v>
      </c>
      <c r="B3" s="28" t="s">
        <v>50</v>
      </c>
      <c r="C3" s="28" t="s">
        <v>51</v>
      </c>
      <c r="D3" s="28" t="str">
        <f>+'3.sz.mell.'!D3</f>
        <v>Felhasználás 2013. XII.31-ig</v>
      </c>
      <c r="E3" s="28" t="str">
        <f>+'3.sz.mell.'!E3</f>
        <v>2014. évi módosított előirányzat</v>
      </c>
      <c r="F3" s="60" t="str">
        <f>+'3.sz.mell.'!F3</f>
        <v>2014. évi teljesítés</v>
      </c>
      <c r="G3" s="59" t="str">
        <f>+'3.sz.mell.'!G3</f>
        <v>Összes teljesítés 2014. dec. 31-ig</v>
      </c>
      <c r="H3" s="528"/>
    </row>
    <row r="4" spans="1:8" s="9" customFormat="1" ht="15" customHeight="1" thickBot="1">
      <c r="A4" s="347" t="s">
        <v>388</v>
      </c>
      <c r="B4" s="348" t="s">
        <v>389</v>
      </c>
      <c r="C4" s="348" t="s">
        <v>390</v>
      </c>
      <c r="D4" s="348" t="s">
        <v>391</v>
      </c>
      <c r="E4" s="348" t="s">
        <v>392</v>
      </c>
      <c r="F4" s="48" t="s">
        <v>469</v>
      </c>
      <c r="G4" s="349" t="s">
        <v>516</v>
      </c>
      <c r="H4" s="528"/>
    </row>
    <row r="5" spans="1:8" ht="15.75" customHeight="1">
      <c r="A5" s="17" t="s">
        <v>711</v>
      </c>
      <c r="B5" s="2">
        <v>1332</v>
      </c>
      <c r="C5" s="216">
        <v>2014</v>
      </c>
      <c r="D5" s="2"/>
      <c r="E5" s="2">
        <v>1332</v>
      </c>
      <c r="F5" s="49">
        <v>1332</v>
      </c>
      <c r="G5" s="50">
        <f aca="true" t="shared" si="0" ref="G5:G23">+D5+F5</f>
        <v>1332</v>
      </c>
      <c r="H5" s="528"/>
    </row>
    <row r="6" spans="1:8" ht="15.75" customHeight="1">
      <c r="A6" s="17"/>
      <c r="B6" s="2"/>
      <c r="C6" s="216"/>
      <c r="D6" s="2"/>
      <c r="E6" s="2"/>
      <c r="F6" s="49"/>
      <c r="G6" s="50">
        <f t="shared" si="0"/>
        <v>0</v>
      </c>
      <c r="H6" s="528"/>
    </row>
    <row r="7" spans="1:8" ht="15.75" customHeight="1">
      <c r="A7" s="17"/>
      <c r="B7" s="2"/>
      <c r="C7" s="216"/>
      <c r="D7" s="2"/>
      <c r="E7" s="2"/>
      <c r="F7" s="49"/>
      <c r="G7" s="50">
        <f t="shared" si="0"/>
        <v>0</v>
      </c>
      <c r="H7" s="528"/>
    </row>
    <row r="8" spans="1:8" ht="15.75" customHeight="1">
      <c r="A8" s="17"/>
      <c r="B8" s="2"/>
      <c r="C8" s="216"/>
      <c r="D8" s="2"/>
      <c r="E8" s="2"/>
      <c r="F8" s="49"/>
      <c r="G8" s="50">
        <f t="shared" si="0"/>
        <v>0</v>
      </c>
      <c r="H8" s="528"/>
    </row>
    <row r="9" spans="1:8" ht="15.75" customHeight="1">
      <c r="A9" s="17"/>
      <c r="B9" s="2"/>
      <c r="C9" s="216"/>
      <c r="D9" s="2"/>
      <c r="E9" s="2"/>
      <c r="F9" s="49"/>
      <c r="G9" s="50">
        <f t="shared" si="0"/>
        <v>0</v>
      </c>
      <c r="H9" s="528"/>
    </row>
    <row r="10" spans="1:8" ht="15.75" customHeight="1">
      <c r="A10" s="17"/>
      <c r="B10" s="2"/>
      <c r="C10" s="216"/>
      <c r="D10" s="2"/>
      <c r="E10" s="2"/>
      <c r="F10" s="49"/>
      <c r="G10" s="50">
        <f t="shared" si="0"/>
        <v>0</v>
      </c>
      <c r="H10" s="528"/>
    </row>
    <row r="11" spans="1:8" ht="15.75" customHeight="1">
      <c r="A11" s="17"/>
      <c r="B11" s="2"/>
      <c r="C11" s="216"/>
      <c r="D11" s="2"/>
      <c r="E11" s="2"/>
      <c r="F11" s="49"/>
      <c r="G11" s="50">
        <f t="shared" si="0"/>
        <v>0</v>
      </c>
      <c r="H11" s="528"/>
    </row>
    <row r="12" spans="1:8" ht="15.75" customHeight="1">
      <c r="A12" s="17"/>
      <c r="B12" s="2"/>
      <c r="C12" s="216"/>
      <c r="D12" s="2"/>
      <c r="E12" s="2"/>
      <c r="F12" s="49"/>
      <c r="G12" s="50">
        <f t="shared" si="0"/>
        <v>0</v>
      </c>
      <c r="H12" s="528"/>
    </row>
    <row r="13" spans="1:8" ht="15.75" customHeight="1">
      <c r="A13" s="17"/>
      <c r="B13" s="2"/>
      <c r="C13" s="216"/>
      <c r="D13" s="2"/>
      <c r="E13" s="2"/>
      <c r="F13" s="49"/>
      <c r="G13" s="50">
        <f t="shared" si="0"/>
        <v>0</v>
      </c>
      <c r="H13" s="528"/>
    </row>
    <row r="14" spans="1:8" ht="15.75" customHeight="1">
      <c r="A14" s="17"/>
      <c r="B14" s="2"/>
      <c r="C14" s="216"/>
      <c r="D14" s="2"/>
      <c r="E14" s="2"/>
      <c r="F14" s="49"/>
      <c r="G14" s="50">
        <f t="shared" si="0"/>
        <v>0</v>
      </c>
      <c r="H14" s="528"/>
    </row>
    <row r="15" spans="1:8" ht="15.75" customHeight="1">
      <c r="A15" s="17"/>
      <c r="B15" s="2"/>
      <c r="C15" s="216"/>
      <c r="D15" s="2"/>
      <c r="E15" s="2"/>
      <c r="F15" s="49"/>
      <c r="G15" s="50">
        <f t="shared" si="0"/>
        <v>0</v>
      </c>
      <c r="H15" s="528"/>
    </row>
    <row r="16" spans="1:8" ht="15.75" customHeight="1">
      <c r="A16" s="17"/>
      <c r="B16" s="2"/>
      <c r="C16" s="216"/>
      <c r="D16" s="2"/>
      <c r="E16" s="2"/>
      <c r="F16" s="49"/>
      <c r="G16" s="50">
        <f t="shared" si="0"/>
        <v>0</v>
      </c>
      <c r="H16" s="528"/>
    </row>
    <row r="17" spans="1:8" ht="15.75" customHeight="1">
      <c r="A17" s="17"/>
      <c r="B17" s="2"/>
      <c r="C17" s="216"/>
      <c r="D17" s="2"/>
      <c r="E17" s="2"/>
      <c r="F17" s="49"/>
      <c r="G17" s="50">
        <f t="shared" si="0"/>
        <v>0</v>
      </c>
      <c r="H17" s="528"/>
    </row>
    <row r="18" spans="1:8" ht="15.75" customHeight="1">
      <c r="A18" s="17"/>
      <c r="B18" s="2"/>
      <c r="C18" s="216"/>
      <c r="D18" s="2"/>
      <c r="E18" s="2"/>
      <c r="F18" s="49"/>
      <c r="G18" s="50">
        <f t="shared" si="0"/>
        <v>0</v>
      </c>
      <c r="H18" s="528"/>
    </row>
    <row r="19" spans="1:8" ht="15.75" customHeight="1">
      <c r="A19" s="17"/>
      <c r="B19" s="2"/>
      <c r="C19" s="216"/>
      <c r="D19" s="2"/>
      <c r="E19" s="2"/>
      <c r="F19" s="49"/>
      <c r="G19" s="50">
        <f t="shared" si="0"/>
        <v>0</v>
      </c>
      <c r="H19" s="528"/>
    </row>
    <row r="20" spans="1:8" ht="15.75" customHeight="1">
      <c r="A20" s="17"/>
      <c r="B20" s="2"/>
      <c r="C20" s="216"/>
      <c r="D20" s="2"/>
      <c r="E20" s="2"/>
      <c r="F20" s="49"/>
      <c r="G20" s="50">
        <f t="shared" si="0"/>
        <v>0</v>
      </c>
      <c r="H20" s="528"/>
    </row>
    <row r="21" spans="1:8" ht="15.75" customHeight="1">
      <c r="A21" s="17"/>
      <c r="B21" s="2"/>
      <c r="C21" s="216"/>
      <c r="D21" s="2"/>
      <c r="E21" s="2"/>
      <c r="F21" s="49"/>
      <c r="G21" s="50">
        <f t="shared" si="0"/>
        <v>0</v>
      </c>
      <c r="H21" s="528"/>
    </row>
    <row r="22" spans="1:8" ht="15.75" customHeight="1">
      <c r="A22" s="17"/>
      <c r="B22" s="2"/>
      <c r="C22" s="216"/>
      <c r="D22" s="2"/>
      <c r="E22" s="2"/>
      <c r="F22" s="49"/>
      <c r="G22" s="50">
        <f t="shared" si="0"/>
        <v>0</v>
      </c>
      <c r="H22" s="528"/>
    </row>
    <row r="23" spans="1:8" ht="15.75" customHeight="1" thickBot="1">
      <c r="A23" s="18"/>
      <c r="B23" s="3"/>
      <c r="C23" s="217"/>
      <c r="D23" s="3"/>
      <c r="E23" s="3"/>
      <c r="F23" s="51"/>
      <c r="G23" s="50">
        <f t="shared" si="0"/>
        <v>0</v>
      </c>
      <c r="H23" s="528"/>
    </row>
    <row r="24" spans="1:8" s="16" customFormat="1" ht="18" customHeight="1" thickBot="1">
      <c r="A24" s="29" t="s">
        <v>48</v>
      </c>
      <c r="B24" s="14">
        <f>SUM(B5:B23)</f>
        <v>1332</v>
      </c>
      <c r="C24" s="21"/>
      <c r="D24" s="14">
        <f>SUM(D5:D23)</f>
        <v>0</v>
      </c>
      <c r="E24" s="14">
        <f>SUM(E5:E23)</f>
        <v>1332</v>
      </c>
      <c r="F24" s="14">
        <f>SUM(F5:F23)</f>
        <v>1332</v>
      </c>
      <c r="G24" s="15">
        <f>SUM(G5:G23)</f>
        <v>1332</v>
      </c>
      <c r="H24" s="528"/>
    </row>
  </sheetData>
  <sheetProtection sheet="1"/>
  <mergeCells count="3">
    <mergeCell ref="H1:H24"/>
    <mergeCell ref="A1:G1"/>
    <mergeCell ref="F2:G2"/>
  </mergeCells>
  <printOptions horizontalCentered="1"/>
  <pageMargins left="0.7874015748031497" right="0.7874015748031497" top="0.984251968503937" bottom="0.984251968503937" header="0.5" footer="0.5"/>
  <pageSetup fitToHeight="1" fitToWidth="1" horizontalDpi="600" verticalDpi="600" orientation="portrait" paperSize="9" scale="64" r:id="rId1"/>
  <headerFooter alignWithMargins="0">
    <oddHeader>&amp;R4. melléklet a 6/2015. (V.28.)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workbookViewId="0" topLeftCell="A1">
      <selection activeCell="B3" sqref="B3:D3"/>
    </sheetView>
  </sheetViews>
  <sheetFormatPr defaultColWidth="9.00390625" defaultRowHeight="12.75"/>
  <cols>
    <col min="1" max="1" width="14.875" style="411" customWidth="1"/>
    <col min="2" max="2" width="65.375" style="412" customWidth="1"/>
    <col min="3" max="5" width="17.00390625" style="413" customWidth="1"/>
    <col min="6" max="6" width="9.375" style="499" hidden="1" customWidth="1"/>
    <col min="7" max="16384" width="9.375" style="32" customWidth="1"/>
  </cols>
  <sheetData>
    <row r="1" spans="1:6" s="395" customFormat="1" ht="16.5" customHeight="1" thickBot="1">
      <c r="A1" s="394"/>
      <c r="B1" s="396"/>
      <c r="C1" s="433" t="s">
        <v>725</v>
      </c>
      <c r="D1" s="406"/>
      <c r="E1" s="433"/>
      <c r="F1" s="502"/>
    </row>
    <row r="2" spans="1:6" s="434" customFormat="1" ht="15.75" customHeight="1">
      <c r="A2" s="414" t="s">
        <v>46</v>
      </c>
      <c r="B2" s="535" t="s">
        <v>131</v>
      </c>
      <c r="C2" s="536"/>
      <c r="D2" s="537"/>
      <c r="E2" s="407" t="s">
        <v>38</v>
      </c>
      <c r="F2" s="503"/>
    </row>
    <row r="3" spans="1:6" s="434" customFormat="1" ht="24.75" thickBot="1">
      <c r="A3" s="432" t="s">
        <v>518</v>
      </c>
      <c r="B3" s="532" t="s">
        <v>517</v>
      </c>
      <c r="C3" s="533"/>
      <c r="D3" s="534"/>
      <c r="E3" s="390" t="s">
        <v>38</v>
      </c>
      <c r="F3" s="503"/>
    </row>
    <row r="4" spans="1:6" s="435" customFormat="1" ht="15.75" customHeight="1" thickBot="1">
      <c r="A4" s="397"/>
      <c r="B4" s="397"/>
      <c r="C4" s="398"/>
      <c r="D4" s="398"/>
      <c r="E4" s="398" t="s">
        <v>39</v>
      </c>
      <c r="F4" s="504"/>
    </row>
    <row r="5" spans="1:5" ht="24.75" thickBot="1">
      <c r="A5" s="230" t="s">
        <v>125</v>
      </c>
      <c r="B5" s="231" t="s">
        <v>40</v>
      </c>
      <c r="C5" s="52" t="s">
        <v>157</v>
      </c>
      <c r="D5" s="52" t="s">
        <v>158</v>
      </c>
      <c r="E5" s="399" t="s">
        <v>159</v>
      </c>
    </row>
    <row r="6" spans="1:6" s="436" customFormat="1" ht="12.75" customHeight="1" thickBot="1">
      <c r="A6" s="392" t="s">
        <v>388</v>
      </c>
      <c r="B6" s="393" t="s">
        <v>389</v>
      </c>
      <c r="C6" s="393" t="s">
        <v>390</v>
      </c>
      <c r="D6" s="64" t="s">
        <v>391</v>
      </c>
      <c r="E6" s="62" t="s">
        <v>392</v>
      </c>
      <c r="F6" s="505"/>
    </row>
    <row r="7" spans="1:6" s="436" customFormat="1" ht="15.75" customHeight="1" thickBot="1">
      <c r="A7" s="529" t="s">
        <v>41</v>
      </c>
      <c r="B7" s="530"/>
      <c r="C7" s="530"/>
      <c r="D7" s="530"/>
      <c r="E7" s="531"/>
      <c r="F7" s="505"/>
    </row>
    <row r="8" spans="1:6" s="436" customFormat="1" ht="12" customHeight="1" thickBot="1">
      <c r="A8" s="261" t="s">
        <v>5</v>
      </c>
      <c r="B8" s="257" t="s">
        <v>272</v>
      </c>
      <c r="C8" s="288">
        <f>SUM(C9:C13)</f>
        <v>11095</v>
      </c>
      <c r="D8" s="288">
        <f>SUM(D9:D14)</f>
        <v>15627</v>
      </c>
      <c r="E8" s="288">
        <f>SUM(E9:E14)</f>
        <v>15627</v>
      </c>
      <c r="F8" s="505" t="s">
        <v>630</v>
      </c>
    </row>
    <row r="9" spans="1:6" s="410" customFormat="1" ht="12" customHeight="1">
      <c r="A9" s="420" t="s">
        <v>65</v>
      </c>
      <c r="B9" s="299" t="s">
        <v>273</v>
      </c>
      <c r="C9" s="290">
        <v>9775</v>
      </c>
      <c r="D9" s="290">
        <v>9775</v>
      </c>
      <c r="E9" s="273">
        <v>9775</v>
      </c>
      <c r="F9" s="505" t="s">
        <v>631</v>
      </c>
    </row>
    <row r="10" spans="1:6" s="437" customFormat="1" ht="12" customHeight="1">
      <c r="A10" s="421" t="s">
        <v>66</v>
      </c>
      <c r="B10" s="300" t="s">
        <v>274</v>
      </c>
      <c r="C10" s="289">
        <v>0</v>
      </c>
      <c r="D10" s="289">
        <v>0</v>
      </c>
      <c r="E10" s="272">
        <v>0</v>
      </c>
      <c r="F10" s="505" t="s">
        <v>632</v>
      </c>
    </row>
    <row r="11" spans="1:6" s="437" customFormat="1" ht="12" customHeight="1">
      <c r="A11" s="421" t="s">
        <v>67</v>
      </c>
      <c r="B11" s="300" t="s">
        <v>275</v>
      </c>
      <c r="C11" s="289">
        <v>613</v>
      </c>
      <c r="D11" s="289">
        <v>4789</v>
      </c>
      <c r="E11" s="272">
        <v>4789</v>
      </c>
      <c r="F11" s="505" t="s">
        <v>633</v>
      </c>
    </row>
    <row r="12" spans="1:6" s="437" customFormat="1" ht="12" customHeight="1">
      <c r="A12" s="421" t="s">
        <v>68</v>
      </c>
      <c r="B12" s="300" t="s">
        <v>276</v>
      </c>
      <c r="C12" s="289">
        <v>699</v>
      </c>
      <c r="D12" s="289">
        <v>699</v>
      </c>
      <c r="E12" s="272">
        <v>699</v>
      </c>
      <c r="F12" s="505" t="s">
        <v>634</v>
      </c>
    </row>
    <row r="13" spans="1:6" s="437" customFormat="1" ht="12" customHeight="1">
      <c r="A13" s="421" t="s">
        <v>86</v>
      </c>
      <c r="B13" s="300" t="s">
        <v>277</v>
      </c>
      <c r="C13" s="289">
        <v>8</v>
      </c>
      <c r="D13" s="289">
        <v>8</v>
      </c>
      <c r="E13" s="272">
        <v>8</v>
      </c>
      <c r="F13" s="505" t="s">
        <v>635</v>
      </c>
    </row>
    <row r="14" spans="1:6" s="410" customFormat="1" ht="12" customHeight="1" thickBot="1">
      <c r="A14" s="422" t="s">
        <v>69</v>
      </c>
      <c r="B14" s="280" t="s">
        <v>278</v>
      </c>
      <c r="C14" s="291">
        <v>0</v>
      </c>
      <c r="D14" s="291">
        <v>356</v>
      </c>
      <c r="E14" s="274">
        <v>356</v>
      </c>
      <c r="F14" s="505" t="s">
        <v>636</v>
      </c>
    </row>
    <row r="15" spans="1:6" s="410" customFormat="1" ht="12" customHeight="1" thickBot="1">
      <c r="A15" s="261" t="s">
        <v>6</v>
      </c>
      <c r="B15" s="278" t="s">
        <v>279</v>
      </c>
      <c r="C15" s="288">
        <v>0</v>
      </c>
      <c r="D15" s="288">
        <v>3795</v>
      </c>
      <c r="E15" s="271">
        <v>4637</v>
      </c>
      <c r="F15" s="505" t="s">
        <v>637</v>
      </c>
    </row>
    <row r="16" spans="1:6" s="410" customFormat="1" ht="12" customHeight="1">
      <c r="A16" s="420" t="s">
        <v>71</v>
      </c>
      <c r="B16" s="299" t="s">
        <v>280</v>
      </c>
      <c r="C16" s="290">
        <v>0</v>
      </c>
      <c r="D16" s="290">
        <v>0</v>
      </c>
      <c r="E16" s="273">
        <v>0</v>
      </c>
      <c r="F16" s="505" t="s">
        <v>638</v>
      </c>
    </row>
    <row r="17" spans="1:6" s="410" customFormat="1" ht="12" customHeight="1">
      <c r="A17" s="421" t="s">
        <v>72</v>
      </c>
      <c r="B17" s="300" t="s">
        <v>281</v>
      </c>
      <c r="C17" s="289">
        <v>0</v>
      </c>
      <c r="D17" s="289">
        <v>0</v>
      </c>
      <c r="E17" s="272">
        <v>0</v>
      </c>
      <c r="F17" s="505" t="s">
        <v>639</v>
      </c>
    </row>
    <row r="18" spans="1:6" s="410" customFormat="1" ht="12" customHeight="1">
      <c r="A18" s="421" t="s">
        <v>73</v>
      </c>
      <c r="B18" s="300" t="s">
        <v>282</v>
      </c>
      <c r="C18" s="289">
        <v>0</v>
      </c>
      <c r="D18" s="289">
        <v>0</v>
      </c>
      <c r="E18" s="272">
        <v>0</v>
      </c>
      <c r="F18" s="505" t="s">
        <v>640</v>
      </c>
    </row>
    <row r="19" spans="1:6" s="410" customFormat="1" ht="12" customHeight="1">
      <c r="A19" s="421" t="s">
        <v>74</v>
      </c>
      <c r="B19" s="300" t="s">
        <v>283</v>
      </c>
      <c r="C19" s="289">
        <v>0</v>
      </c>
      <c r="D19" s="289">
        <v>0</v>
      </c>
      <c r="E19" s="272">
        <v>0</v>
      </c>
      <c r="F19" s="505" t="s">
        <v>641</v>
      </c>
    </row>
    <row r="20" spans="1:6" s="410" customFormat="1" ht="12" customHeight="1">
      <c r="A20" s="421" t="s">
        <v>75</v>
      </c>
      <c r="B20" s="300" t="s">
        <v>284</v>
      </c>
      <c r="C20" s="289">
        <v>0</v>
      </c>
      <c r="D20" s="289">
        <v>3795</v>
      </c>
      <c r="E20" s="272">
        <v>4637</v>
      </c>
      <c r="F20" s="505" t="s">
        <v>642</v>
      </c>
    </row>
    <row r="21" spans="1:6" s="437" customFormat="1" ht="12" customHeight="1" thickBot="1">
      <c r="A21" s="422" t="s">
        <v>81</v>
      </c>
      <c r="B21" s="280" t="s">
        <v>285</v>
      </c>
      <c r="C21" s="291">
        <v>0</v>
      </c>
      <c r="D21" s="291">
        <v>0</v>
      </c>
      <c r="E21" s="274">
        <v>0</v>
      </c>
      <c r="F21" s="505" t="s">
        <v>643</v>
      </c>
    </row>
    <row r="22" spans="1:6" s="437" customFormat="1" ht="12" customHeight="1" thickBot="1">
      <c r="A22" s="261" t="s">
        <v>7</v>
      </c>
      <c r="B22" s="257" t="s">
        <v>286</v>
      </c>
      <c r="C22" s="288">
        <v>0</v>
      </c>
      <c r="D22" s="288">
        <v>3000</v>
      </c>
      <c r="E22" s="271">
        <v>3000</v>
      </c>
      <c r="F22" s="505" t="s">
        <v>644</v>
      </c>
    </row>
    <row r="23" spans="1:6" s="437" customFormat="1" ht="12" customHeight="1">
      <c r="A23" s="420" t="s">
        <v>54</v>
      </c>
      <c r="B23" s="299" t="s">
        <v>287</v>
      </c>
      <c r="C23" s="290">
        <v>0</v>
      </c>
      <c r="D23" s="290">
        <v>0</v>
      </c>
      <c r="E23" s="273">
        <v>0</v>
      </c>
      <c r="F23" s="505" t="s">
        <v>645</v>
      </c>
    </row>
    <row r="24" spans="1:6" s="410" customFormat="1" ht="12" customHeight="1">
      <c r="A24" s="421" t="s">
        <v>55</v>
      </c>
      <c r="B24" s="300" t="s">
        <v>288</v>
      </c>
      <c r="C24" s="289">
        <v>0</v>
      </c>
      <c r="D24" s="289">
        <v>0</v>
      </c>
      <c r="E24" s="272">
        <v>0</v>
      </c>
      <c r="F24" s="505" t="s">
        <v>646</v>
      </c>
    </row>
    <row r="25" spans="1:6" s="437" customFormat="1" ht="12" customHeight="1">
      <c r="A25" s="421" t="s">
        <v>56</v>
      </c>
      <c r="B25" s="300" t="s">
        <v>289</v>
      </c>
      <c r="C25" s="289">
        <v>0</v>
      </c>
      <c r="D25" s="289">
        <v>3000</v>
      </c>
      <c r="E25" s="272">
        <v>3000</v>
      </c>
      <c r="F25" s="505" t="s">
        <v>647</v>
      </c>
    </row>
    <row r="26" spans="1:6" s="437" customFormat="1" ht="12" customHeight="1">
      <c r="A26" s="421" t="s">
        <v>57</v>
      </c>
      <c r="B26" s="300" t="s">
        <v>290</v>
      </c>
      <c r="C26" s="289">
        <v>0</v>
      </c>
      <c r="D26" s="289">
        <v>0</v>
      </c>
      <c r="E26" s="272">
        <v>0</v>
      </c>
      <c r="F26" s="505" t="s">
        <v>648</v>
      </c>
    </row>
    <row r="27" spans="1:6" s="437" customFormat="1" ht="12" customHeight="1">
      <c r="A27" s="421" t="s">
        <v>100</v>
      </c>
      <c r="B27" s="300" t="s">
        <v>291</v>
      </c>
      <c r="C27" s="289">
        <v>0</v>
      </c>
      <c r="D27" s="289">
        <v>0</v>
      </c>
      <c r="E27" s="272">
        <v>0</v>
      </c>
      <c r="F27" s="505" t="s">
        <v>649</v>
      </c>
    </row>
    <row r="28" spans="1:6" s="437" customFormat="1" ht="12" customHeight="1" thickBot="1">
      <c r="A28" s="422" t="s">
        <v>101</v>
      </c>
      <c r="B28" s="301" t="s">
        <v>292</v>
      </c>
      <c r="C28" s="291">
        <v>0</v>
      </c>
      <c r="D28" s="291">
        <v>0</v>
      </c>
      <c r="E28" s="274">
        <v>0</v>
      </c>
      <c r="F28" s="505" t="s">
        <v>650</v>
      </c>
    </row>
    <row r="29" spans="1:6" s="437" customFormat="1" ht="12" customHeight="1" thickBot="1">
      <c r="A29" s="261" t="s">
        <v>102</v>
      </c>
      <c r="B29" s="257" t="s">
        <v>293</v>
      </c>
      <c r="C29" s="294">
        <f>SUM(C34,C33,C31)</f>
        <v>5425</v>
      </c>
      <c r="D29" s="294">
        <f>SUM(D34,D33,D31)</f>
        <v>5425</v>
      </c>
      <c r="E29" s="294">
        <f>SUM(E35,E34,E33,E31)</f>
        <v>2919</v>
      </c>
      <c r="F29" s="505" t="s">
        <v>651</v>
      </c>
    </row>
    <row r="30" spans="1:6" s="437" customFormat="1" ht="12" customHeight="1">
      <c r="A30" s="420" t="s">
        <v>294</v>
      </c>
      <c r="B30" s="299" t="s">
        <v>295</v>
      </c>
      <c r="C30" s="308">
        <v>2800</v>
      </c>
      <c r="D30" s="308">
        <v>2800</v>
      </c>
      <c r="E30" s="307">
        <v>1564</v>
      </c>
      <c r="F30" s="505" t="s">
        <v>652</v>
      </c>
    </row>
    <row r="31" spans="1:6" s="437" customFormat="1" ht="12" customHeight="1">
      <c r="A31" s="421" t="s">
        <v>296</v>
      </c>
      <c r="B31" s="300" t="s">
        <v>297</v>
      </c>
      <c r="C31" s="289">
        <v>2800</v>
      </c>
      <c r="D31" s="289">
        <v>2800</v>
      </c>
      <c r="E31" s="272">
        <v>1564</v>
      </c>
      <c r="F31" s="505" t="s">
        <v>653</v>
      </c>
    </row>
    <row r="32" spans="1:6" s="437" customFormat="1" ht="12" customHeight="1">
      <c r="A32" s="421" t="s">
        <v>298</v>
      </c>
      <c r="B32" s="300" t="s">
        <v>299</v>
      </c>
      <c r="C32" s="289">
        <v>0</v>
      </c>
      <c r="D32" s="289">
        <v>0</v>
      </c>
      <c r="E32" s="272">
        <v>0</v>
      </c>
      <c r="F32" s="505" t="s">
        <v>654</v>
      </c>
    </row>
    <row r="33" spans="1:6" s="437" customFormat="1" ht="12" customHeight="1">
      <c r="A33" s="421" t="s">
        <v>300</v>
      </c>
      <c r="B33" s="300" t="s">
        <v>301</v>
      </c>
      <c r="C33" s="289">
        <v>2500</v>
      </c>
      <c r="D33" s="289">
        <v>2500</v>
      </c>
      <c r="E33" s="272">
        <v>897</v>
      </c>
      <c r="F33" s="505" t="s">
        <v>655</v>
      </c>
    </row>
    <row r="34" spans="1:6" s="437" customFormat="1" ht="12" customHeight="1">
      <c r="A34" s="421" t="s">
        <v>302</v>
      </c>
      <c r="B34" s="300" t="s">
        <v>303</v>
      </c>
      <c r="C34" s="289">
        <v>125</v>
      </c>
      <c r="D34" s="289">
        <v>125</v>
      </c>
      <c r="E34" s="272">
        <v>377</v>
      </c>
      <c r="F34" s="505" t="s">
        <v>656</v>
      </c>
    </row>
    <row r="35" spans="1:6" s="437" customFormat="1" ht="12" customHeight="1" thickBot="1">
      <c r="A35" s="422" t="s">
        <v>304</v>
      </c>
      <c r="B35" s="301" t="s">
        <v>305</v>
      </c>
      <c r="C35" s="291">
        <v>0</v>
      </c>
      <c r="D35" s="291">
        <v>0</v>
      </c>
      <c r="E35" s="274">
        <v>81</v>
      </c>
      <c r="F35" s="505" t="s">
        <v>657</v>
      </c>
    </row>
    <row r="36" spans="1:6" s="437" customFormat="1" ht="12" customHeight="1" thickBot="1">
      <c r="A36" s="261" t="s">
        <v>9</v>
      </c>
      <c r="B36" s="257" t="s">
        <v>306</v>
      </c>
      <c r="C36" s="288">
        <v>2000</v>
      </c>
      <c r="D36" s="288">
        <v>2000</v>
      </c>
      <c r="E36" s="271">
        <f>SUM(E44,E42,E40,E38)</f>
        <v>1940</v>
      </c>
      <c r="F36" s="505" t="s">
        <v>658</v>
      </c>
    </row>
    <row r="37" spans="1:6" s="437" customFormat="1" ht="12" customHeight="1">
      <c r="A37" s="420" t="s">
        <v>58</v>
      </c>
      <c r="B37" s="299" t="s">
        <v>307</v>
      </c>
      <c r="C37" s="290">
        <v>0</v>
      </c>
      <c r="D37" s="290">
        <v>0</v>
      </c>
      <c r="E37" s="273">
        <v>0</v>
      </c>
      <c r="F37" s="505" t="s">
        <v>659</v>
      </c>
    </row>
    <row r="38" spans="1:6" s="437" customFormat="1" ht="12" customHeight="1">
      <c r="A38" s="421" t="s">
        <v>59</v>
      </c>
      <c r="B38" s="300" t="s">
        <v>308</v>
      </c>
      <c r="C38" s="289">
        <v>0</v>
      </c>
      <c r="D38" s="289">
        <v>0</v>
      </c>
      <c r="E38" s="272">
        <v>501</v>
      </c>
      <c r="F38" s="505" t="s">
        <v>660</v>
      </c>
    </row>
    <row r="39" spans="1:6" s="437" customFormat="1" ht="12" customHeight="1">
      <c r="A39" s="421" t="s">
        <v>60</v>
      </c>
      <c r="B39" s="300" t="s">
        <v>309</v>
      </c>
      <c r="C39" s="289">
        <v>0</v>
      </c>
      <c r="D39" s="289">
        <v>0</v>
      </c>
      <c r="E39" s="272">
        <v>0</v>
      </c>
      <c r="F39" s="505" t="s">
        <v>661</v>
      </c>
    </row>
    <row r="40" spans="1:6" s="437" customFormat="1" ht="12" customHeight="1">
      <c r="A40" s="421" t="s">
        <v>104</v>
      </c>
      <c r="B40" s="300" t="s">
        <v>310</v>
      </c>
      <c r="C40" s="289">
        <v>2000</v>
      </c>
      <c r="D40" s="289">
        <v>2000</v>
      </c>
      <c r="E40" s="272">
        <v>1091</v>
      </c>
      <c r="F40" s="505" t="s">
        <v>662</v>
      </c>
    </row>
    <row r="41" spans="1:6" s="437" customFormat="1" ht="12" customHeight="1">
      <c r="A41" s="421" t="s">
        <v>105</v>
      </c>
      <c r="B41" s="300" t="s">
        <v>311</v>
      </c>
      <c r="C41" s="289">
        <v>0</v>
      </c>
      <c r="D41" s="289">
        <v>0</v>
      </c>
      <c r="E41" s="272">
        <v>0</v>
      </c>
      <c r="F41" s="505" t="s">
        <v>663</v>
      </c>
    </row>
    <row r="42" spans="1:6" s="437" customFormat="1" ht="12" customHeight="1">
      <c r="A42" s="421" t="s">
        <v>106</v>
      </c>
      <c r="B42" s="300" t="s">
        <v>312</v>
      </c>
      <c r="C42" s="289">
        <v>0</v>
      </c>
      <c r="D42" s="289">
        <v>0</v>
      </c>
      <c r="E42" s="272">
        <v>295</v>
      </c>
      <c r="F42" s="505" t="s">
        <v>664</v>
      </c>
    </row>
    <row r="43" spans="1:6" s="437" customFormat="1" ht="12" customHeight="1">
      <c r="A43" s="421" t="s">
        <v>107</v>
      </c>
      <c r="B43" s="300" t="s">
        <v>313</v>
      </c>
      <c r="C43" s="289">
        <v>0</v>
      </c>
      <c r="D43" s="289">
        <v>0</v>
      </c>
      <c r="E43" s="272">
        <v>0</v>
      </c>
      <c r="F43" s="505" t="s">
        <v>665</v>
      </c>
    </row>
    <row r="44" spans="1:6" s="437" customFormat="1" ht="12" customHeight="1">
      <c r="A44" s="421" t="s">
        <v>108</v>
      </c>
      <c r="B44" s="300" t="s">
        <v>314</v>
      </c>
      <c r="C44" s="289">
        <v>0</v>
      </c>
      <c r="D44" s="289">
        <v>0</v>
      </c>
      <c r="E44" s="272">
        <v>53</v>
      </c>
      <c r="F44" s="505" t="s">
        <v>666</v>
      </c>
    </row>
    <row r="45" spans="1:6" s="437" customFormat="1" ht="12" customHeight="1">
      <c r="A45" s="421" t="s">
        <v>315</v>
      </c>
      <c r="B45" s="300" t="s">
        <v>316</v>
      </c>
      <c r="C45" s="292">
        <v>0</v>
      </c>
      <c r="D45" s="292">
        <v>0</v>
      </c>
      <c r="E45" s="275">
        <v>0</v>
      </c>
      <c r="F45" s="505" t="s">
        <v>667</v>
      </c>
    </row>
    <row r="46" spans="1:6" s="410" customFormat="1" ht="12" customHeight="1" thickBot="1">
      <c r="A46" s="422" t="s">
        <v>317</v>
      </c>
      <c r="B46" s="301" t="s">
        <v>318</v>
      </c>
      <c r="C46" s="293">
        <v>0</v>
      </c>
      <c r="D46" s="293">
        <v>0</v>
      </c>
      <c r="E46" s="276">
        <v>0</v>
      </c>
      <c r="F46" s="505" t="s">
        <v>668</v>
      </c>
    </row>
    <row r="47" spans="1:6" s="437" customFormat="1" ht="12" customHeight="1" thickBot="1">
      <c r="A47" s="261" t="s">
        <v>10</v>
      </c>
      <c r="B47" s="257" t="s">
        <v>319</v>
      </c>
      <c r="C47" s="288">
        <v>0</v>
      </c>
      <c r="D47" s="288">
        <v>0</v>
      </c>
      <c r="E47" s="271">
        <v>0</v>
      </c>
      <c r="F47" s="505" t="s">
        <v>669</v>
      </c>
    </row>
    <row r="48" spans="1:6" s="437" customFormat="1" ht="12" customHeight="1">
      <c r="A48" s="420" t="s">
        <v>61</v>
      </c>
      <c r="B48" s="299" t="s">
        <v>320</v>
      </c>
      <c r="C48" s="310">
        <v>0</v>
      </c>
      <c r="D48" s="310">
        <v>0</v>
      </c>
      <c r="E48" s="277">
        <v>0</v>
      </c>
      <c r="F48" s="505" t="s">
        <v>670</v>
      </c>
    </row>
    <row r="49" spans="1:6" s="437" customFormat="1" ht="12" customHeight="1">
      <c r="A49" s="421" t="s">
        <v>62</v>
      </c>
      <c r="B49" s="300" t="s">
        <v>321</v>
      </c>
      <c r="C49" s="292">
        <v>0</v>
      </c>
      <c r="D49" s="292">
        <v>0</v>
      </c>
      <c r="E49" s="275">
        <v>0</v>
      </c>
      <c r="F49" s="505" t="s">
        <v>671</v>
      </c>
    </row>
    <row r="50" spans="1:6" s="437" customFormat="1" ht="12" customHeight="1">
      <c r="A50" s="421" t="s">
        <v>322</v>
      </c>
      <c r="B50" s="300" t="s">
        <v>323</v>
      </c>
      <c r="C50" s="292">
        <v>0</v>
      </c>
      <c r="D50" s="292">
        <v>0</v>
      </c>
      <c r="E50" s="275">
        <v>0</v>
      </c>
      <c r="F50" s="505" t="s">
        <v>672</v>
      </c>
    </row>
    <row r="51" spans="1:6" s="437" customFormat="1" ht="12" customHeight="1">
      <c r="A51" s="421" t="s">
        <v>324</v>
      </c>
      <c r="B51" s="300" t="s">
        <v>325</v>
      </c>
      <c r="C51" s="292">
        <v>0</v>
      </c>
      <c r="D51" s="292">
        <v>0</v>
      </c>
      <c r="E51" s="275">
        <v>0</v>
      </c>
      <c r="F51" s="505" t="s">
        <v>673</v>
      </c>
    </row>
    <row r="52" spans="1:6" s="437" customFormat="1" ht="12" customHeight="1" thickBot="1">
      <c r="A52" s="422" t="s">
        <v>326</v>
      </c>
      <c r="B52" s="301" t="s">
        <v>327</v>
      </c>
      <c r="C52" s="293">
        <v>0</v>
      </c>
      <c r="D52" s="293">
        <v>0</v>
      </c>
      <c r="E52" s="276">
        <v>0</v>
      </c>
      <c r="F52" s="505" t="s">
        <v>674</v>
      </c>
    </row>
    <row r="53" spans="1:6" s="437" customFormat="1" ht="12" customHeight="1" thickBot="1">
      <c r="A53" s="261" t="s">
        <v>109</v>
      </c>
      <c r="B53" s="257" t="s">
        <v>328</v>
      </c>
      <c r="C53" s="288">
        <v>0</v>
      </c>
      <c r="D53" s="288">
        <v>0</v>
      </c>
      <c r="E53" s="271">
        <v>0</v>
      </c>
      <c r="F53" s="505" t="s">
        <v>675</v>
      </c>
    </row>
    <row r="54" spans="1:6" s="410" customFormat="1" ht="12" customHeight="1">
      <c r="A54" s="420" t="s">
        <v>63</v>
      </c>
      <c r="B54" s="299" t="s">
        <v>329</v>
      </c>
      <c r="C54" s="290">
        <v>0</v>
      </c>
      <c r="D54" s="290">
        <v>0</v>
      </c>
      <c r="E54" s="273">
        <v>0</v>
      </c>
      <c r="F54" s="505" t="s">
        <v>676</v>
      </c>
    </row>
    <row r="55" spans="1:6" s="410" customFormat="1" ht="12" customHeight="1">
      <c r="A55" s="421" t="s">
        <v>64</v>
      </c>
      <c r="B55" s="300" t="s">
        <v>330</v>
      </c>
      <c r="C55" s="289">
        <v>0</v>
      </c>
      <c r="D55" s="289">
        <v>0</v>
      </c>
      <c r="E55" s="272">
        <v>0</v>
      </c>
      <c r="F55" s="505" t="s">
        <v>677</v>
      </c>
    </row>
    <row r="56" spans="1:6" s="410" customFormat="1" ht="12" customHeight="1">
      <c r="A56" s="421" t="s">
        <v>331</v>
      </c>
      <c r="B56" s="300" t="s">
        <v>332</v>
      </c>
      <c r="C56" s="289">
        <v>0</v>
      </c>
      <c r="D56" s="289">
        <v>0</v>
      </c>
      <c r="E56" s="272">
        <v>0</v>
      </c>
      <c r="F56" s="505" t="s">
        <v>678</v>
      </c>
    </row>
    <row r="57" spans="1:6" s="410" customFormat="1" ht="12" customHeight="1" thickBot="1">
      <c r="A57" s="422" t="s">
        <v>333</v>
      </c>
      <c r="B57" s="301" t="s">
        <v>334</v>
      </c>
      <c r="C57" s="291">
        <v>0</v>
      </c>
      <c r="D57" s="291">
        <v>0</v>
      </c>
      <c r="E57" s="274">
        <v>0</v>
      </c>
      <c r="F57" s="505" t="s">
        <v>679</v>
      </c>
    </row>
    <row r="58" spans="1:6" s="437" customFormat="1" ht="12" customHeight="1" thickBot="1">
      <c r="A58" s="261" t="s">
        <v>12</v>
      </c>
      <c r="B58" s="278" t="s">
        <v>335</v>
      </c>
      <c r="C58" s="288">
        <v>0</v>
      </c>
      <c r="D58" s="288">
        <v>0</v>
      </c>
      <c r="E58" s="271">
        <v>0</v>
      </c>
      <c r="F58" s="505" t="s">
        <v>680</v>
      </c>
    </row>
    <row r="59" spans="1:6" s="437" customFormat="1" ht="12" customHeight="1">
      <c r="A59" s="420" t="s">
        <v>110</v>
      </c>
      <c r="B59" s="299" t="s">
        <v>336</v>
      </c>
      <c r="C59" s="292">
        <v>0</v>
      </c>
      <c r="D59" s="292">
        <v>0</v>
      </c>
      <c r="E59" s="275">
        <v>0</v>
      </c>
      <c r="F59" s="505" t="s">
        <v>681</v>
      </c>
    </row>
    <row r="60" spans="1:6" s="437" customFormat="1" ht="12" customHeight="1">
      <c r="A60" s="421" t="s">
        <v>111</v>
      </c>
      <c r="B60" s="300" t="s">
        <v>521</v>
      </c>
      <c r="C60" s="292">
        <v>0</v>
      </c>
      <c r="D60" s="292">
        <v>0</v>
      </c>
      <c r="E60" s="275">
        <v>0</v>
      </c>
      <c r="F60" s="505" t="s">
        <v>682</v>
      </c>
    </row>
    <row r="61" spans="1:6" s="437" customFormat="1" ht="12" customHeight="1">
      <c r="A61" s="421" t="s">
        <v>136</v>
      </c>
      <c r="B61" s="300" t="s">
        <v>338</v>
      </c>
      <c r="C61" s="292">
        <v>0</v>
      </c>
      <c r="D61" s="292">
        <v>0</v>
      </c>
      <c r="E61" s="275">
        <v>0</v>
      </c>
      <c r="F61" s="505" t="s">
        <v>683</v>
      </c>
    </row>
    <row r="62" spans="1:6" s="437" customFormat="1" ht="12" customHeight="1" thickBot="1">
      <c r="A62" s="422" t="s">
        <v>339</v>
      </c>
      <c r="B62" s="301" t="s">
        <v>340</v>
      </c>
      <c r="C62" s="292">
        <v>0</v>
      </c>
      <c r="D62" s="292">
        <v>0</v>
      </c>
      <c r="E62" s="275">
        <v>0</v>
      </c>
      <c r="F62" s="505" t="s">
        <v>684</v>
      </c>
    </row>
    <row r="63" spans="1:6" s="437" customFormat="1" ht="12" customHeight="1" thickBot="1">
      <c r="A63" s="261" t="s">
        <v>13</v>
      </c>
      <c r="B63" s="257" t="s">
        <v>341</v>
      </c>
      <c r="C63" s="294">
        <f>SUM(C8,C15,C22,C29,C36,C47,C53,C58)</f>
        <v>18520</v>
      </c>
      <c r="D63" s="294">
        <f>SUM(D8,D15,D22,D29,D36,D47,D53,D58)</f>
        <v>29847</v>
      </c>
      <c r="E63" s="294">
        <f>SUM(E8,E15,E22,E29,E36,E47,E53,E58)</f>
        <v>28123</v>
      </c>
      <c r="F63" s="505" t="s">
        <v>685</v>
      </c>
    </row>
    <row r="64" spans="1:6" s="437" customFormat="1" ht="12" customHeight="1" thickBot="1">
      <c r="A64" s="423" t="s">
        <v>519</v>
      </c>
      <c r="B64" s="278" t="s">
        <v>343</v>
      </c>
      <c r="C64" s="288">
        <v>0</v>
      </c>
      <c r="D64" s="288">
        <v>0</v>
      </c>
      <c r="E64" s="271">
        <v>0</v>
      </c>
      <c r="F64" s="505" t="s">
        <v>686</v>
      </c>
    </row>
    <row r="65" spans="1:6" s="437" customFormat="1" ht="12" customHeight="1">
      <c r="A65" s="420" t="s">
        <v>344</v>
      </c>
      <c r="B65" s="299" t="s">
        <v>345</v>
      </c>
      <c r="C65" s="292">
        <v>0</v>
      </c>
      <c r="D65" s="292">
        <v>0</v>
      </c>
      <c r="E65" s="275">
        <v>0</v>
      </c>
      <c r="F65" s="505" t="s">
        <v>687</v>
      </c>
    </row>
    <row r="66" spans="1:6" s="437" customFormat="1" ht="12" customHeight="1">
      <c r="A66" s="421" t="s">
        <v>346</v>
      </c>
      <c r="B66" s="300" t="s">
        <v>347</v>
      </c>
      <c r="C66" s="292">
        <v>0</v>
      </c>
      <c r="D66" s="292">
        <v>0</v>
      </c>
      <c r="E66" s="275">
        <v>0</v>
      </c>
      <c r="F66" s="505" t="s">
        <v>688</v>
      </c>
    </row>
    <row r="67" spans="1:6" s="437" customFormat="1" ht="12" customHeight="1" thickBot="1">
      <c r="A67" s="422" t="s">
        <v>348</v>
      </c>
      <c r="B67" s="416" t="s">
        <v>349</v>
      </c>
      <c r="C67" s="292">
        <v>0</v>
      </c>
      <c r="D67" s="292">
        <v>0</v>
      </c>
      <c r="E67" s="275">
        <v>0</v>
      </c>
      <c r="F67" s="505" t="s">
        <v>689</v>
      </c>
    </row>
    <row r="68" spans="1:6" s="437" customFormat="1" ht="12" customHeight="1" thickBot="1">
      <c r="A68" s="423" t="s">
        <v>350</v>
      </c>
      <c r="B68" s="278" t="s">
        <v>351</v>
      </c>
      <c r="C68" s="288">
        <v>0</v>
      </c>
      <c r="D68" s="288">
        <v>0</v>
      </c>
      <c r="E68" s="271">
        <v>0</v>
      </c>
      <c r="F68" s="505" t="s">
        <v>690</v>
      </c>
    </row>
    <row r="69" spans="1:6" s="437" customFormat="1" ht="12" customHeight="1">
      <c r="A69" s="420" t="s">
        <v>87</v>
      </c>
      <c r="B69" s="299" t="s">
        <v>352</v>
      </c>
      <c r="C69" s="292">
        <v>0</v>
      </c>
      <c r="D69" s="292">
        <v>0</v>
      </c>
      <c r="E69" s="275">
        <v>0</v>
      </c>
      <c r="F69" s="505" t="s">
        <v>691</v>
      </c>
    </row>
    <row r="70" spans="1:6" s="437" customFormat="1" ht="12" customHeight="1">
      <c r="A70" s="421" t="s">
        <v>88</v>
      </c>
      <c r="B70" s="300" t="s">
        <v>353</v>
      </c>
      <c r="C70" s="292">
        <v>0</v>
      </c>
      <c r="D70" s="292">
        <v>0</v>
      </c>
      <c r="E70" s="275">
        <v>0</v>
      </c>
      <c r="F70" s="505" t="s">
        <v>692</v>
      </c>
    </row>
    <row r="71" spans="1:6" s="437" customFormat="1" ht="12" customHeight="1">
      <c r="A71" s="421" t="s">
        <v>354</v>
      </c>
      <c r="B71" s="300" t="s">
        <v>355</v>
      </c>
      <c r="C71" s="292">
        <v>0</v>
      </c>
      <c r="D71" s="292">
        <v>0</v>
      </c>
      <c r="E71" s="275">
        <v>0</v>
      </c>
      <c r="F71" s="505" t="s">
        <v>693</v>
      </c>
    </row>
    <row r="72" spans="1:6" s="437" customFormat="1" ht="12" customHeight="1" thickBot="1">
      <c r="A72" s="422" t="s">
        <v>356</v>
      </c>
      <c r="B72" s="301" t="s">
        <v>357</v>
      </c>
      <c r="C72" s="292">
        <v>0</v>
      </c>
      <c r="D72" s="292">
        <v>0</v>
      </c>
      <c r="E72" s="275">
        <v>0</v>
      </c>
      <c r="F72" s="505" t="s">
        <v>694</v>
      </c>
    </row>
    <row r="73" spans="1:6" s="437" customFormat="1" ht="12" customHeight="1" thickBot="1">
      <c r="A73" s="423" t="s">
        <v>358</v>
      </c>
      <c r="B73" s="278" t="s">
        <v>359</v>
      </c>
      <c r="C73" s="288">
        <v>0</v>
      </c>
      <c r="D73" s="288">
        <v>2337</v>
      </c>
      <c r="E73" s="271">
        <v>2337</v>
      </c>
      <c r="F73" s="505" t="s">
        <v>695</v>
      </c>
    </row>
    <row r="74" spans="1:6" s="437" customFormat="1" ht="12" customHeight="1">
      <c r="A74" s="420" t="s">
        <v>360</v>
      </c>
      <c r="B74" s="299" t="s">
        <v>361</v>
      </c>
      <c r="C74" s="292">
        <v>0</v>
      </c>
      <c r="D74" s="292">
        <v>2337</v>
      </c>
      <c r="E74" s="275">
        <v>2337</v>
      </c>
      <c r="F74" s="505" t="s">
        <v>696</v>
      </c>
    </row>
    <row r="75" spans="1:6" s="437" customFormat="1" ht="12" customHeight="1" thickBot="1">
      <c r="A75" s="422" t="s">
        <v>362</v>
      </c>
      <c r="B75" s="301" t="s">
        <v>363</v>
      </c>
      <c r="C75" s="292">
        <v>0</v>
      </c>
      <c r="D75" s="292">
        <v>0</v>
      </c>
      <c r="E75" s="275">
        <v>0</v>
      </c>
      <c r="F75" s="505" t="s">
        <v>697</v>
      </c>
    </row>
    <row r="76" spans="1:6" s="437" customFormat="1" ht="12" customHeight="1" thickBot="1">
      <c r="A76" s="423" t="s">
        <v>364</v>
      </c>
      <c r="B76" s="278" t="s">
        <v>365</v>
      </c>
      <c r="C76" s="288">
        <v>0</v>
      </c>
      <c r="D76" s="288">
        <v>0</v>
      </c>
      <c r="E76" s="271">
        <v>507</v>
      </c>
      <c r="F76" s="505" t="s">
        <v>698</v>
      </c>
    </row>
    <row r="77" spans="1:6" s="437" customFormat="1" ht="12" customHeight="1">
      <c r="A77" s="420" t="s">
        <v>366</v>
      </c>
      <c r="B77" s="299" t="s">
        <v>367</v>
      </c>
      <c r="C77" s="292">
        <v>0</v>
      </c>
      <c r="D77" s="292">
        <v>0</v>
      </c>
      <c r="E77" s="275">
        <v>507</v>
      </c>
      <c r="F77" s="505" t="s">
        <v>699</v>
      </c>
    </row>
    <row r="78" spans="1:6" s="437" customFormat="1" ht="12" customHeight="1">
      <c r="A78" s="421" t="s">
        <v>368</v>
      </c>
      <c r="B78" s="300" t="s">
        <v>369</v>
      </c>
      <c r="C78" s="292">
        <v>0</v>
      </c>
      <c r="D78" s="292">
        <v>0</v>
      </c>
      <c r="E78" s="275">
        <v>0</v>
      </c>
      <c r="F78" s="505" t="s">
        <v>700</v>
      </c>
    </row>
    <row r="79" spans="1:6" s="437" customFormat="1" ht="12" customHeight="1" thickBot="1">
      <c r="A79" s="422" t="s">
        <v>370</v>
      </c>
      <c r="B79" s="301" t="s">
        <v>371</v>
      </c>
      <c r="C79" s="292">
        <v>0</v>
      </c>
      <c r="D79" s="292">
        <v>0</v>
      </c>
      <c r="E79" s="275">
        <v>0</v>
      </c>
      <c r="F79" s="505" t="s">
        <v>701</v>
      </c>
    </row>
    <row r="80" spans="1:6" s="437" customFormat="1" ht="12" customHeight="1" thickBot="1">
      <c r="A80" s="423" t="s">
        <v>372</v>
      </c>
      <c r="B80" s="278" t="s">
        <v>373</v>
      </c>
      <c r="C80" s="288">
        <v>0</v>
      </c>
      <c r="D80" s="288">
        <v>0</v>
      </c>
      <c r="E80" s="271">
        <v>0</v>
      </c>
      <c r="F80" s="505" t="s">
        <v>702</v>
      </c>
    </row>
    <row r="81" spans="1:6" s="437" customFormat="1" ht="12" customHeight="1">
      <c r="A81" s="424" t="s">
        <v>374</v>
      </c>
      <c r="B81" s="299" t="s">
        <v>375</v>
      </c>
      <c r="C81" s="292">
        <v>0</v>
      </c>
      <c r="D81" s="292">
        <v>0</v>
      </c>
      <c r="E81" s="275">
        <v>0</v>
      </c>
      <c r="F81" s="505" t="s">
        <v>703</v>
      </c>
    </row>
    <row r="82" spans="1:6" s="437" customFormat="1" ht="12" customHeight="1">
      <c r="A82" s="425" t="s">
        <v>376</v>
      </c>
      <c r="B82" s="300" t="s">
        <v>377</v>
      </c>
      <c r="C82" s="292">
        <v>0</v>
      </c>
      <c r="D82" s="292">
        <v>0</v>
      </c>
      <c r="E82" s="275">
        <v>0</v>
      </c>
      <c r="F82" s="505" t="s">
        <v>704</v>
      </c>
    </row>
    <row r="83" spans="1:6" s="437" customFormat="1" ht="12" customHeight="1">
      <c r="A83" s="425" t="s">
        <v>378</v>
      </c>
      <c r="B83" s="300" t="s">
        <v>379</v>
      </c>
      <c r="C83" s="292">
        <v>0</v>
      </c>
      <c r="D83" s="292">
        <v>0</v>
      </c>
      <c r="E83" s="275">
        <v>0</v>
      </c>
      <c r="F83" s="505" t="s">
        <v>705</v>
      </c>
    </row>
    <row r="84" spans="1:6" s="437" customFormat="1" ht="12" customHeight="1" thickBot="1">
      <c r="A84" s="426" t="s">
        <v>380</v>
      </c>
      <c r="B84" s="301" t="s">
        <v>381</v>
      </c>
      <c r="C84" s="292">
        <v>0</v>
      </c>
      <c r="D84" s="292">
        <v>0</v>
      </c>
      <c r="E84" s="275">
        <v>0</v>
      </c>
      <c r="F84" s="505" t="s">
        <v>706</v>
      </c>
    </row>
    <row r="85" spans="1:6" s="437" customFormat="1" ht="12" customHeight="1" thickBot="1">
      <c r="A85" s="423" t="s">
        <v>382</v>
      </c>
      <c r="B85" s="278" t="s">
        <v>383</v>
      </c>
      <c r="C85" s="314">
        <v>0</v>
      </c>
      <c r="D85" s="314">
        <v>0</v>
      </c>
      <c r="E85" s="315">
        <v>0</v>
      </c>
      <c r="F85" s="505" t="s">
        <v>707</v>
      </c>
    </row>
    <row r="86" spans="1:6" s="437" customFormat="1" ht="12" customHeight="1" thickBot="1">
      <c r="A86" s="423" t="s">
        <v>384</v>
      </c>
      <c r="B86" s="417" t="s">
        <v>385</v>
      </c>
      <c r="C86" s="294">
        <v>0</v>
      </c>
      <c r="D86" s="294">
        <v>2337</v>
      </c>
      <c r="E86" s="306">
        <v>2844</v>
      </c>
      <c r="F86" s="505" t="s">
        <v>708</v>
      </c>
    </row>
    <row r="87" spans="1:6" s="437" customFormat="1" ht="12" customHeight="1" thickBot="1">
      <c r="A87" s="427" t="s">
        <v>386</v>
      </c>
      <c r="B87" s="418" t="s">
        <v>520</v>
      </c>
      <c r="C87" s="294">
        <v>18520</v>
      </c>
      <c r="D87" s="294">
        <f>SUM(D63,D73)</f>
        <v>32184</v>
      </c>
      <c r="E87" s="294">
        <v>30967</v>
      </c>
      <c r="F87" s="505" t="s">
        <v>709</v>
      </c>
    </row>
    <row r="88" spans="1:6" s="437" customFormat="1" ht="15" customHeight="1">
      <c r="A88" s="400"/>
      <c r="B88" s="401"/>
      <c r="C88" s="408"/>
      <c r="D88" s="408"/>
      <c r="E88" s="408"/>
      <c r="F88" s="506"/>
    </row>
    <row r="89" spans="1:5" ht="13.5" thickBot="1">
      <c r="A89" s="402"/>
      <c r="B89" s="403"/>
      <c r="C89" s="409"/>
      <c r="D89" s="409"/>
      <c r="E89" s="409"/>
    </row>
    <row r="90" spans="1:6" s="436" customFormat="1" ht="16.5" customHeight="1" thickBot="1">
      <c r="A90" s="529" t="s">
        <v>42</v>
      </c>
      <c r="B90" s="530"/>
      <c r="C90" s="530"/>
      <c r="D90" s="530"/>
      <c r="E90" s="531"/>
      <c r="F90" s="505"/>
    </row>
    <row r="91" spans="1:6" s="220" customFormat="1" ht="12" customHeight="1" thickBot="1">
      <c r="A91" s="415" t="s">
        <v>5</v>
      </c>
      <c r="B91" s="260" t="s">
        <v>394</v>
      </c>
      <c r="C91" s="287">
        <f>SUM(C92:C96)</f>
        <v>18470</v>
      </c>
      <c r="D91" s="287">
        <f>SUM(D92:D96)</f>
        <v>29611</v>
      </c>
      <c r="E91" s="287">
        <f>SUM(E92:E96)</f>
        <v>24593</v>
      </c>
      <c r="F91" s="507" t="s">
        <v>630</v>
      </c>
    </row>
    <row r="92" spans="1:6" ht="12" customHeight="1">
      <c r="A92" s="428" t="s">
        <v>65</v>
      </c>
      <c r="B92" s="246" t="s">
        <v>35</v>
      </c>
      <c r="C92" s="53">
        <v>3610</v>
      </c>
      <c r="D92" s="53">
        <v>8543</v>
      </c>
      <c r="E92" s="241">
        <v>7366</v>
      </c>
      <c r="F92" s="507" t="s">
        <v>631</v>
      </c>
    </row>
    <row r="93" spans="1:6" ht="12" customHeight="1">
      <c r="A93" s="421" t="s">
        <v>66</v>
      </c>
      <c r="B93" s="244" t="s">
        <v>112</v>
      </c>
      <c r="C93" s="289">
        <v>960</v>
      </c>
      <c r="D93" s="289">
        <v>1740</v>
      </c>
      <c r="E93" s="272">
        <v>1293</v>
      </c>
      <c r="F93" s="507" t="s">
        <v>632</v>
      </c>
    </row>
    <row r="94" spans="1:6" ht="12" customHeight="1">
      <c r="A94" s="421" t="s">
        <v>67</v>
      </c>
      <c r="B94" s="244" t="s">
        <v>85</v>
      </c>
      <c r="C94" s="291">
        <v>8803</v>
      </c>
      <c r="D94" s="291">
        <v>8814</v>
      </c>
      <c r="E94" s="274">
        <v>8462</v>
      </c>
      <c r="F94" s="507" t="s">
        <v>633</v>
      </c>
    </row>
    <row r="95" spans="1:6" ht="12" customHeight="1">
      <c r="A95" s="421" t="s">
        <v>68</v>
      </c>
      <c r="B95" s="247" t="s">
        <v>113</v>
      </c>
      <c r="C95" s="291">
        <v>2960</v>
      </c>
      <c r="D95" s="291">
        <v>7152</v>
      </c>
      <c r="E95" s="274">
        <v>5270</v>
      </c>
      <c r="F95" s="507" t="s">
        <v>634</v>
      </c>
    </row>
    <row r="96" spans="1:6" ht="12" customHeight="1">
      <c r="A96" s="421" t="s">
        <v>76</v>
      </c>
      <c r="B96" s="255" t="s">
        <v>114</v>
      </c>
      <c r="C96" s="291">
        <v>2137</v>
      </c>
      <c r="D96" s="291">
        <v>3362</v>
      </c>
      <c r="E96" s="274">
        <v>2202</v>
      </c>
      <c r="F96" s="507" t="s">
        <v>635</v>
      </c>
    </row>
    <row r="97" spans="1:6" ht="12" customHeight="1">
      <c r="A97" s="421" t="s">
        <v>69</v>
      </c>
      <c r="B97" s="244" t="s">
        <v>395</v>
      </c>
      <c r="C97" s="291">
        <v>0</v>
      </c>
      <c r="D97" s="291">
        <v>103</v>
      </c>
      <c r="E97" s="274">
        <v>103</v>
      </c>
      <c r="F97" s="507" t="s">
        <v>636</v>
      </c>
    </row>
    <row r="98" spans="1:6" ht="12" customHeight="1">
      <c r="A98" s="421" t="s">
        <v>70</v>
      </c>
      <c r="B98" s="267" t="s">
        <v>396</v>
      </c>
      <c r="C98" s="291">
        <v>0</v>
      </c>
      <c r="D98" s="291">
        <v>0</v>
      </c>
      <c r="E98" s="274">
        <v>0</v>
      </c>
      <c r="F98" s="507" t="s">
        <v>637</v>
      </c>
    </row>
    <row r="99" spans="1:6" ht="12" customHeight="1">
      <c r="A99" s="421" t="s">
        <v>77</v>
      </c>
      <c r="B99" s="268" t="s">
        <v>397</v>
      </c>
      <c r="C99" s="291">
        <v>0</v>
      </c>
      <c r="D99" s="291">
        <v>0</v>
      </c>
      <c r="E99" s="274">
        <v>0</v>
      </c>
      <c r="F99" s="507" t="s">
        <v>638</v>
      </c>
    </row>
    <row r="100" spans="1:6" ht="12" customHeight="1">
      <c r="A100" s="421" t="s">
        <v>78</v>
      </c>
      <c r="B100" s="268" t="s">
        <v>398</v>
      </c>
      <c r="C100" s="291">
        <v>0</v>
      </c>
      <c r="D100" s="291">
        <v>0</v>
      </c>
      <c r="E100" s="274">
        <v>0</v>
      </c>
      <c r="F100" s="507" t="s">
        <v>639</v>
      </c>
    </row>
    <row r="101" spans="1:6" ht="12" customHeight="1">
      <c r="A101" s="421" t="s">
        <v>79</v>
      </c>
      <c r="B101" s="267" t="s">
        <v>399</v>
      </c>
      <c r="C101" s="291">
        <v>0</v>
      </c>
      <c r="D101" s="291">
        <v>1096</v>
      </c>
      <c r="E101" s="274">
        <v>1096</v>
      </c>
      <c r="F101" s="507" t="s">
        <v>640</v>
      </c>
    </row>
    <row r="102" spans="1:6" ht="12" customHeight="1">
      <c r="A102" s="421" t="s">
        <v>80</v>
      </c>
      <c r="B102" s="267" t="s">
        <v>400</v>
      </c>
      <c r="C102" s="291">
        <v>0</v>
      </c>
      <c r="D102" s="291">
        <v>0</v>
      </c>
      <c r="E102" s="274">
        <v>0</v>
      </c>
      <c r="F102" s="507" t="s">
        <v>641</v>
      </c>
    </row>
    <row r="103" spans="1:6" ht="12" customHeight="1">
      <c r="A103" s="421" t="s">
        <v>82</v>
      </c>
      <c r="B103" s="268" t="s">
        <v>401</v>
      </c>
      <c r="C103" s="291">
        <v>0</v>
      </c>
      <c r="D103" s="291">
        <v>0</v>
      </c>
      <c r="E103" s="274">
        <v>0</v>
      </c>
      <c r="F103" s="507" t="s">
        <v>642</v>
      </c>
    </row>
    <row r="104" spans="1:6" ht="12" customHeight="1">
      <c r="A104" s="429" t="s">
        <v>115</v>
      </c>
      <c r="B104" s="269" t="s">
        <v>402</v>
      </c>
      <c r="C104" s="291">
        <v>0</v>
      </c>
      <c r="D104" s="291">
        <v>0</v>
      </c>
      <c r="E104" s="274">
        <v>0</v>
      </c>
      <c r="F104" s="507" t="s">
        <v>643</v>
      </c>
    </row>
    <row r="105" spans="1:6" ht="12" customHeight="1">
      <c r="A105" s="421" t="s">
        <v>403</v>
      </c>
      <c r="B105" s="269" t="s">
        <v>404</v>
      </c>
      <c r="C105" s="291">
        <v>0</v>
      </c>
      <c r="D105" s="291">
        <v>0</v>
      </c>
      <c r="E105" s="274">
        <v>0</v>
      </c>
      <c r="F105" s="507" t="s">
        <v>644</v>
      </c>
    </row>
    <row r="106" spans="1:6" s="220" customFormat="1" ht="12" customHeight="1" thickBot="1">
      <c r="A106" s="430" t="s">
        <v>405</v>
      </c>
      <c r="B106" s="270" t="s">
        <v>406</v>
      </c>
      <c r="C106" s="54">
        <v>2137</v>
      </c>
      <c r="D106" s="54">
        <v>2163</v>
      </c>
      <c r="E106" s="235">
        <v>1003</v>
      </c>
      <c r="F106" s="507" t="s">
        <v>645</v>
      </c>
    </row>
    <row r="107" spans="1:6" ht="12" customHeight="1" thickBot="1">
      <c r="A107" s="261" t="s">
        <v>6</v>
      </c>
      <c r="B107" s="259" t="s">
        <v>407</v>
      </c>
      <c r="C107" s="288">
        <v>50</v>
      </c>
      <c r="D107" s="288">
        <f>SUM(D108:D110)</f>
        <v>1464</v>
      </c>
      <c r="E107" s="288">
        <f>SUM(E108:E110)</f>
        <v>1464</v>
      </c>
      <c r="F107" s="507" t="s">
        <v>646</v>
      </c>
    </row>
    <row r="108" spans="1:6" ht="12" customHeight="1">
      <c r="A108" s="420" t="s">
        <v>71</v>
      </c>
      <c r="B108" s="244" t="s">
        <v>134</v>
      </c>
      <c r="C108" s="290">
        <v>0</v>
      </c>
      <c r="D108" s="290">
        <v>132</v>
      </c>
      <c r="E108" s="273">
        <v>132</v>
      </c>
      <c r="F108" s="507" t="s">
        <v>647</v>
      </c>
    </row>
    <row r="109" spans="1:6" ht="12" customHeight="1">
      <c r="A109" s="420" t="s">
        <v>72</v>
      </c>
      <c r="B109" s="248" t="s">
        <v>408</v>
      </c>
      <c r="C109" s="290">
        <v>0</v>
      </c>
      <c r="D109" s="290">
        <v>0</v>
      </c>
      <c r="E109" s="273">
        <v>0</v>
      </c>
      <c r="F109" s="507" t="s">
        <v>648</v>
      </c>
    </row>
    <row r="110" spans="1:6" ht="12" customHeight="1">
      <c r="A110" s="420" t="s">
        <v>73</v>
      </c>
      <c r="B110" s="248" t="s">
        <v>116</v>
      </c>
      <c r="C110" s="289">
        <v>50</v>
      </c>
      <c r="D110" s="289">
        <v>1332</v>
      </c>
      <c r="E110" s="272">
        <v>1332</v>
      </c>
      <c r="F110" s="507" t="s">
        <v>649</v>
      </c>
    </row>
    <row r="111" spans="1:6" ht="12" customHeight="1">
      <c r="A111" s="420" t="s">
        <v>74</v>
      </c>
      <c r="B111" s="248" t="s">
        <v>409</v>
      </c>
      <c r="C111" s="289">
        <v>0</v>
      </c>
      <c r="D111" s="289">
        <v>0</v>
      </c>
      <c r="E111" s="272">
        <v>0</v>
      </c>
      <c r="F111" s="507" t="s">
        <v>650</v>
      </c>
    </row>
    <row r="112" spans="1:6" ht="12" customHeight="1">
      <c r="A112" s="420" t="s">
        <v>75</v>
      </c>
      <c r="B112" s="280" t="s">
        <v>137</v>
      </c>
      <c r="C112" s="289">
        <v>0</v>
      </c>
      <c r="D112" s="289">
        <v>0</v>
      </c>
      <c r="E112" s="272">
        <v>0</v>
      </c>
      <c r="F112" s="507" t="s">
        <v>651</v>
      </c>
    </row>
    <row r="113" spans="1:6" ht="12" customHeight="1">
      <c r="A113" s="420" t="s">
        <v>81</v>
      </c>
      <c r="B113" s="279" t="s">
        <v>410</v>
      </c>
      <c r="C113" s="289">
        <v>0</v>
      </c>
      <c r="D113" s="289">
        <v>0</v>
      </c>
      <c r="E113" s="272">
        <v>0</v>
      </c>
      <c r="F113" s="507" t="s">
        <v>652</v>
      </c>
    </row>
    <row r="114" spans="1:6" ht="12" customHeight="1">
      <c r="A114" s="420" t="s">
        <v>83</v>
      </c>
      <c r="B114" s="295" t="s">
        <v>411</v>
      </c>
      <c r="C114" s="289">
        <v>0</v>
      </c>
      <c r="D114" s="289">
        <v>0</v>
      </c>
      <c r="E114" s="272">
        <v>0</v>
      </c>
      <c r="F114" s="507" t="s">
        <v>653</v>
      </c>
    </row>
    <row r="115" spans="1:6" ht="12" customHeight="1">
      <c r="A115" s="420" t="s">
        <v>117</v>
      </c>
      <c r="B115" s="268" t="s">
        <v>398</v>
      </c>
      <c r="C115" s="289">
        <v>0</v>
      </c>
      <c r="D115" s="289">
        <v>0</v>
      </c>
      <c r="E115" s="272">
        <v>0</v>
      </c>
      <c r="F115" s="507" t="s">
        <v>654</v>
      </c>
    </row>
    <row r="116" spans="1:6" ht="12" customHeight="1">
      <c r="A116" s="420" t="s">
        <v>118</v>
      </c>
      <c r="B116" s="268" t="s">
        <v>412</v>
      </c>
      <c r="C116" s="289">
        <v>0</v>
      </c>
      <c r="D116" s="289">
        <v>0</v>
      </c>
      <c r="E116" s="272">
        <v>0</v>
      </c>
      <c r="F116" s="507" t="s">
        <v>655</v>
      </c>
    </row>
    <row r="117" spans="1:6" ht="12" customHeight="1">
      <c r="A117" s="420" t="s">
        <v>119</v>
      </c>
      <c r="B117" s="268" t="s">
        <v>413</v>
      </c>
      <c r="C117" s="289">
        <v>0</v>
      </c>
      <c r="D117" s="289">
        <v>0</v>
      </c>
      <c r="E117" s="272">
        <v>0</v>
      </c>
      <c r="F117" s="507" t="s">
        <v>656</v>
      </c>
    </row>
    <row r="118" spans="1:6" ht="12" customHeight="1">
      <c r="A118" s="420" t="s">
        <v>414</v>
      </c>
      <c r="B118" s="268" t="s">
        <v>401</v>
      </c>
      <c r="C118" s="289">
        <v>0</v>
      </c>
      <c r="D118" s="289">
        <v>0</v>
      </c>
      <c r="E118" s="272">
        <v>0</v>
      </c>
      <c r="F118" s="507" t="s">
        <v>657</v>
      </c>
    </row>
    <row r="119" spans="1:6" ht="12" customHeight="1">
      <c r="A119" s="420" t="s">
        <v>415</v>
      </c>
      <c r="B119" s="268" t="s">
        <v>416</v>
      </c>
      <c r="C119" s="289">
        <v>0</v>
      </c>
      <c r="D119" s="289">
        <v>0</v>
      </c>
      <c r="E119" s="272">
        <v>0</v>
      </c>
      <c r="F119" s="507" t="s">
        <v>658</v>
      </c>
    </row>
    <row r="120" spans="1:6" ht="12" customHeight="1" thickBot="1">
      <c r="A120" s="429" t="s">
        <v>417</v>
      </c>
      <c r="B120" s="268" t="s">
        <v>418</v>
      </c>
      <c r="C120" s="291">
        <v>0</v>
      </c>
      <c r="D120" s="291">
        <v>0</v>
      </c>
      <c r="E120" s="274">
        <v>0</v>
      </c>
      <c r="F120" s="507" t="s">
        <v>659</v>
      </c>
    </row>
    <row r="121" spans="1:6" ht="12" customHeight="1" thickBot="1">
      <c r="A121" s="261" t="s">
        <v>7</v>
      </c>
      <c r="B121" s="264" t="s">
        <v>419</v>
      </c>
      <c r="C121" s="288"/>
      <c r="D121" s="288">
        <v>1110</v>
      </c>
      <c r="E121" s="271"/>
      <c r="F121" s="507" t="s">
        <v>660</v>
      </c>
    </row>
    <row r="122" spans="1:6" ht="12" customHeight="1">
      <c r="A122" s="420" t="s">
        <v>54</v>
      </c>
      <c r="B122" s="245" t="s">
        <v>43</v>
      </c>
      <c r="C122" s="290">
        <v>0</v>
      </c>
      <c r="D122" s="290">
        <v>1110</v>
      </c>
      <c r="E122" s="273">
        <v>0</v>
      </c>
      <c r="F122" s="507" t="s">
        <v>661</v>
      </c>
    </row>
    <row r="123" spans="1:6" ht="12" customHeight="1" thickBot="1">
      <c r="A123" s="422" t="s">
        <v>55</v>
      </c>
      <c r="B123" s="248" t="s">
        <v>44</v>
      </c>
      <c r="C123" s="291">
        <v>0</v>
      </c>
      <c r="D123" s="291">
        <v>1110</v>
      </c>
      <c r="E123" s="274">
        <v>0</v>
      </c>
      <c r="F123" s="507" t="s">
        <v>662</v>
      </c>
    </row>
    <row r="124" spans="1:6" ht="12" customHeight="1" thickBot="1">
      <c r="A124" s="261" t="s">
        <v>8</v>
      </c>
      <c r="B124" s="264" t="s">
        <v>420</v>
      </c>
      <c r="C124" s="288">
        <f>SUM(C121,C107,C91)</f>
        <v>18520</v>
      </c>
      <c r="D124" s="288">
        <f>SUM(D121,D107,D91)</f>
        <v>32185</v>
      </c>
      <c r="E124" s="288">
        <f>SUM(E121,E107,E91)</f>
        <v>26057</v>
      </c>
      <c r="F124" s="507" t="s">
        <v>663</v>
      </c>
    </row>
    <row r="125" spans="1:6" ht="12" customHeight="1" thickBot="1">
      <c r="A125" s="261" t="s">
        <v>9</v>
      </c>
      <c r="B125" s="264" t="s">
        <v>522</v>
      </c>
      <c r="C125" s="288"/>
      <c r="D125" s="288"/>
      <c r="E125" s="271"/>
      <c r="F125" s="507" t="s">
        <v>664</v>
      </c>
    </row>
    <row r="126" spans="1:6" ht="12" customHeight="1">
      <c r="A126" s="420" t="s">
        <v>58</v>
      </c>
      <c r="B126" s="245" t="s">
        <v>422</v>
      </c>
      <c r="C126" s="289">
        <v>0</v>
      </c>
      <c r="D126" s="289">
        <v>0</v>
      </c>
      <c r="E126" s="272">
        <v>0</v>
      </c>
      <c r="F126" s="507" t="s">
        <v>665</v>
      </c>
    </row>
    <row r="127" spans="1:6" ht="12" customHeight="1">
      <c r="A127" s="420" t="s">
        <v>59</v>
      </c>
      <c r="B127" s="245" t="s">
        <v>423</v>
      </c>
      <c r="C127" s="289">
        <v>0</v>
      </c>
      <c r="D127" s="289">
        <v>0</v>
      </c>
      <c r="E127" s="272">
        <v>0</v>
      </c>
      <c r="F127" s="507" t="s">
        <v>666</v>
      </c>
    </row>
    <row r="128" spans="1:6" ht="12" customHeight="1" thickBot="1">
      <c r="A128" s="429" t="s">
        <v>60</v>
      </c>
      <c r="B128" s="243" t="s">
        <v>424</v>
      </c>
      <c r="C128" s="289">
        <v>0</v>
      </c>
      <c r="D128" s="289">
        <v>0</v>
      </c>
      <c r="E128" s="272">
        <v>0</v>
      </c>
      <c r="F128" s="507" t="s">
        <v>667</v>
      </c>
    </row>
    <row r="129" spans="1:6" ht="12" customHeight="1" thickBot="1">
      <c r="A129" s="261" t="s">
        <v>10</v>
      </c>
      <c r="B129" s="264" t="s">
        <v>425</v>
      </c>
      <c r="C129" s="288"/>
      <c r="D129" s="288"/>
      <c r="E129" s="271"/>
      <c r="F129" s="507" t="s">
        <v>668</v>
      </c>
    </row>
    <row r="130" spans="1:6" ht="12" customHeight="1">
      <c r="A130" s="420" t="s">
        <v>61</v>
      </c>
      <c r="B130" s="245" t="s">
        <v>426</v>
      </c>
      <c r="C130" s="289"/>
      <c r="D130" s="289"/>
      <c r="E130" s="272"/>
      <c r="F130" s="507" t="s">
        <v>669</v>
      </c>
    </row>
    <row r="131" spans="1:6" ht="12" customHeight="1">
      <c r="A131" s="420" t="s">
        <v>62</v>
      </c>
      <c r="B131" s="245" t="s">
        <v>427</v>
      </c>
      <c r="C131" s="289"/>
      <c r="D131" s="289"/>
      <c r="E131" s="272"/>
      <c r="F131" s="507" t="s">
        <v>670</v>
      </c>
    </row>
    <row r="132" spans="1:6" ht="12" customHeight="1">
      <c r="A132" s="420" t="s">
        <v>322</v>
      </c>
      <c r="B132" s="245" t="s">
        <v>428</v>
      </c>
      <c r="C132" s="289"/>
      <c r="D132" s="289"/>
      <c r="E132" s="272"/>
      <c r="F132" s="507" t="s">
        <v>671</v>
      </c>
    </row>
    <row r="133" spans="1:6" s="220" customFormat="1" ht="12" customHeight="1" thickBot="1">
      <c r="A133" s="429" t="s">
        <v>324</v>
      </c>
      <c r="B133" s="243" t="s">
        <v>429</v>
      </c>
      <c r="C133" s="289"/>
      <c r="D133" s="289"/>
      <c r="E133" s="272"/>
      <c r="F133" s="507" t="s">
        <v>672</v>
      </c>
    </row>
    <row r="134" spans="1:11" ht="13.5" thickBot="1">
      <c r="A134" s="261" t="s">
        <v>11</v>
      </c>
      <c r="B134" s="264" t="s">
        <v>618</v>
      </c>
      <c r="C134" s="294"/>
      <c r="D134" s="294"/>
      <c r="E134" s="306"/>
      <c r="F134" s="507" t="s">
        <v>673</v>
      </c>
      <c r="K134" s="391"/>
    </row>
    <row r="135" spans="1:6" ht="12.75">
      <c r="A135" s="420" t="s">
        <v>63</v>
      </c>
      <c r="B135" s="245" t="s">
        <v>431</v>
      </c>
      <c r="C135" s="289"/>
      <c r="D135" s="289"/>
      <c r="E135" s="272"/>
      <c r="F135" s="507" t="s">
        <v>674</v>
      </c>
    </row>
    <row r="136" spans="1:6" ht="12" customHeight="1">
      <c r="A136" s="420" t="s">
        <v>64</v>
      </c>
      <c r="B136" s="245" t="s">
        <v>432</v>
      </c>
      <c r="C136" s="289"/>
      <c r="D136" s="289"/>
      <c r="E136" s="272"/>
      <c r="F136" s="507" t="s">
        <v>675</v>
      </c>
    </row>
    <row r="137" spans="1:6" s="220" customFormat="1" ht="12" customHeight="1">
      <c r="A137" s="420" t="s">
        <v>331</v>
      </c>
      <c r="B137" s="245" t="s">
        <v>617</v>
      </c>
      <c r="C137" s="289"/>
      <c r="D137" s="289"/>
      <c r="E137" s="272"/>
      <c r="F137" s="507" t="s">
        <v>676</v>
      </c>
    </row>
    <row r="138" spans="1:6" s="220" customFormat="1" ht="12" customHeight="1" thickBot="1">
      <c r="A138" s="420" t="s">
        <v>333</v>
      </c>
      <c r="B138" s="245" t="s">
        <v>433</v>
      </c>
      <c r="C138" s="289"/>
      <c r="D138" s="289"/>
      <c r="E138" s="272"/>
      <c r="F138" s="507" t="s">
        <v>677</v>
      </c>
    </row>
    <row r="139" spans="1:6" s="220" customFormat="1" ht="12" customHeight="1" thickBot="1">
      <c r="A139" s="429" t="s">
        <v>616</v>
      </c>
      <c r="B139" s="243" t="s">
        <v>434</v>
      </c>
      <c r="C139" s="55"/>
      <c r="D139" s="55"/>
      <c r="E139" s="240"/>
      <c r="F139" s="507" t="s">
        <v>678</v>
      </c>
    </row>
    <row r="140" spans="1:6" s="220" customFormat="1" ht="12" customHeight="1" thickBot="1">
      <c r="A140" s="261" t="s">
        <v>12</v>
      </c>
      <c r="B140" s="264" t="s">
        <v>523</v>
      </c>
      <c r="C140" s="289">
        <v>0</v>
      </c>
      <c r="D140" s="289">
        <v>0</v>
      </c>
      <c r="E140" s="272">
        <v>0</v>
      </c>
      <c r="F140" s="507" t="s">
        <v>679</v>
      </c>
    </row>
    <row r="141" spans="1:6" s="220" customFormat="1" ht="12" customHeight="1">
      <c r="A141" s="420" t="s">
        <v>110</v>
      </c>
      <c r="B141" s="245" t="s">
        <v>436</v>
      </c>
      <c r="C141" s="289">
        <v>0</v>
      </c>
      <c r="D141" s="289">
        <v>0</v>
      </c>
      <c r="E141" s="272">
        <v>0</v>
      </c>
      <c r="F141" s="507" t="s">
        <v>680</v>
      </c>
    </row>
    <row r="142" spans="1:6" s="220" customFormat="1" ht="12" customHeight="1">
      <c r="A142" s="420" t="s">
        <v>111</v>
      </c>
      <c r="B142" s="245" t="s">
        <v>437</v>
      </c>
      <c r="C142" s="289">
        <v>0</v>
      </c>
      <c r="D142" s="289">
        <v>0</v>
      </c>
      <c r="E142" s="272">
        <v>0</v>
      </c>
      <c r="F142" s="507" t="s">
        <v>681</v>
      </c>
    </row>
    <row r="143" spans="1:6" s="220" customFormat="1" ht="12" customHeight="1" thickBot="1">
      <c r="A143" s="420" t="s">
        <v>136</v>
      </c>
      <c r="B143" s="245" t="s">
        <v>438</v>
      </c>
      <c r="C143" s="289">
        <v>0</v>
      </c>
      <c r="D143" s="289">
        <v>0</v>
      </c>
      <c r="E143" s="272">
        <v>0</v>
      </c>
      <c r="F143" s="507" t="s">
        <v>682</v>
      </c>
    </row>
    <row r="144" spans="1:6" ht="12.75" customHeight="1" thickBot="1">
      <c r="A144" s="420" t="s">
        <v>339</v>
      </c>
      <c r="B144" s="245" t="s">
        <v>439</v>
      </c>
      <c r="C144" s="238"/>
      <c r="D144" s="238"/>
      <c r="E144" s="239"/>
      <c r="F144" s="507" t="s">
        <v>683</v>
      </c>
    </row>
    <row r="145" spans="1:6" ht="12" customHeight="1" thickBot="1">
      <c r="A145" s="261" t="s">
        <v>13</v>
      </c>
      <c r="B145" s="264" t="s">
        <v>440</v>
      </c>
      <c r="C145" s="238">
        <v>18520</v>
      </c>
      <c r="D145" s="238">
        <f>SUM(D124)</f>
        <v>32185</v>
      </c>
      <c r="E145" s="238">
        <f>SUM(E124)</f>
        <v>26057</v>
      </c>
      <c r="F145" s="507" t="s">
        <v>684</v>
      </c>
    </row>
    <row r="146" spans="1:6" ht="15" customHeight="1" thickBot="1">
      <c r="A146" s="431" t="s">
        <v>14</v>
      </c>
      <c r="B146" s="284" t="s">
        <v>441</v>
      </c>
      <c r="C146" s="419">
        <v>18520</v>
      </c>
      <c r="D146" s="419">
        <v>32185</v>
      </c>
      <c r="E146" s="419">
        <v>32185</v>
      </c>
      <c r="F146" s="507" t="s">
        <v>685</v>
      </c>
    </row>
    <row r="147" spans="1:5" ht="13.5" thickBot="1">
      <c r="A147" s="41"/>
      <c r="B147" s="42"/>
      <c r="C147" s="43"/>
      <c r="D147" s="43"/>
      <c r="E147" s="43"/>
    </row>
    <row r="148" spans="1:5" ht="15" customHeight="1" thickBot="1">
      <c r="A148" s="404" t="s">
        <v>619</v>
      </c>
      <c r="B148" s="405"/>
      <c r="C148" s="65"/>
      <c r="D148" s="66"/>
      <c r="E148" s="63">
        <v>2</v>
      </c>
    </row>
    <row r="149" spans="1:5" ht="14.25" customHeight="1" thickBot="1">
      <c r="A149" s="404" t="s">
        <v>126</v>
      </c>
      <c r="B149" s="405"/>
      <c r="C149" s="65"/>
      <c r="D149" s="66"/>
      <c r="E149" s="63">
        <v>8</v>
      </c>
    </row>
  </sheetData>
  <mergeCells count="4">
    <mergeCell ref="A90:E90"/>
    <mergeCell ref="B3:D3"/>
    <mergeCell ref="B2:D2"/>
    <mergeCell ref="A7:E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workbookViewId="0" topLeftCell="A1">
      <selection activeCell="F9" sqref="F9"/>
    </sheetView>
  </sheetViews>
  <sheetFormatPr defaultColWidth="9.00390625" defaultRowHeight="12.75"/>
  <cols>
    <col min="1" max="1" width="7.00390625" style="218" customWidth="1"/>
    <col min="2" max="2" width="32.00390625" style="32" customWidth="1"/>
    <col min="3" max="3" width="12.50390625" style="32" customWidth="1"/>
    <col min="4" max="6" width="11.875" style="32" customWidth="1"/>
    <col min="7" max="7" width="12.875" style="32" customWidth="1"/>
    <col min="8" max="16384" width="9.375" style="32" customWidth="1"/>
  </cols>
  <sheetData>
    <row r="1" ht="14.25" thickBot="1">
      <c r="G1" s="39" t="s">
        <v>45</v>
      </c>
    </row>
    <row r="2" spans="1:7" ht="17.25" customHeight="1" thickBot="1">
      <c r="A2" s="542" t="s">
        <v>3</v>
      </c>
      <c r="B2" s="510" t="s">
        <v>271</v>
      </c>
      <c r="C2" s="510" t="s">
        <v>620</v>
      </c>
      <c r="D2" s="510" t="s">
        <v>628</v>
      </c>
      <c r="E2" s="540" t="s">
        <v>621</v>
      </c>
      <c r="F2" s="540"/>
      <c r="G2" s="509"/>
    </row>
    <row r="3" spans="1:7" s="219" customFormat="1" ht="57.75" customHeight="1" thickBot="1">
      <c r="A3" s="543"/>
      <c r="B3" s="541"/>
      <c r="C3" s="541"/>
      <c r="D3" s="541"/>
      <c r="E3" s="30" t="s">
        <v>622</v>
      </c>
      <c r="F3" s="30" t="s">
        <v>623</v>
      </c>
      <c r="G3" s="494" t="s">
        <v>624</v>
      </c>
    </row>
    <row r="4" spans="1:7" s="220" customFormat="1" ht="15" customHeight="1" thickBot="1">
      <c r="A4" s="392" t="s">
        <v>388</v>
      </c>
      <c r="B4" s="393" t="s">
        <v>389</v>
      </c>
      <c r="C4" s="393" t="s">
        <v>390</v>
      </c>
      <c r="D4" s="393" t="s">
        <v>391</v>
      </c>
      <c r="E4" s="393" t="s">
        <v>629</v>
      </c>
      <c r="F4" s="393" t="s">
        <v>469</v>
      </c>
      <c r="G4" s="440" t="s">
        <v>470</v>
      </c>
    </row>
    <row r="5" spans="1:7" ht="15" customHeight="1">
      <c r="A5" s="221" t="s">
        <v>5</v>
      </c>
      <c r="B5" s="222" t="s">
        <v>712</v>
      </c>
      <c r="C5" s="223">
        <v>1975</v>
      </c>
      <c r="D5" s="223">
        <v>0</v>
      </c>
      <c r="E5" s="224">
        <f aca="true" t="shared" si="0" ref="E5:E29">C5+D5</f>
        <v>1975</v>
      </c>
      <c r="F5" s="223">
        <v>1975</v>
      </c>
      <c r="G5" s="225"/>
    </row>
    <row r="6" spans="1:7" ht="15" customHeight="1">
      <c r="A6" s="226" t="s">
        <v>6</v>
      </c>
      <c r="B6" s="227"/>
      <c r="C6" s="2"/>
      <c r="D6" s="2"/>
      <c r="E6" s="224">
        <f t="shared" si="0"/>
        <v>0</v>
      </c>
      <c r="F6" s="2"/>
      <c r="G6" s="113"/>
    </row>
    <row r="7" spans="1:7" ht="15" customHeight="1">
      <c r="A7" s="226" t="s">
        <v>7</v>
      </c>
      <c r="B7" s="227"/>
      <c r="C7" s="2"/>
      <c r="D7" s="2"/>
      <c r="E7" s="224">
        <f t="shared" si="0"/>
        <v>0</v>
      </c>
      <c r="F7" s="2"/>
      <c r="G7" s="113"/>
    </row>
    <row r="8" spans="1:7" ht="15" customHeight="1">
      <c r="A8" s="226" t="s">
        <v>8</v>
      </c>
      <c r="B8" s="227"/>
      <c r="C8" s="2"/>
      <c r="D8" s="2"/>
      <c r="E8" s="224">
        <f t="shared" si="0"/>
        <v>0</v>
      </c>
      <c r="F8" s="2"/>
      <c r="G8" s="113"/>
    </row>
    <row r="9" spans="1:7" ht="15" customHeight="1">
      <c r="A9" s="226" t="s">
        <v>9</v>
      </c>
      <c r="B9" s="227"/>
      <c r="C9" s="2"/>
      <c r="D9" s="2"/>
      <c r="E9" s="224">
        <f t="shared" si="0"/>
        <v>0</v>
      </c>
      <c r="F9" s="2"/>
      <c r="G9" s="113"/>
    </row>
    <row r="10" spans="1:7" ht="15" customHeight="1">
      <c r="A10" s="226" t="s">
        <v>10</v>
      </c>
      <c r="B10" s="227"/>
      <c r="C10" s="2"/>
      <c r="D10" s="2"/>
      <c r="E10" s="224">
        <f t="shared" si="0"/>
        <v>0</v>
      </c>
      <c r="F10" s="2"/>
      <c r="G10" s="113"/>
    </row>
    <row r="11" spans="1:7" ht="15" customHeight="1">
      <c r="A11" s="226" t="s">
        <v>11</v>
      </c>
      <c r="B11" s="227"/>
      <c r="C11" s="2"/>
      <c r="D11" s="2"/>
      <c r="E11" s="224">
        <f t="shared" si="0"/>
        <v>0</v>
      </c>
      <c r="F11" s="2"/>
      <c r="G11" s="113"/>
    </row>
    <row r="12" spans="1:7" ht="15" customHeight="1">
      <c r="A12" s="226" t="s">
        <v>12</v>
      </c>
      <c r="B12" s="227"/>
      <c r="C12" s="2"/>
      <c r="D12" s="2"/>
      <c r="E12" s="224">
        <f t="shared" si="0"/>
        <v>0</v>
      </c>
      <c r="F12" s="2"/>
      <c r="G12" s="113"/>
    </row>
    <row r="13" spans="1:7" ht="15" customHeight="1">
      <c r="A13" s="226" t="s">
        <v>13</v>
      </c>
      <c r="B13" s="227"/>
      <c r="C13" s="2"/>
      <c r="D13" s="2"/>
      <c r="E13" s="224">
        <f t="shared" si="0"/>
        <v>0</v>
      </c>
      <c r="F13" s="2"/>
      <c r="G13" s="113"/>
    </row>
    <row r="14" spans="1:7" ht="15" customHeight="1">
      <c r="A14" s="226" t="s">
        <v>14</v>
      </c>
      <c r="B14" s="227"/>
      <c r="C14" s="2"/>
      <c r="D14" s="2"/>
      <c r="E14" s="224">
        <f t="shared" si="0"/>
        <v>0</v>
      </c>
      <c r="F14" s="2"/>
      <c r="G14" s="113"/>
    </row>
    <row r="15" spans="1:7" ht="15" customHeight="1">
      <c r="A15" s="226" t="s">
        <v>15</v>
      </c>
      <c r="B15" s="227"/>
      <c r="C15" s="2"/>
      <c r="D15" s="2"/>
      <c r="E15" s="224">
        <f t="shared" si="0"/>
        <v>0</v>
      </c>
      <c r="F15" s="2"/>
      <c r="G15" s="113"/>
    </row>
    <row r="16" spans="1:7" ht="15" customHeight="1">
      <c r="A16" s="226" t="s">
        <v>16</v>
      </c>
      <c r="B16" s="227"/>
      <c r="C16" s="2"/>
      <c r="D16" s="2"/>
      <c r="E16" s="224">
        <f t="shared" si="0"/>
        <v>0</v>
      </c>
      <c r="F16" s="2"/>
      <c r="G16" s="113"/>
    </row>
    <row r="17" spans="1:7" ht="15" customHeight="1">
      <c r="A17" s="226" t="s">
        <v>17</v>
      </c>
      <c r="B17" s="227"/>
      <c r="C17" s="2"/>
      <c r="D17" s="2"/>
      <c r="E17" s="224">
        <f t="shared" si="0"/>
        <v>0</v>
      </c>
      <c r="F17" s="2"/>
      <c r="G17" s="113"/>
    </row>
    <row r="18" spans="1:7" ht="15" customHeight="1">
      <c r="A18" s="226" t="s">
        <v>18</v>
      </c>
      <c r="B18" s="227"/>
      <c r="C18" s="2"/>
      <c r="D18" s="2"/>
      <c r="E18" s="224">
        <f t="shared" si="0"/>
        <v>0</v>
      </c>
      <c r="F18" s="2"/>
      <c r="G18" s="113"/>
    </row>
    <row r="19" spans="1:7" ht="15" customHeight="1">
      <c r="A19" s="226" t="s">
        <v>19</v>
      </c>
      <c r="B19" s="227"/>
      <c r="C19" s="2"/>
      <c r="D19" s="2"/>
      <c r="E19" s="224">
        <f t="shared" si="0"/>
        <v>0</v>
      </c>
      <c r="F19" s="2"/>
      <c r="G19" s="113"/>
    </row>
    <row r="20" spans="1:7" ht="15" customHeight="1">
      <c r="A20" s="226" t="s">
        <v>20</v>
      </c>
      <c r="B20" s="227"/>
      <c r="C20" s="2"/>
      <c r="D20" s="2"/>
      <c r="E20" s="224">
        <f t="shared" si="0"/>
        <v>0</v>
      </c>
      <c r="F20" s="2"/>
      <c r="G20" s="113"/>
    </row>
    <row r="21" spans="1:7" ht="15" customHeight="1">
      <c r="A21" s="226" t="s">
        <v>21</v>
      </c>
      <c r="B21" s="227"/>
      <c r="C21" s="2"/>
      <c r="D21" s="2"/>
      <c r="E21" s="224">
        <f t="shared" si="0"/>
        <v>0</v>
      </c>
      <c r="F21" s="2"/>
      <c r="G21" s="113"/>
    </row>
    <row r="22" spans="1:7" ht="15" customHeight="1">
      <c r="A22" s="226" t="s">
        <v>22</v>
      </c>
      <c r="B22" s="227"/>
      <c r="C22" s="2"/>
      <c r="D22" s="2"/>
      <c r="E22" s="224">
        <f t="shared" si="0"/>
        <v>0</v>
      </c>
      <c r="F22" s="2"/>
      <c r="G22" s="113"/>
    </row>
    <row r="23" spans="1:7" ht="15" customHeight="1">
      <c r="A23" s="226" t="s">
        <v>23</v>
      </c>
      <c r="B23" s="227"/>
      <c r="C23" s="2"/>
      <c r="D23" s="2"/>
      <c r="E23" s="224">
        <f t="shared" si="0"/>
        <v>0</v>
      </c>
      <c r="F23" s="2"/>
      <c r="G23" s="113"/>
    </row>
    <row r="24" spans="1:7" ht="15" customHeight="1">
      <c r="A24" s="226" t="s">
        <v>24</v>
      </c>
      <c r="B24" s="227"/>
      <c r="C24" s="2"/>
      <c r="D24" s="2"/>
      <c r="E24" s="224">
        <f t="shared" si="0"/>
        <v>0</v>
      </c>
      <c r="F24" s="2"/>
      <c r="G24" s="113"/>
    </row>
    <row r="25" spans="1:7" ht="15" customHeight="1">
      <c r="A25" s="226" t="s">
        <v>25</v>
      </c>
      <c r="B25" s="227"/>
      <c r="C25" s="2"/>
      <c r="D25" s="2"/>
      <c r="E25" s="224">
        <f t="shared" si="0"/>
        <v>0</v>
      </c>
      <c r="F25" s="2"/>
      <c r="G25" s="113"/>
    </row>
    <row r="26" spans="1:7" ht="15" customHeight="1">
      <c r="A26" s="226" t="s">
        <v>26</v>
      </c>
      <c r="B26" s="227"/>
      <c r="C26" s="2"/>
      <c r="D26" s="2"/>
      <c r="E26" s="224">
        <f t="shared" si="0"/>
        <v>0</v>
      </c>
      <c r="F26" s="2"/>
      <c r="G26" s="113"/>
    </row>
    <row r="27" spans="1:7" ht="15" customHeight="1">
      <c r="A27" s="226" t="s">
        <v>27</v>
      </c>
      <c r="B27" s="227"/>
      <c r="C27" s="2"/>
      <c r="D27" s="2"/>
      <c r="E27" s="224">
        <f t="shared" si="0"/>
        <v>0</v>
      </c>
      <c r="F27" s="2"/>
      <c r="G27" s="113"/>
    </row>
    <row r="28" spans="1:7" ht="15" customHeight="1">
      <c r="A28" s="226" t="s">
        <v>28</v>
      </c>
      <c r="B28" s="227"/>
      <c r="C28" s="2"/>
      <c r="D28" s="2"/>
      <c r="E28" s="224">
        <f t="shared" si="0"/>
        <v>0</v>
      </c>
      <c r="F28" s="2"/>
      <c r="G28" s="113"/>
    </row>
    <row r="29" spans="1:7" ht="15" customHeight="1">
      <c r="A29" s="226" t="s">
        <v>29</v>
      </c>
      <c r="B29" s="227"/>
      <c r="C29" s="2"/>
      <c r="D29" s="2"/>
      <c r="E29" s="224">
        <f t="shared" si="0"/>
        <v>0</v>
      </c>
      <c r="F29" s="2"/>
      <c r="G29" s="113"/>
    </row>
    <row r="30" spans="1:7" ht="15" customHeight="1">
      <c r="A30" s="226" t="s">
        <v>30</v>
      </c>
      <c r="B30" s="227"/>
      <c r="C30" s="2"/>
      <c r="D30" s="2"/>
      <c r="E30" s="224"/>
      <c r="F30" s="2"/>
      <c r="G30" s="113"/>
    </row>
    <row r="31" spans="1:7" ht="15" customHeight="1">
      <c r="A31" s="226" t="s">
        <v>31</v>
      </c>
      <c r="B31" s="227"/>
      <c r="C31" s="2"/>
      <c r="D31" s="2"/>
      <c r="E31" s="224">
        <f>C31+D31</f>
        <v>0</v>
      </c>
      <c r="F31" s="2"/>
      <c r="G31" s="113"/>
    </row>
    <row r="32" spans="1:7" ht="15" customHeight="1">
      <c r="A32" s="226" t="s">
        <v>32</v>
      </c>
      <c r="B32" s="227"/>
      <c r="C32" s="2"/>
      <c r="D32" s="2"/>
      <c r="E32" s="224">
        <f>C32+D32</f>
        <v>0</v>
      </c>
      <c r="F32" s="2"/>
      <c r="G32" s="113"/>
    </row>
    <row r="33" spans="1:7" ht="15" customHeight="1">
      <c r="A33" s="226" t="s">
        <v>33</v>
      </c>
      <c r="B33" s="227"/>
      <c r="C33" s="2"/>
      <c r="D33" s="2"/>
      <c r="E33" s="224">
        <f>C33+D33</f>
        <v>0</v>
      </c>
      <c r="F33" s="2"/>
      <c r="G33" s="113"/>
    </row>
    <row r="34" spans="1:7" ht="15" customHeight="1">
      <c r="A34" s="226" t="s">
        <v>84</v>
      </c>
      <c r="B34" s="227"/>
      <c r="C34" s="2"/>
      <c r="D34" s="2"/>
      <c r="E34" s="224">
        <f>C34+D34</f>
        <v>0</v>
      </c>
      <c r="F34" s="2"/>
      <c r="G34" s="113"/>
    </row>
    <row r="35" spans="1:7" ht="15" customHeight="1" thickBot="1">
      <c r="A35" s="226" t="s">
        <v>160</v>
      </c>
      <c r="B35" s="228"/>
      <c r="C35" s="3"/>
      <c r="D35" s="3"/>
      <c r="E35" s="224">
        <f>C35+D35</f>
        <v>0</v>
      </c>
      <c r="F35" s="3"/>
      <c r="G35" s="229"/>
    </row>
    <row r="36" spans="1:7" ht="15" customHeight="1" thickBot="1">
      <c r="A36" s="538" t="s">
        <v>37</v>
      </c>
      <c r="B36" s="539"/>
      <c r="C36" s="14">
        <f>SUM(C5:C35)</f>
        <v>1975</v>
      </c>
      <c r="D36" s="14">
        <f>SUM(D5:D35)</f>
        <v>0</v>
      </c>
      <c r="E36" s="14">
        <f>SUM(E5:E35)</f>
        <v>1975</v>
      </c>
      <c r="F36" s="14">
        <f>SUM(F5:F35)</f>
        <v>1975</v>
      </c>
      <c r="G36" s="15">
        <f>SUM(G5:G35)</f>
        <v>0</v>
      </c>
    </row>
  </sheetData>
  <mergeCells count="6">
    <mergeCell ref="A36:B36"/>
    <mergeCell ref="E2:G2"/>
    <mergeCell ref="D2:D3"/>
    <mergeCell ref="C2:C3"/>
    <mergeCell ref="B2:B3"/>
    <mergeCell ref="A2:A3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KÖLTSÉGVETÉSI SZERVEK PÉNZMARADVÁNYÁNAK ALAKULÁSA&amp;R&amp;"Times New Roman CE,Félkövér dőlt"&amp;12 6. melléklet a 6/2015. (V.28.) önkormányzati rendelethez&amp;"Times New Roman CE,Dőlt"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I145"/>
  <sheetViews>
    <sheetView zoomScale="120" zoomScaleNormal="120" zoomScaleSheetLayoutView="100" workbookViewId="0" topLeftCell="A1">
      <selection activeCell="C97" sqref="C97"/>
    </sheetView>
  </sheetViews>
  <sheetFormatPr defaultColWidth="9.00390625" defaultRowHeight="12.75"/>
  <cols>
    <col min="1" max="1" width="9.00390625" style="285" customWidth="1"/>
    <col min="2" max="2" width="64.875" style="285" customWidth="1"/>
    <col min="3" max="3" width="17.375" style="285" customWidth="1"/>
    <col min="4" max="5" width="17.375" style="286" customWidth="1"/>
    <col min="6" max="6" width="0" style="495" hidden="1" customWidth="1"/>
    <col min="7" max="16384" width="9.375" style="296" customWidth="1"/>
  </cols>
  <sheetData>
    <row r="1" spans="1:5" ht="15.75" customHeight="1">
      <c r="A1" s="511" t="s">
        <v>2</v>
      </c>
      <c r="B1" s="511"/>
      <c r="C1" s="511"/>
      <c r="D1" s="511"/>
      <c r="E1" s="511"/>
    </row>
    <row r="2" spans="1:5" ht="15.75" customHeight="1" thickBot="1">
      <c r="A2" s="44" t="s">
        <v>90</v>
      </c>
      <c r="B2" s="44"/>
      <c r="C2" s="44"/>
      <c r="D2" s="283"/>
      <c r="E2" s="283" t="s">
        <v>135</v>
      </c>
    </row>
    <row r="3" spans="1:5" ht="15.75" customHeight="1">
      <c r="A3" s="517" t="s">
        <v>53</v>
      </c>
      <c r="B3" s="514" t="s">
        <v>4</v>
      </c>
      <c r="C3" s="544" t="str">
        <f>+CONCATENATE(LEFT(ÖSSZEFÜGGÉSEK!A4,4)-1,". évi tény")</f>
        <v>2013. évi tény</v>
      </c>
      <c r="D3" s="512" t="str">
        <f>+CONCATENATE(LEFT(ÖSSZEFÜGGÉSEK!A4,4),". évi")</f>
        <v>2014. évi</v>
      </c>
      <c r="E3" s="513"/>
    </row>
    <row r="4" spans="1:5" ht="37.5" customHeight="1" thickBot="1">
      <c r="A4" s="518"/>
      <c r="B4" s="515"/>
      <c r="C4" s="545"/>
      <c r="D4" s="46" t="s">
        <v>158</v>
      </c>
      <c r="E4" s="47" t="s">
        <v>159</v>
      </c>
    </row>
    <row r="5" spans="1:6" s="297" customFormat="1" ht="12" customHeight="1" thickBot="1">
      <c r="A5" s="261" t="s">
        <v>388</v>
      </c>
      <c r="B5" s="262" t="s">
        <v>389</v>
      </c>
      <c r="C5" s="262" t="s">
        <v>390</v>
      </c>
      <c r="D5" s="262" t="s">
        <v>392</v>
      </c>
      <c r="E5" s="263" t="s">
        <v>469</v>
      </c>
      <c r="F5" s="496"/>
    </row>
    <row r="6" spans="1:6" s="298" customFormat="1" ht="12" customHeight="1" thickBot="1">
      <c r="A6" s="256" t="s">
        <v>5</v>
      </c>
      <c r="B6" s="448" t="s">
        <v>272</v>
      </c>
      <c r="C6" s="288">
        <f>+C7+C8+C9+C10+C11+C12</f>
        <v>21167</v>
      </c>
      <c r="D6" s="288">
        <f>+D7+D8+D9+D10+D11+D12</f>
        <v>15627</v>
      </c>
      <c r="E6" s="271">
        <f>+E7+E8+E9+E10+E11+E12</f>
        <v>15627</v>
      </c>
      <c r="F6" s="497" t="s">
        <v>630</v>
      </c>
    </row>
    <row r="7" spans="1:6" s="298" customFormat="1" ht="12" customHeight="1">
      <c r="A7" s="251" t="s">
        <v>65</v>
      </c>
      <c r="B7" s="449" t="s">
        <v>273</v>
      </c>
      <c r="C7" s="290">
        <v>21167</v>
      </c>
      <c r="D7" s="290">
        <v>9775</v>
      </c>
      <c r="E7" s="273">
        <v>9775</v>
      </c>
      <c r="F7" s="497" t="s">
        <v>631</v>
      </c>
    </row>
    <row r="8" spans="1:6" s="298" customFormat="1" ht="12" customHeight="1">
      <c r="A8" s="250" t="s">
        <v>66</v>
      </c>
      <c r="B8" s="450" t="s">
        <v>274</v>
      </c>
      <c r="C8" s="289"/>
      <c r="D8" s="289"/>
      <c r="E8" s="272"/>
      <c r="F8" s="497" t="s">
        <v>632</v>
      </c>
    </row>
    <row r="9" spans="1:6" s="298" customFormat="1" ht="12" customHeight="1">
      <c r="A9" s="250" t="s">
        <v>67</v>
      </c>
      <c r="B9" s="450" t="s">
        <v>275</v>
      </c>
      <c r="C9" s="289"/>
      <c r="D9" s="289">
        <v>4789</v>
      </c>
      <c r="E9" s="272">
        <v>4789</v>
      </c>
      <c r="F9" s="497" t="s">
        <v>633</v>
      </c>
    </row>
    <row r="10" spans="1:6" s="298" customFormat="1" ht="12" customHeight="1">
      <c r="A10" s="250" t="s">
        <v>68</v>
      </c>
      <c r="B10" s="450" t="s">
        <v>276</v>
      </c>
      <c r="C10" s="289"/>
      <c r="D10" s="289">
        <v>699</v>
      </c>
      <c r="E10" s="272">
        <v>699</v>
      </c>
      <c r="F10" s="497" t="s">
        <v>634</v>
      </c>
    </row>
    <row r="11" spans="1:6" s="298" customFormat="1" ht="12" customHeight="1">
      <c r="A11" s="250" t="s">
        <v>86</v>
      </c>
      <c r="B11" s="450" t="s">
        <v>277</v>
      </c>
      <c r="C11" s="446"/>
      <c r="D11" s="289">
        <v>8</v>
      </c>
      <c r="E11" s="272">
        <v>8</v>
      </c>
      <c r="F11" s="497" t="s">
        <v>635</v>
      </c>
    </row>
    <row r="12" spans="1:6" s="298" customFormat="1" ht="12" customHeight="1" thickBot="1">
      <c r="A12" s="252" t="s">
        <v>69</v>
      </c>
      <c r="B12" s="451" t="s">
        <v>278</v>
      </c>
      <c r="C12" s="447"/>
      <c r="D12" s="291">
        <v>356</v>
      </c>
      <c r="E12" s="274">
        <v>356</v>
      </c>
      <c r="F12" s="497" t="s">
        <v>636</v>
      </c>
    </row>
    <row r="13" spans="1:6" s="298" customFormat="1" ht="12" customHeight="1" thickBot="1">
      <c r="A13" s="256" t="s">
        <v>6</v>
      </c>
      <c r="B13" s="452" t="s">
        <v>279</v>
      </c>
      <c r="C13" s="288">
        <f>+C14+C15+C16+C17+C18</f>
        <v>2570</v>
      </c>
      <c r="D13" s="288">
        <f>+D14+D15+D16+D17+D18</f>
        <v>3795</v>
      </c>
      <c r="E13" s="271">
        <f>+E14+E15+E16+E17+E18</f>
        <v>4637</v>
      </c>
      <c r="F13" s="497" t="s">
        <v>637</v>
      </c>
    </row>
    <row r="14" spans="1:6" s="298" customFormat="1" ht="12" customHeight="1">
      <c r="A14" s="251" t="s">
        <v>71</v>
      </c>
      <c r="B14" s="449" t="s">
        <v>280</v>
      </c>
      <c r="C14" s="290"/>
      <c r="D14" s="290"/>
      <c r="E14" s="273"/>
      <c r="F14" s="497" t="s">
        <v>638</v>
      </c>
    </row>
    <row r="15" spans="1:6" s="298" customFormat="1" ht="12" customHeight="1">
      <c r="A15" s="250" t="s">
        <v>72</v>
      </c>
      <c r="B15" s="450" t="s">
        <v>281</v>
      </c>
      <c r="C15" s="289"/>
      <c r="D15" s="289"/>
      <c r="E15" s="272"/>
      <c r="F15" s="497" t="s">
        <v>639</v>
      </c>
    </row>
    <row r="16" spans="1:6" s="298" customFormat="1" ht="12" customHeight="1">
      <c r="A16" s="250" t="s">
        <v>73</v>
      </c>
      <c r="B16" s="450" t="s">
        <v>282</v>
      </c>
      <c r="C16" s="289"/>
      <c r="D16" s="289"/>
      <c r="E16" s="272"/>
      <c r="F16" s="497" t="s">
        <v>640</v>
      </c>
    </row>
    <row r="17" spans="1:6" s="298" customFormat="1" ht="12" customHeight="1">
      <c r="A17" s="250" t="s">
        <v>74</v>
      </c>
      <c r="B17" s="450" t="s">
        <v>283</v>
      </c>
      <c r="C17" s="289"/>
      <c r="D17" s="289"/>
      <c r="E17" s="272"/>
      <c r="F17" s="497" t="s">
        <v>641</v>
      </c>
    </row>
    <row r="18" spans="1:6" s="298" customFormat="1" ht="12" customHeight="1">
      <c r="A18" s="250" t="s">
        <v>75</v>
      </c>
      <c r="B18" s="450" t="s">
        <v>284</v>
      </c>
      <c r="C18" s="289">
        <v>2570</v>
      </c>
      <c r="D18" s="289">
        <v>3795</v>
      </c>
      <c r="E18" s="272">
        <v>4637</v>
      </c>
      <c r="F18" s="497" t="s">
        <v>642</v>
      </c>
    </row>
    <row r="19" spans="1:6" s="298" customFormat="1" ht="12" customHeight="1" thickBot="1">
      <c r="A19" s="252" t="s">
        <v>81</v>
      </c>
      <c r="B19" s="451" t="s">
        <v>285</v>
      </c>
      <c r="C19" s="291"/>
      <c r="D19" s="291"/>
      <c r="E19" s="274"/>
      <c r="F19" s="497" t="s">
        <v>643</v>
      </c>
    </row>
    <row r="20" spans="1:6" s="298" customFormat="1" ht="12" customHeight="1" thickBot="1">
      <c r="A20" s="256" t="s">
        <v>7</v>
      </c>
      <c r="B20" s="448" t="s">
        <v>286</v>
      </c>
      <c r="C20" s="288">
        <f>+C21+C22+C23+C24+C25</f>
        <v>0</v>
      </c>
      <c r="D20" s="288">
        <f>+D21+D22+D23+D24+D25</f>
        <v>3000</v>
      </c>
      <c r="E20" s="271">
        <f>+E21+E22+E23+E24+E25</f>
        <v>3000</v>
      </c>
      <c r="F20" s="497" t="s">
        <v>644</v>
      </c>
    </row>
    <row r="21" spans="1:6" s="298" customFormat="1" ht="12" customHeight="1">
      <c r="A21" s="251" t="s">
        <v>54</v>
      </c>
      <c r="B21" s="449" t="s">
        <v>287</v>
      </c>
      <c r="C21" s="290"/>
      <c r="D21" s="290"/>
      <c r="E21" s="273"/>
      <c r="F21" s="497" t="s">
        <v>645</v>
      </c>
    </row>
    <row r="22" spans="1:6" s="298" customFormat="1" ht="12" customHeight="1">
      <c r="A22" s="250" t="s">
        <v>55</v>
      </c>
      <c r="B22" s="450" t="s">
        <v>288</v>
      </c>
      <c r="C22" s="289"/>
      <c r="D22" s="289"/>
      <c r="E22" s="272"/>
      <c r="F22" s="497" t="s">
        <v>646</v>
      </c>
    </row>
    <row r="23" spans="1:6" s="298" customFormat="1" ht="12" customHeight="1">
      <c r="A23" s="250" t="s">
        <v>56</v>
      </c>
      <c r="B23" s="450" t="s">
        <v>289</v>
      </c>
      <c r="C23" s="289"/>
      <c r="D23" s="289">
        <v>3000</v>
      </c>
      <c r="E23" s="272">
        <v>3000</v>
      </c>
      <c r="F23" s="497" t="s">
        <v>647</v>
      </c>
    </row>
    <row r="24" spans="1:6" s="298" customFormat="1" ht="12" customHeight="1">
      <c r="A24" s="250" t="s">
        <v>57</v>
      </c>
      <c r="B24" s="450" t="s">
        <v>290</v>
      </c>
      <c r="C24" s="289"/>
      <c r="D24" s="289"/>
      <c r="E24" s="272"/>
      <c r="F24" s="497" t="s">
        <v>648</v>
      </c>
    </row>
    <row r="25" spans="1:6" s="298" customFormat="1" ht="12" customHeight="1">
      <c r="A25" s="250" t="s">
        <v>100</v>
      </c>
      <c r="B25" s="450" t="s">
        <v>291</v>
      </c>
      <c r="C25" s="289"/>
      <c r="D25" s="289"/>
      <c r="E25" s="272"/>
      <c r="F25" s="497" t="s">
        <v>649</v>
      </c>
    </row>
    <row r="26" spans="1:6" s="298" customFormat="1" ht="12" customHeight="1" thickBot="1">
      <c r="A26" s="252" t="s">
        <v>101</v>
      </c>
      <c r="B26" s="451" t="s">
        <v>292</v>
      </c>
      <c r="C26" s="291"/>
      <c r="D26" s="291"/>
      <c r="E26" s="274"/>
      <c r="F26" s="497" t="s">
        <v>650</v>
      </c>
    </row>
    <row r="27" spans="1:6" s="298" customFormat="1" ht="12" customHeight="1" thickBot="1">
      <c r="A27" s="256" t="s">
        <v>102</v>
      </c>
      <c r="B27" s="448" t="s">
        <v>293</v>
      </c>
      <c r="C27" s="294">
        <v>2701</v>
      </c>
      <c r="D27" s="294">
        <f>+D28+D31+D32+D33</f>
        <v>5425</v>
      </c>
      <c r="E27" s="306">
        <f>+E28+E31+E32+E33</f>
        <v>2919</v>
      </c>
      <c r="F27" s="497" t="s">
        <v>651</v>
      </c>
    </row>
    <row r="28" spans="1:6" s="298" customFormat="1" ht="12" customHeight="1">
      <c r="A28" s="251" t="s">
        <v>294</v>
      </c>
      <c r="B28" s="449" t="s">
        <v>295</v>
      </c>
      <c r="C28" s="308">
        <v>1655</v>
      </c>
      <c r="D28" s="308">
        <f>+D29+D30</f>
        <v>2800</v>
      </c>
      <c r="E28" s="307">
        <f>+E29+E30</f>
        <v>1564</v>
      </c>
      <c r="F28" s="497" t="s">
        <v>652</v>
      </c>
    </row>
    <row r="29" spans="1:6" s="298" customFormat="1" ht="12" customHeight="1">
      <c r="A29" s="250" t="s">
        <v>296</v>
      </c>
      <c r="B29" s="450" t="s">
        <v>297</v>
      </c>
      <c r="C29" s="289">
        <v>1655</v>
      </c>
      <c r="D29" s="289">
        <v>2800</v>
      </c>
      <c r="E29" s="272">
        <v>1564</v>
      </c>
      <c r="F29" s="497" t="s">
        <v>653</v>
      </c>
    </row>
    <row r="30" spans="1:6" s="298" customFormat="1" ht="12" customHeight="1">
      <c r="A30" s="250" t="s">
        <v>298</v>
      </c>
      <c r="B30" s="450" t="s">
        <v>299</v>
      </c>
      <c r="C30" s="289"/>
      <c r="D30" s="289"/>
      <c r="E30" s="272"/>
      <c r="F30" s="497" t="s">
        <v>654</v>
      </c>
    </row>
    <row r="31" spans="1:6" s="298" customFormat="1" ht="12" customHeight="1">
      <c r="A31" s="250" t="s">
        <v>300</v>
      </c>
      <c r="B31" s="450" t="s">
        <v>301</v>
      </c>
      <c r="C31" s="289">
        <v>940</v>
      </c>
      <c r="D31" s="289">
        <v>2500</v>
      </c>
      <c r="E31" s="272">
        <v>897</v>
      </c>
      <c r="F31" s="497" t="s">
        <v>655</v>
      </c>
    </row>
    <row r="32" spans="1:6" s="298" customFormat="1" ht="12" customHeight="1">
      <c r="A32" s="250" t="s">
        <v>302</v>
      </c>
      <c r="B32" s="450" t="s">
        <v>303</v>
      </c>
      <c r="C32" s="289" t="s">
        <v>714</v>
      </c>
      <c r="D32" s="289">
        <v>125</v>
      </c>
      <c r="E32" s="272">
        <v>377</v>
      </c>
      <c r="F32" s="497" t="s">
        <v>656</v>
      </c>
    </row>
    <row r="33" spans="1:6" s="298" customFormat="1" ht="12" customHeight="1" thickBot="1">
      <c r="A33" s="252" t="s">
        <v>304</v>
      </c>
      <c r="B33" s="451" t="s">
        <v>305</v>
      </c>
      <c r="C33" s="291">
        <v>106</v>
      </c>
      <c r="D33" s="291"/>
      <c r="E33" s="274">
        <v>81</v>
      </c>
      <c r="F33" s="497" t="s">
        <v>657</v>
      </c>
    </row>
    <row r="34" spans="1:6" s="298" customFormat="1" ht="12" customHeight="1" thickBot="1">
      <c r="A34" s="256" t="s">
        <v>9</v>
      </c>
      <c r="B34" s="448" t="s">
        <v>306</v>
      </c>
      <c r="C34" s="288">
        <f>SUM(C35:C44)</f>
        <v>7334</v>
      </c>
      <c r="D34" s="288">
        <f>SUM(D35:D44)</f>
        <v>2000</v>
      </c>
      <c r="E34" s="271">
        <f>SUM(E35:E44)</f>
        <v>1940</v>
      </c>
      <c r="F34" s="497" t="s">
        <v>658</v>
      </c>
    </row>
    <row r="35" spans="1:6" s="298" customFormat="1" ht="12" customHeight="1">
      <c r="A35" s="251" t="s">
        <v>58</v>
      </c>
      <c r="B35" s="449" t="s">
        <v>307</v>
      </c>
      <c r="C35" s="290"/>
      <c r="D35" s="290"/>
      <c r="E35" s="273"/>
      <c r="F35" s="497" t="s">
        <v>659</v>
      </c>
    </row>
    <row r="36" spans="1:6" s="298" customFormat="1" ht="12" customHeight="1">
      <c r="A36" s="250" t="s">
        <v>59</v>
      </c>
      <c r="B36" s="450" t="s">
        <v>308</v>
      </c>
      <c r="C36" s="289">
        <v>2912</v>
      </c>
      <c r="D36" s="289"/>
      <c r="E36" s="272">
        <v>501</v>
      </c>
      <c r="F36" s="497" t="s">
        <v>660</v>
      </c>
    </row>
    <row r="37" spans="1:6" s="298" customFormat="1" ht="12" customHeight="1">
      <c r="A37" s="250" t="s">
        <v>60</v>
      </c>
      <c r="B37" s="450" t="s">
        <v>309</v>
      </c>
      <c r="C37" s="289"/>
      <c r="D37" s="289"/>
      <c r="E37" s="272"/>
      <c r="F37" s="497" t="s">
        <v>661</v>
      </c>
    </row>
    <row r="38" spans="1:6" s="298" customFormat="1" ht="12" customHeight="1">
      <c r="A38" s="250" t="s">
        <v>104</v>
      </c>
      <c r="B38" s="450" t="s">
        <v>310</v>
      </c>
      <c r="C38" s="289">
        <v>3505</v>
      </c>
      <c r="D38" s="289">
        <v>2000</v>
      </c>
      <c r="E38" s="272">
        <v>1091</v>
      </c>
      <c r="F38" s="497" t="s">
        <v>662</v>
      </c>
    </row>
    <row r="39" spans="1:6" s="298" customFormat="1" ht="12" customHeight="1">
      <c r="A39" s="250" t="s">
        <v>105</v>
      </c>
      <c r="B39" s="450" t="s">
        <v>311</v>
      </c>
      <c r="C39" s="289"/>
      <c r="D39" s="289"/>
      <c r="E39" s="272"/>
      <c r="F39" s="497" t="s">
        <v>663</v>
      </c>
    </row>
    <row r="40" spans="1:6" s="298" customFormat="1" ht="12" customHeight="1">
      <c r="A40" s="250" t="s">
        <v>106</v>
      </c>
      <c r="B40" s="450" t="s">
        <v>312</v>
      </c>
      <c r="C40" s="289">
        <v>916</v>
      </c>
      <c r="D40" s="289"/>
      <c r="E40" s="272">
        <v>295</v>
      </c>
      <c r="F40" s="497" t="s">
        <v>664</v>
      </c>
    </row>
    <row r="41" spans="1:6" s="298" customFormat="1" ht="12" customHeight="1">
      <c r="A41" s="250" t="s">
        <v>107</v>
      </c>
      <c r="B41" s="450" t="s">
        <v>313</v>
      </c>
      <c r="C41" s="289"/>
      <c r="D41" s="289"/>
      <c r="E41" s="272"/>
      <c r="F41" s="497" t="s">
        <v>665</v>
      </c>
    </row>
    <row r="42" spans="1:6" s="298" customFormat="1" ht="12" customHeight="1">
      <c r="A42" s="250" t="s">
        <v>108</v>
      </c>
      <c r="B42" s="450" t="s">
        <v>314</v>
      </c>
      <c r="C42" s="289">
        <v>1</v>
      </c>
      <c r="D42" s="289"/>
      <c r="E42" s="272">
        <v>53</v>
      </c>
      <c r="F42" s="497" t="s">
        <v>666</v>
      </c>
    </row>
    <row r="43" spans="1:6" s="298" customFormat="1" ht="12" customHeight="1">
      <c r="A43" s="250" t="s">
        <v>315</v>
      </c>
      <c r="B43" s="450" t="s">
        <v>316</v>
      </c>
      <c r="C43" s="292"/>
      <c r="D43" s="292"/>
      <c r="E43" s="275"/>
      <c r="F43" s="497" t="s">
        <v>667</v>
      </c>
    </row>
    <row r="44" spans="1:6" s="298" customFormat="1" ht="12" customHeight="1" thickBot="1">
      <c r="A44" s="252" t="s">
        <v>317</v>
      </c>
      <c r="B44" s="451" t="s">
        <v>318</v>
      </c>
      <c r="C44" s="293"/>
      <c r="D44" s="293"/>
      <c r="E44" s="276"/>
      <c r="F44" s="497" t="s">
        <v>668</v>
      </c>
    </row>
    <row r="45" spans="1:6" s="298" customFormat="1" ht="12" customHeight="1" thickBot="1">
      <c r="A45" s="256" t="s">
        <v>10</v>
      </c>
      <c r="B45" s="448" t="s">
        <v>319</v>
      </c>
      <c r="C45" s="288">
        <f>SUM(C46:C50)</f>
        <v>0</v>
      </c>
      <c r="D45" s="288">
        <f>SUM(D46:D50)</f>
        <v>0</v>
      </c>
      <c r="E45" s="271">
        <f>SUM(E46:E50)</f>
        <v>0</v>
      </c>
      <c r="F45" s="497" t="s">
        <v>669</v>
      </c>
    </row>
    <row r="46" spans="1:6" s="298" customFormat="1" ht="12" customHeight="1">
      <c r="A46" s="251" t="s">
        <v>61</v>
      </c>
      <c r="B46" s="449" t="s">
        <v>320</v>
      </c>
      <c r="C46" s="310"/>
      <c r="D46" s="310"/>
      <c r="E46" s="277"/>
      <c r="F46" s="497" t="s">
        <v>670</v>
      </c>
    </row>
    <row r="47" spans="1:6" s="298" customFormat="1" ht="12" customHeight="1">
      <c r="A47" s="250" t="s">
        <v>62</v>
      </c>
      <c r="B47" s="450" t="s">
        <v>321</v>
      </c>
      <c r="C47" s="292"/>
      <c r="D47" s="292"/>
      <c r="E47" s="275"/>
      <c r="F47" s="497" t="s">
        <v>671</v>
      </c>
    </row>
    <row r="48" spans="1:6" s="298" customFormat="1" ht="12" customHeight="1">
      <c r="A48" s="250" t="s">
        <v>322</v>
      </c>
      <c r="B48" s="450" t="s">
        <v>323</v>
      </c>
      <c r="C48" s="292"/>
      <c r="D48" s="292"/>
      <c r="E48" s="275"/>
      <c r="F48" s="497" t="s">
        <v>672</v>
      </c>
    </row>
    <row r="49" spans="1:6" s="298" customFormat="1" ht="12" customHeight="1">
      <c r="A49" s="250" t="s">
        <v>324</v>
      </c>
      <c r="B49" s="450" t="s">
        <v>325</v>
      </c>
      <c r="C49" s="292"/>
      <c r="D49" s="292"/>
      <c r="E49" s="275"/>
      <c r="F49" s="497" t="s">
        <v>673</v>
      </c>
    </row>
    <row r="50" spans="1:6" s="298" customFormat="1" ht="12" customHeight="1" thickBot="1">
      <c r="A50" s="252" t="s">
        <v>326</v>
      </c>
      <c r="B50" s="451" t="s">
        <v>327</v>
      </c>
      <c r="C50" s="293"/>
      <c r="D50" s="293"/>
      <c r="E50" s="276"/>
      <c r="F50" s="497" t="s">
        <v>674</v>
      </c>
    </row>
    <row r="51" spans="1:6" s="298" customFormat="1" ht="13.5" thickBot="1">
      <c r="A51" s="256" t="s">
        <v>109</v>
      </c>
      <c r="B51" s="448" t="s">
        <v>328</v>
      </c>
      <c r="C51" s="288">
        <f>SUM(C52:C54)</f>
        <v>0</v>
      </c>
      <c r="D51" s="288">
        <f>SUM(D52:D54)</f>
        <v>0</v>
      </c>
      <c r="E51" s="271">
        <f>SUM(E52:E54)</f>
        <v>0</v>
      </c>
      <c r="F51" s="497" t="s">
        <v>675</v>
      </c>
    </row>
    <row r="52" spans="1:6" s="298" customFormat="1" ht="12.75">
      <c r="A52" s="251" t="s">
        <v>63</v>
      </c>
      <c r="B52" s="449" t="s">
        <v>329</v>
      </c>
      <c r="C52" s="290"/>
      <c r="D52" s="290"/>
      <c r="E52" s="273"/>
      <c r="F52" s="497" t="s">
        <v>676</v>
      </c>
    </row>
    <row r="53" spans="1:6" s="298" customFormat="1" ht="14.25" customHeight="1">
      <c r="A53" s="250" t="s">
        <v>64</v>
      </c>
      <c r="B53" s="450" t="s">
        <v>524</v>
      </c>
      <c r="C53" s="289"/>
      <c r="D53" s="289"/>
      <c r="E53" s="272"/>
      <c r="F53" s="497" t="s">
        <v>677</v>
      </c>
    </row>
    <row r="54" spans="1:6" s="298" customFormat="1" ht="12.75">
      <c r="A54" s="250" t="s">
        <v>331</v>
      </c>
      <c r="B54" s="450" t="s">
        <v>332</v>
      </c>
      <c r="C54" s="289"/>
      <c r="D54" s="289"/>
      <c r="E54" s="272"/>
      <c r="F54" s="497" t="s">
        <v>678</v>
      </c>
    </row>
    <row r="55" spans="1:6" s="298" customFormat="1" ht="13.5" thickBot="1">
      <c r="A55" s="252" t="s">
        <v>333</v>
      </c>
      <c r="B55" s="451" t="s">
        <v>334</v>
      </c>
      <c r="C55" s="291"/>
      <c r="D55" s="291"/>
      <c r="E55" s="274"/>
      <c r="F55" s="497" t="s">
        <v>679</v>
      </c>
    </row>
    <row r="56" spans="1:6" s="298" customFormat="1" ht="13.5" thickBot="1">
      <c r="A56" s="256" t="s">
        <v>12</v>
      </c>
      <c r="B56" s="452" t="s">
        <v>335</v>
      </c>
      <c r="C56" s="288">
        <f>SUM(C57:C59)</f>
        <v>509</v>
      </c>
      <c r="D56" s="288">
        <f>SUM(D57:D59)</f>
        <v>0</v>
      </c>
      <c r="E56" s="271">
        <f>SUM(E57:E59)</f>
        <v>0</v>
      </c>
      <c r="F56" s="497" t="s">
        <v>680</v>
      </c>
    </row>
    <row r="57" spans="1:6" s="298" customFormat="1" ht="12.75">
      <c r="A57" s="250" t="s">
        <v>110</v>
      </c>
      <c r="B57" s="449" t="s">
        <v>336</v>
      </c>
      <c r="C57" s="292"/>
      <c r="D57" s="292"/>
      <c r="E57" s="275"/>
      <c r="F57" s="497" t="s">
        <v>681</v>
      </c>
    </row>
    <row r="58" spans="1:6" s="298" customFormat="1" ht="12.75" customHeight="1">
      <c r="A58" s="250" t="s">
        <v>111</v>
      </c>
      <c r="B58" s="450" t="s">
        <v>525</v>
      </c>
      <c r="C58" s="292"/>
      <c r="D58" s="292"/>
      <c r="E58" s="275"/>
      <c r="F58" s="497" t="s">
        <v>682</v>
      </c>
    </row>
    <row r="59" spans="1:6" s="298" customFormat="1" ht="12.75">
      <c r="A59" s="250" t="s">
        <v>136</v>
      </c>
      <c r="B59" s="450" t="s">
        <v>338</v>
      </c>
      <c r="C59" s="292">
        <v>509</v>
      </c>
      <c r="D59" s="292"/>
      <c r="E59" s="275"/>
      <c r="F59" s="497" t="s">
        <v>683</v>
      </c>
    </row>
    <row r="60" spans="1:6" s="298" customFormat="1" ht="13.5" thickBot="1">
      <c r="A60" s="250" t="s">
        <v>339</v>
      </c>
      <c r="B60" s="451" t="s">
        <v>340</v>
      </c>
      <c r="C60" s="292"/>
      <c r="D60" s="292"/>
      <c r="E60" s="275"/>
      <c r="F60" s="497" t="s">
        <v>684</v>
      </c>
    </row>
    <row r="61" spans="1:6" s="298" customFormat="1" ht="13.5" thickBot="1">
      <c r="A61" s="256" t="s">
        <v>13</v>
      </c>
      <c r="B61" s="448" t="s">
        <v>341</v>
      </c>
      <c r="C61" s="294">
        <f>+C6+C13+C20+C27+C34+C45+C51+C56</f>
        <v>34281</v>
      </c>
      <c r="D61" s="294">
        <f>+D6+D13+D20+D27+D34+D45+D51+D56</f>
        <v>29847</v>
      </c>
      <c r="E61" s="306">
        <f>+E6+E13+E20+E27+E34+E45+E51+E56</f>
        <v>28123</v>
      </c>
      <c r="F61" s="497" t="s">
        <v>685</v>
      </c>
    </row>
    <row r="62" spans="1:6" s="298" customFormat="1" ht="13.5" thickBot="1">
      <c r="A62" s="311" t="s">
        <v>342</v>
      </c>
      <c r="B62" s="452" t="s">
        <v>625</v>
      </c>
      <c r="C62" s="288">
        <f>SUM(C63:C65)</f>
        <v>0</v>
      </c>
      <c r="D62" s="288">
        <f>SUM(D63:D65)</f>
        <v>0</v>
      </c>
      <c r="E62" s="271">
        <f>SUM(E63:E65)</f>
        <v>0</v>
      </c>
      <c r="F62" s="497" t="s">
        <v>686</v>
      </c>
    </row>
    <row r="63" spans="1:6" s="298" customFormat="1" ht="12.75">
      <c r="A63" s="250" t="s">
        <v>344</v>
      </c>
      <c r="B63" s="449" t="s">
        <v>345</v>
      </c>
      <c r="C63" s="292"/>
      <c r="D63" s="292"/>
      <c r="E63" s="275"/>
      <c r="F63" s="497" t="s">
        <v>687</v>
      </c>
    </row>
    <row r="64" spans="1:6" s="298" customFormat="1" ht="12.75">
      <c r="A64" s="250" t="s">
        <v>346</v>
      </c>
      <c r="B64" s="450" t="s">
        <v>347</v>
      </c>
      <c r="C64" s="292"/>
      <c r="D64" s="292"/>
      <c r="E64" s="275"/>
      <c r="F64" s="497" t="s">
        <v>688</v>
      </c>
    </row>
    <row r="65" spans="1:6" s="298" customFormat="1" ht="13.5" thickBot="1">
      <c r="A65" s="250" t="s">
        <v>348</v>
      </c>
      <c r="B65" s="236" t="s">
        <v>393</v>
      </c>
      <c r="C65" s="292"/>
      <c r="D65" s="292"/>
      <c r="E65" s="275"/>
      <c r="F65" s="497" t="s">
        <v>689</v>
      </c>
    </row>
    <row r="66" spans="1:6" s="298" customFormat="1" ht="13.5" thickBot="1">
      <c r="A66" s="311" t="s">
        <v>350</v>
      </c>
      <c r="B66" s="452" t="s">
        <v>351</v>
      </c>
      <c r="C66" s="288">
        <f>SUM(C67:C70)</f>
        <v>0</v>
      </c>
      <c r="D66" s="288">
        <f>SUM(D67:D70)</f>
        <v>0</v>
      </c>
      <c r="E66" s="271">
        <f>SUM(E67:E70)</f>
        <v>0</v>
      </c>
      <c r="F66" s="497" t="s">
        <v>690</v>
      </c>
    </row>
    <row r="67" spans="1:6" s="298" customFormat="1" ht="12.75">
      <c r="A67" s="250" t="s">
        <v>87</v>
      </c>
      <c r="B67" s="449" t="s">
        <v>352</v>
      </c>
      <c r="C67" s="292"/>
      <c r="D67" s="292"/>
      <c r="E67" s="275"/>
      <c r="F67" s="497" t="s">
        <v>691</v>
      </c>
    </row>
    <row r="68" spans="1:6" s="298" customFormat="1" ht="12.75">
      <c r="A68" s="250" t="s">
        <v>88</v>
      </c>
      <c r="B68" s="450" t="s">
        <v>353</v>
      </c>
      <c r="C68" s="292"/>
      <c r="D68" s="292"/>
      <c r="E68" s="275"/>
      <c r="F68" s="497" t="s">
        <v>692</v>
      </c>
    </row>
    <row r="69" spans="1:6" s="298" customFormat="1" ht="12" customHeight="1">
      <c r="A69" s="250" t="s">
        <v>354</v>
      </c>
      <c r="B69" s="450" t="s">
        <v>355</v>
      </c>
      <c r="C69" s="292"/>
      <c r="D69" s="292"/>
      <c r="E69" s="275"/>
      <c r="F69" s="497" t="s">
        <v>693</v>
      </c>
    </row>
    <row r="70" spans="1:6" s="298" customFormat="1" ht="12" customHeight="1" thickBot="1">
      <c r="A70" s="250" t="s">
        <v>356</v>
      </c>
      <c r="B70" s="451" t="s">
        <v>357</v>
      </c>
      <c r="C70" s="292"/>
      <c r="D70" s="292"/>
      <c r="E70" s="275"/>
      <c r="F70" s="497" t="s">
        <v>694</v>
      </c>
    </row>
    <row r="71" spans="1:6" s="298" customFormat="1" ht="12" customHeight="1" thickBot="1">
      <c r="A71" s="311" t="s">
        <v>358</v>
      </c>
      <c r="B71" s="452" t="s">
        <v>359</v>
      </c>
      <c r="C71" s="288">
        <f>SUM(C72:C73)</f>
        <v>0</v>
      </c>
      <c r="D71" s="288">
        <f>SUM(D72:D73)</f>
        <v>2337</v>
      </c>
      <c r="E71" s="271">
        <f>SUM(E72:E73)</f>
        <v>2337</v>
      </c>
      <c r="F71" s="497" t="s">
        <v>695</v>
      </c>
    </row>
    <row r="72" spans="1:6" s="298" customFormat="1" ht="12" customHeight="1">
      <c r="A72" s="250" t="s">
        <v>360</v>
      </c>
      <c r="B72" s="449" t="s">
        <v>361</v>
      </c>
      <c r="C72" s="292"/>
      <c r="D72" s="292">
        <v>2337</v>
      </c>
      <c r="E72" s="275">
        <v>2337</v>
      </c>
      <c r="F72" s="497" t="s">
        <v>696</v>
      </c>
    </row>
    <row r="73" spans="1:6" s="298" customFormat="1" ht="12" customHeight="1" thickBot="1">
      <c r="A73" s="250" t="s">
        <v>362</v>
      </c>
      <c r="B73" s="451" t="s">
        <v>363</v>
      </c>
      <c r="C73" s="292"/>
      <c r="D73" s="292"/>
      <c r="E73" s="275"/>
      <c r="F73" s="497" t="s">
        <v>697</v>
      </c>
    </row>
    <row r="74" spans="1:6" s="298" customFormat="1" ht="12" customHeight="1" thickBot="1">
      <c r="A74" s="311" t="s">
        <v>364</v>
      </c>
      <c r="B74" s="452" t="s">
        <v>365</v>
      </c>
      <c r="C74" s="288">
        <f>SUM(C75:C77)</f>
        <v>0</v>
      </c>
      <c r="D74" s="288">
        <f>SUM(D75:D77)</f>
        <v>0</v>
      </c>
      <c r="E74" s="271">
        <f>SUM(E75:E77)</f>
        <v>507</v>
      </c>
      <c r="F74" s="497" t="s">
        <v>698</v>
      </c>
    </row>
    <row r="75" spans="1:6" s="298" customFormat="1" ht="12" customHeight="1">
      <c r="A75" s="250" t="s">
        <v>366</v>
      </c>
      <c r="B75" s="449" t="s">
        <v>367</v>
      </c>
      <c r="C75" s="292"/>
      <c r="D75" s="292"/>
      <c r="E75" s="275">
        <v>507</v>
      </c>
      <c r="F75" s="497" t="s">
        <v>699</v>
      </c>
    </row>
    <row r="76" spans="1:6" s="298" customFormat="1" ht="12" customHeight="1">
      <c r="A76" s="250" t="s">
        <v>368</v>
      </c>
      <c r="B76" s="450" t="s">
        <v>369</v>
      </c>
      <c r="C76" s="292"/>
      <c r="D76" s="292"/>
      <c r="E76" s="275"/>
      <c r="F76" s="497" t="s">
        <v>700</v>
      </c>
    </row>
    <row r="77" spans="1:6" s="298" customFormat="1" ht="12" customHeight="1" thickBot="1">
      <c r="A77" s="250" t="s">
        <v>370</v>
      </c>
      <c r="B77" s="451" t="s">
        <v>371</v>
      </c>
      <c r="C77" s="292"/>
      <c r="D77" s="292"/>
      <c r="E77" s="275"/>
      <c r="F77" s="497" t="s">
        <v>701</v>
      </c>
    </row>
    <row r="78" spans="1:6" s="298" customFormat="1" ht="12" customHeight="1" thickBot="1">
      <c r="A78" s="311" t="s">
        <v>372</v>
      </c>
      <c r="B78" s="452" t="s">
        <v>373</v>
      </c>
      <c r="C78" s="288">
        <f>SUM(C79:C82)</f>
        <v>0</v>
      </c>
      <c r="D78" s="288">
        <f>SUM(D79:D82)</f>
        <v>0</v>
      </c>
      <c r="E78" s="271">
        <f>SUM(E79:E82)</f>
        <v>0</v>
      </c>
      <c r="F78" s="497" t="s">
        <v>702</v>
      </c>
    </row>
    <row r="79" spans="1:6" s="298" customFormat="1" ht="12" customHeight="1">
      <c r="A79" s="444" t="s">
        <v>374</v>
      </c>
      <c r="B79" s="449" t="s">
        <v>375</v>
      </c>
      <c r="C79" s="292"/>
      <c r="D79" s="292"/>
      <c r="E79" s="275"/>
      <c r="F79" s="497" t="s">
        <v>703</v>
      </c>
    </row>
    <row r="80" spans="1:6" s="298" customFormat="1" ht="12" customHeight="1">
      <c r="A80" s="445" t="s">
        <v>376</v>
      </c>
      <c r="B80" s="450" t="s">
        <v>377</v>
      </c>
      <c r="C80" s="292"/>
      <c r="D80" s="292"/>
      <c r="E80" s="275"/>
      <c r="F80" s="497" t="s">
        <v>704</v>
      </c>
    </row>
    <row r="81" spans="1:6" s="298" customFormat="1" ht="12" customHeight="1">
      <c r="A81" s="445" t="s">
        <v>378</v>
      </c>
      <c r="B81" s="450" t="s">
        <v>379</v>
      </c>
      <c r="C81" s="292"/>
      <c r="D81" s="292"/>
      <c r="E81" s="275"/>
      <c r="F81" s="497" t="s">
        <v>705</v>
      </c>
    </row>
    <row r="82" spans="1:6" s="298" customFormat="1" ht="12" customHeight="1" thickBot="1">
      <c r="A82" s="312" t="s">
        <v>380</v>
      </c>
      <c r="B82" s="451" t="s">
        <v>381</v>
      </c>
      <c r="C82" s="292"/>
      <c r="D82" s="292"/>
      <c r="E82" s="275"/>
      <c r="F82" s="497" t="s">
        <v>706</v>
      </c>
    </row>
    <row r="83" spans="1:6" s="298" customFormat="1" ht="12" customHeight="1" thickBot="1">
      <c r="A83" s="311" t="s">
        <v>382</v>
      </c>
      <c r="B83" s="452" t="s">
        <v>383</v>
      </c>
      <c r="C83" s="314"/>
      <c r="D83" s="314"/>
      <c r="E83" s="315"/>
      <c r="F83" s="497" t="s">
        <v>707</v>
      </c>
    </row>
    <row r="84" spans="1:6" s="298" customFormat="1" ht="13.5" customHeight="1" thickBot="1">
      <c r="A84" s="311" t="s">
        <v>384</v>
      </c>
      <c r="B84" s="234" t="s">
        <v>385</v>
      </c>
      <c r="C84" s="294">
        <f>+C62+C66+C71+C74+C78+C83</f>
        <v>0</v>
      </c>
      <c r="D84" s="294">
        <f>+D62+D66+D71+D74+D78+D83</f>
        <v>2337</v>
      </c>
      <c r="E84" s="306">
        <f>+E62+E66+E71+E74+E78+E83</f>
        <v>2844</v>
      </c>
      <c r="F84" s="497" t="s">
        <v>708</v>
      </c>
    </row>
    <row r="85" spans="1:6" s="298" customFormat="1" ht="12" customHeight="1" thickBot="1">
      <c r="A85" s="313" t="s">
        <v>386</v>
      </c>
      <c r="B85" s="237" t="s">
        <v>387</v>
      </c>
      <c r="C85" s="294">
        <f>+C61+C84</f>
        <v>34281</v>
      </c>
      <c r="D85" s="294">
        <f>+D61+D84</f>
        <v>32184</v>
      </c>
      <c r="E85" s="306">
        <f>+E61+E84</f>
        <v>30967</v>
      </c>
      <c r="F85" s="497" t="s">
        <v>709</v>
      </c>
    </row>
    <row r="86" spans="1:5" ht="16.5" customHeight="1">
      <c r="A86" s="511" t="s">
        <v>34</v>
      </c>
      <c r="B86" s="511"/>
      <c r="C86" s="511"/>
      <c r="D86" s="511"/>
      <c r="E86" s="511"/>
    </row>
    <row r="87" spans="1:6" s="304" customFormat="1" ht="16.5" customHeight="1" thickBot="1">
      <c r="A87" s="45" t="s">
        <v>91</v>
      </c>
      <c r="B87" s="45"/>
      <c r="C87" s="45"/>
      <c r="D87" s="265"/>
      <c r="E87" s="265" t="s">
        <v>135</v>
      </c>
      <c r="F87" s="498"/>
    </row>
    <row r="88" spans="1:6" s="304" customFormat="1" ht="16.5" customHeight="1">
      <c r="A88" s="517" t="s">
        <v>53</v>
      </c>
      <c r="B88" s="514" t="s">
        <v>156</v>
      </c>
      <c r="C88" s="544" t="str">
        <f>+C3</f>
        <v>2013. évi tény</v>
      </c>
      <c r="D88" s="512" t="str">
        <f>+D3</f>
        <v>2014. évi</v>
      </c>
      <c r="E88" s="513"/>
      <c r="F88" s="498"/>
    </row>
    <row r="89" spans="1:5" ht="37.5" customHeight="1" thickBot="1">
      <c r="A89" s="518"/>
      <c r="B89" s="515"/>
      <c r="C89" s="545"/>
      <c r="D89" s="46" t="s">
        <v>158</v>
      </c>
      <c r="E89" s="47" t="s">
        <v>159</v>
      </c>
    </row>
    <row r="90" spans="1:6" s="297" customFormat="1" ht="12" customHeight="1" thickBot="1">
      <c r="A90" s="261" t="s">
        <v>388</v>
      </c>
      <c r="B90" s="262" t="s">
        <v>389</v>
      </c>
      <c r="C90" s="262" t="s">
        <v>390</v>
      </c>
      <c r="D90" s="262" t="s">
        <v>392</v>
      </c>
      <c r="E90" s="309" t="s">
        <v>469</v>
      </c>
      <c r="F90" s="496"/>
    </row>
    <row r="91" spans="1:6" ht="12" customHeight="1" thickBot="1">
      <c r="A91" s="258" t="s">
        <v>5</v>
      </c>
      <c r="B91" s="260" t="s">
        <v>526</v>
      </c>
      <c r="C91" s="287">
        <f>SUM(C92:C96)</f>
        <v>33944</v>
      </c>
      <c r="D91" s="287">
        <f>+D92+D93+D94+D95+D96</f>
        <v>29611</v>
      </c>
      <c r="E91" s="242">
        <f>+E92+E93+E94+E95+E96</f>
        <v>24593</v>
      </c>
      <c r="F91" s="495" t="s">
        <v>630</v>
      </c>
    </row>
    <row r="92" spans="1:6" ht="12" customHeight="1">
      <c r="A92" s="253" t="s">
        <v>65</v>
      </c>
      <c r="B92" s="453" t="s">
        <v>35</v>
      </c>
      <c r="C92" s="53">
        <v>5945</v>
      </c>
      <c r="D92" s="53">
        <v>8543</v>
      </c>
      <c r="E92" s="241">
        <v>7366</v>
      </c>
      <c r="F92" s="495" t="s">
        <v>631</v>
      </c>
    </row>
    <row r="93" spans="1:6" ht="12" customHeight="1">
      <c r="A93" s="250" t="s">
        <v>66</v>
      </c>
      <c r="B93" s="454" t="s">
        <v>112</v>
      </c>
      <c r="C93" s="289">
        <v>1228</v>
      </c>
      <c r="D93" s="289">
        <v>1740</v>
      </c>
      <c r="E93" s="272">
        <v>1293</v>
      </c>
      <c r="F93" s="495" t="s">
        <v>632</v>
      </c>
    </row>
    <row r="94" spans="1:6" ht="12" customHeight="1">
      <c r="A94" s="250" t="s">
        <v>67</v>
      </c>
      <c r="B94" s="454" t="s">
        <v>85</v>
      </c>
      <c r="C94" s="291">
        <v>10905</v>
      </c>
      <c r="D94" s="291">
        <v>8814</v>
      </c>
      <c r="E94" s="274">
        <v>8462</v>
      </c>
      <c r="F94" s="495" t="s">
        <v>633</v>
      </c>
    </row>
    <row r="95" spans="1:6" ht="12" customHeight="1">
      <c r="A95" s="250" t="s">
        <v>68</v>
      </c>
      <c r="B95" s="455" t="s">
        <v>113</v>
      </c>
      <c r="C95" s="291">
        <v>7114</v>
      </c>
      <c r="D95" s="291">
        <v>7152</v>
      </c>
      <c r="E95" s="274">
        <v>5270</v>
      </c>
      <c r="F95" s="495" t="s">
        <v>634</v>
      </c>
    </row>
    <row r="96" spans="1:6" ht="12" customHeight="1">
      <c r="A96" s="250" t="s">
        <v>76</v>
      </c>
      <c r="B96" s="456" t="s">
        <v>114</v>
      </c>
      <c r="C96" s="291">
        <v>8752</v>
      </c>
      <c r="D96" s="291">
        <v>3362</v>
      </c>
      <c r="E96" s="274">
        <v>2202</v>
      </c>
      <c r="F96" s="495" t="s">
        <v>635</v>
      </c>
    </row>
    <row r="97" spans="1:6" ht="12" customHeight="1">
      <c r="A97" s="250" t="s">
        <v>69</v>
      </c>
      <c r="B97" s="454" t="s">
        <v>395</v>
      </c>
      <c r="C97" s="291"/>
      <c r="D97" s="291">
        <v>103</v>
      </c>
      <c r="E97" s="274">
        <v>103</v>
      </c>
      <c r="F97" s="495" t="s">
        <v>636</v>
      </c>
    </row>
    <row r="98" spans="1:6" ht="12" customHeight="1">
      <c r="A98" s="250" t="s">
        <v>70</v>
      </c>
      <c r="B98" s="457" t="s">
        <v>396</v>
      </c>
      <c r="C98" s="291"/>
      <c r="D98" s="291"/>
      <c r="E98" s="274"/>
      <c r="F98" s="495" t="s">
        <v>637</v>
      </c>
    </row>
    <row r="99" spans="1:6" ht="12" customHeight="1">
      <c r="A99" s="250" t="s">
        <v>77</v>
      </c>
      <c r="B99" s="454" t="s">
        <v>397</v>
      </c>
      <c r="C99" s="291"/>
      <c r="D99" s="291"/>
      <c r="E99" s="274"/>
      <c r="F99" s="495" t="s">
        <v>638</v>
      </c>
    </row>
    <row r="100" spans="1:6" ht="12" customHeight="1">
      <c r="A100" s="250" t="s">
        <v>78</v>
      </c>
      <c r="B100" s="454" t="s">
        <v>398</v>
      </c>
      <c r="C100" s="291"/>
      <c r="D100" s="291"/>
      <c r="E100" s="274"/>
      <c r="F100" s="495" t="s">
        <v>639</v>
      </c>
    </row>
    <row r="101" spans="1:6" ht="12" customHeight="1">
      <c r="A101" s="250" t="s">
        <v>79</v>
      </c>
      <c r="B101" s="457" t="s">
        <v>399</v>
      </c>
      <c r="C101" s="291"/>
      <c r="D101" s="291">
        <v>1096</v>
      </c>
      <c r="E101" s="274">
        <v>1096</v>
      </c>
      <c r="F101" s="495" t="s">
        <v>640</v>
      </c>
    </row>
    <row r="102" spans="1:6" ht="12" customHeight="1">
      <c r="A102" s="250" t="s">
        <v>80</v>
      </c>
      <c r="B102" s="457" t="s">
        <v>400</v>
      </c>
      <c r="C102" s="291"/>
      <c r="D102" s="291"/>
      <c r="E102" s="274"/>
      <c r="F102" s="495" t="s">
        <v>641</v>
      </c>
    </row>
    <row r="103" spans="1:6" ht="12" customHeight="1">
      <c r="A103" s="250" t="s">
        <v>82</v>
      </c>
      <c r="B103" s="454" t="s">
        <v>401</v>
      </c>
      <c r="C103" s="291"/>
      <c r="D103" s="291"/>
      <c r="E103" s="274"/>
      <c r="F103" s="495" t="s">
        <v>642</v>
      </c>
    </row>
    <row r="104" spans="1:6" ht="12" customHeight="1">
      <c r="A104" s="249" t="s">
        <v>115</v>
      </c>
      <c r="B104" s="458" t="s">
        <v>402</v>
      </c>
      <c r="C104" s="291"/>
      <c r="D104" s="291"/>
      <c r="E104" s="274"/>
      <c r="F104" s="495" t="s">
        <v>643</v>
      </c>
    </row>
    <row r="105" spans="1:6" ht="12" customHeight="1">
      <c r="A105" s="250" t="s">
        <v>403</v>
      </c>
      <c r="B105" s="458" t="s">
        <v>404</v>
      </c>
      <c r="C105" s="291"/>
      <c r="D105" s="291"/>
      <c r="E105" s="274"/>
      <c r="F105" s="495" t="s">
        <v>644</v>
      </c>
    </row>
    <row r="106" spans="1:6" ht="12" customHeight="1" thickBot="1">
      <c r="A106" s="254" t="s">
        <v>405</v>
      </c>
      <c r="B106" s="459" t="s">
        <v>406</v>
      </c>
      <c r="C106" s="54"/>
      <c r="D106" s="54">
        <v>2163</v>
      </c>
      <c r="E106" s="235">
        <v>1003</v>
      </c>
      <c r="F106" s="495" t="s">
        <v>645</v>
      </c>
    </row>
    <row r="107" spans="1:6" ht="12" customHeight="1" thickBot="1">
      <c r="A107" s="256" t="s">
        <v>6</v>
      </c>
      <c r="B107" s="259" t="s">
        <v>527</v>
      </c>
      <c r="C107" s="288">
        <f>+C108+C110+C112</f>
        <v>0</v>
      </c>
      <c r="D107" s="288">
        <f>+D108+D110+D112</f>
        <v>1464</v>
      </c>
      <c r="E107" s="271">
        <f>+E108+E110+E112</f>
        <v>1464</v>
      </c>
      <c r="F107" s="495" t="s">
        <v>646</v>
      </c>
    </row>
    <row r="108" spans="1:6" ht="12" customHeight="1">
      <c r="A108" s="251" t="s">
        <v>71</v>
      </c>
      <c r="B108" s="454" t="s">
        <v>134</v>
      </c>
      <c r="C108" s="290"/>
      <c r="D108" s="290">
        <v>132</v>
      </c>
      <c r="E108" s="273">
        <v>132</v>
      </c>
      <c r="F108" s="495" t="s">
        <v>647</v>
      </c>
    </row>
    <row r="109" spans="1:6" ht="12" customHeight="1">
      <c r="A109" s="251" t="s">
        <v>72</v>
      </c>
      <c r="B109" s="458" t="s">
        <v>408</v>
      </c>
      <c r="C109" s="290"/>
      <c r="D109" s="290"/>
      <c r="E109" s="273"/>
      <c r="F109" s="495" t="s">
        <v>648</v>
      </c>
    </row>
    <row r="110" spans="1:6" ht="15.75">
      <c r="A110" s="251" t="s">
        <v>73</v>
      </c>
      <c r="B110" s="458" t="s">
        <v>116</v>
      </c>
      <c r="C110" s="289"/>
      <c r="D110" s="289">
        <v>1332</v>
      </c>
      <c r="E110" s="272">
        <v>1332</v>
      </c>
      <c r="F110" s="495" t="s">
        <v>649</v>
      </c>
    </row>
    <row r="111" spans="1:6" ht="12" customHeight="1">
      <c r="A111" s="251" t="s">
        <v>74</v>
      </c>
      <c r="B111" s="458" t="s">
        <v>409</v>
      </c>
      <c r="C111" s="289"/>
      <c r="D111" s="289"/>
      <c r="E111" s="272"/>
      <c r="F111" s="495" t="s">
        <v>650</v>
      </c>
    </row>
    <row r="112" spans="1:6" ht="12" customHeight="1">
      <c r="A112" s="251" t="s">
        <v>75</v>
      </c>
      <c r="B112" s="451" t="s">
        <v>137</v>
      </c>
      <c r="C112" s="289"/>
      <c r="D112" s="289"/>
      <c r="E112" s="272"/>
      <c r="F112" s="495" t="s">
        <v>651</v>
      </c>
    </row>
    <row r="113" spans="1:6" ht="15.75">
      <c r="A113" s="251" t="s">
        <v>81</v>
      </c>
      <c r="B113" s="450" t="s">
        <v>410</v>
      </c>
      <c r="C113" s="289"/>
      <c r="D113" s="289"/>
      <c r="E113" s="272"/>
      <c r="F113" s="495" t="s">
        <v>652</v>
      </c>
    </row>
    <row r="114" spans="1:6" ht="15.75">
      <c r="A114" s="251" t="s">
        <v>83</v>
      </c>
      <c r="B114" s="460" t="s">
        <v>411</v>
      </c>
      <c r="C114" s="289"/>
      <c r="D114" s="289"/>
      <c r="E114" s="272"/>
      <c r="F114" s="495" t="s">
        <v>653</v>
      </c>
    </row>
    <row r="115" spans="1:6" ht="12" customHeight="1">
      <c r="A115" s="251" t="s">
        <v>117</v>
      </c>
      <c r="B115" s="454" t="s">
        <v>398</v>
      </c>
      <c r="C115" s="289"/>
      <c r="D115" s="289"/>
      <c r="E115" s="272"/>
      <c r="F115" s="495" t="s">
        <v>654</v>
      </c>
    </row>
    <row r="116" spans="1:6" ht="12" customHeight="1">
      <c r="A116" s="251" t="s">
        <v>118</v>
      </c>
      <c r="B116" s="454" t="s">
        <v>412</v>
      </c>
      <c r="C116" s="289"/>
      <c r="D116" s="289"/>
      <c r="E116" s="272"/>
      <c r="F116" s="495" t="s">
        <v>655</v>
      </c>
    </row>
    <row r="117" spans="1:6" ht="12" customHeight="1">
      <c r="A117" s="251" t="s">
        <v>119</v>
      </c>
      <c r="B117" s="454" t="s">
        <v>413</v>
      </c>
      <c r="C117" s="289"/>
      <c r="D117" s="289"/>
      <c r="E117" s="272"/>
      <c r="F117" s="495" t="s">
        <v>656</v>
      </c>
    </row>
    <row r="118" spans="1:6" s="316" customFormat="1" ht="12" customHeight="1">
      <c r="A118" s="251" t="s">
        <v>414</v>
      </c>
      <c r="B118" s="454" t="s">
        <v>401</v>
      </c>
      <c r="C118" s="289"/>
      <c r="D118" s="289"/>
      <c r="E118" s="272"/>
      <c r="F118" s="495" t="s">
        <v>657</v>
      </c>
    </row>
    <row r="119" spans="1:6" ht="12" customHeight="1">
      <c r="A119" s="251" t="s">
        <v>415</v>
      </c>
      <c r="B119" s="454" t="s">
        <v>416</v>
      </c>
      <c r="C119" s="289"/>
      <c r="D119" s="289"/>
      <c r="E119" s="272"/>
      <c r="F119" s="495" t="s">
        <v>658</v>
      </c>
    </row>
    <row r="120" spans="1:6" ht="12" customHeight="1" thickBot="1">
      <c r="A120" s="249" t="s">
        <v>417</v>
      </c>
      <c r="B120" s="454" t="s">
        <v>418</v>
      </c>
      <c r="C120" s="291"/>
      <c r="D120" s="291"/>
      <c r="E120" s="274"/>
      <c r="F120" s="495" t="s">
        <v>659</v>
      </c>
    </row>
    <row r="121" spans="1:6" ht="12" customHeight="1" thickBot="1">
      <c r="A121" s="256" t="s">
        <v>7</v>
      </c>
      <c r="B121" s="439" t="s">
        <v>419</v>
      </c>
      <c r="C121" s="288">
        <f>+C122+C123</f>
        <v>0</v>
      </c>
      <c r="D121" s="288">
        <f>+D122+D123</f>
        <v>1110</v>
      </c>
      <c r="E121" s="271">
        <f>+E122+E123</f>
        <v>0</v>
      </c>
      <c r="F121" s="495" t="s">
        <v>660</v>
      </c>
    </row>
    <row r="122" spans="1:6" ht="12" customHeight="1">
      <c r="A122" s="251" t="s">
        <v>54</v>
      </c>
      <c r="B122" s="460" t="s">
        <v>43</v>
      </c>
      <c r="C122" s="290"/>
      <c r="D122" s="290">
        <v>1110</v>
      </c>
      <c r="E122" s="273"/>
      <c r="F122" s="495" t="s">
        <v>661</v>
      </c>
    </row>
    <row r="123" spans="1:6" ht="12" customHeight="1" thickBot="1">
      <c r="A123" s="252" t="s">
        <v>55</v>
      </c>
      <c r="B123" s="458" t="s">
        <v>44</v>
      </c>
      <c r="C123" s="291"/>
      <c r="D123" s="291"/>
      <c r="E123" s="274"/>
      <c r="F123" s="495" t="s">
        <v>662</v>
      </c>
    </row>
    <row r="124" spans="1:6" ht="12" customHeight="1" thickBot="1">
      <c r="A124" s="256" t="s">
        <v>8</v>
      </c>
      <c r="B124" s="439" t="s">
        <v>420</v>
      </c>
      <c r="C124" s="288">
        <f>+C91+C107+C121</f>
        <v>33944</v>
      </c>
      <c r="D124" s="288">
        <f>+D91+D107+D121</f>
        <v>32185</v>
      </c>
      <c r="E124" s="271">
        <f>+E91+E107+E121</f>
        <v>26057</v>
      </c>
      <c r="F124" s="495" t="s">
        <v>663</v>
      </c>
    </row>
    <row r="125" spans="1:6" ht="12" customHeight="1" thickBot="1">
      <c r="A125" s="256" t="s">
        <v>9</v>
      </c>
      <c r="B125" s="439" t="s">
        <v>421</v>
      </c>
      <c r="C125" s="288">
        <f>+C126+C127+C128</f>
        <v>0</v>
      </c>
      <c r="D125" s="288">
        <f>+D126+D127+D128</f>
        <v>0</v>
      </c>
      <c r="E125" s="271">
        <f>+E126+E127+E128</f>
        <v>0</v>
      </c>
      <c r="F125" s="495" t="s">
        <v>664</v>
      </c>
    </row>
    <row r="126" spans="1:6" ht="12" customHeight="1">
      <c r="A126" s="251" t="s">
        <v>58</v>
      </c>
      <c r="B126" s="460" t="s">
        <v>528</v>
      </c>
      <c r="C126" s="289"/>
      <c r="D126" s="289"/>
      <c r="E126" s="272"/>
      <c r="F126" s="495" t="s">
        <v>665</v>
      </c>
    </row>
    <row r="127" spans="1:6" ht="12" customHeight="1">
      <c r="A127" s="251" t="s">
        <v>59</v>
      </c>
      <c r="B127" s="460" t="s">
        <v>529</v>
      </c>
      <c r="C127" s="289"/>
      <c r="D127" s="289"/>
      <c r="E127" s="272"/>
      <c r="F127" s="495" t="s">
        <v>666</v>
      </c>
    </row>
    <row r="128" spans="1:6" ht="12" customHeight="1" thickBot="1">
      <c r="A128" s="249" t="s">
        <v>60</v>
      </c>
      <c r="B128" s="461" t="s">
        <v>530</v>
      </c>
      <c r="C128" s="289"/>
      <c r="D128" s="289"/>
      <c r="E128" s="272"/>
      <c r="F128" s="495" t="s">
        <v>667</v>
      </c>
    </row>
    <row r="129" spans="1:6" ht="12" customHeight="1" thickBot="1">
      <c r="A129" s="256" t="s">
        <v>10</v>
      </c>
      <c r="B129" s="439" t="s">
        <v>425</v>
      </c>
      <c r="C129" s="288">
        <f>+C130+C131+C132+C133</f>
        <v>0</v>
      </c>
      <c r="D129" s="288">
        <f>+D130+D131+D132+D133</f>
        <v>0</v>
      </c>
      <c r="E129" s="271">
        <f>+E130+E131+E132+E133</f>
        <v>0</v>
      </c>
      <c r="F129" s="495" t="s">
        <v>668</v>
      </c>
    </row>
    <row r="130" spans="1:6" ht="12" customHeight="1">
      <c r="A130" s="251" t="s">
        <v>61</v>
      </c>
      <c r="B130" s="460" t="s">
        <v>531</v>
      </c>
      <c r="C130" s="289"/>
      <c r="D130" s="289"/>
      <c r="E130" s="272"/>
      <c r="F130" s="495" t="s">
        <v>669</v>
      </c>
    </row>
    <row r="131" spans="1:6" ht="12" customHeight="1">
      <c r="A131" s="251" t="s">
        <v>62</v>
      </c>
      <c r="B131" s="460" t="s">
        <v>532</v>
      </c>
      <c r="C131" s="289"/>
      <c r="D131" s="289"/>
      <c r="E131" s="272"/>
      <c r="F131" s="495" t="s">
        <v>670</v>
      </c>
    </row>
    <row r="132" spans="1:6" ht="12" customHeight="1">
      <c r="A132" s="251" t="s">
        <v>322</v>
      </c>
      <c r="B132" s="460" t="s">
        <v>533</v>
      </c>
      <c r="C132" s="289"/>
      <c r="D132" s="289"/>
      <c r="E132" s="272"/>
      <c r="F132" s="495" t="s">
        <v>671</v>
      </c>
    </row>
    <row r="133" spans="1:6" ht="12" customHeight="1" thickBot="1">
      <c r="A133" s="249" t="s">
        <v>324</v>
      </c>
      <c r="B133" s="461" t="s">
        <v>534</v>
      </c>
      <c r="C133" s="289"/>
      <c r="D133" s="289"/>
      <c r="E133" s="272"/>
      <c r="F133" s="495" t="s">
        <v>672</v>
      </c>
    </row>
    <row r="134" spans="1:6" ht="12" customHeight="1" thickBot="1">
      <c r="A134" s="256" t="s">
        <v>11</v>
      </c>
      <c r="B134" s="439" t="s">
        <v>430</v>
      </c>
      <c r="C134" s="294">
        <f>+C135+C136+C137+C138</f>
        <v>0</v>
      </c>
      <c r="D134" s="294">
        <f>+D135+D136+D137+D138</f>
        <v>0</v>
      </c>
      <c r="E134" s="306">
        <f>+E135+E136+E137+E138</f>
        <v>0</v>
      </c>
      <c r="F134" s="495" t="s">
        <v>673</v>
      </c>
    </row>
    <row r="135" spans="1:6" ht="12" customHeight="1">
      <c r="A135" s="251" t="s">
        <v>63</v>
      </c>
      <c r="B135" s="460" t="s">
        <v>431</v>
      </c>
      <c r="C135" s="289"/>
      <c r="D135" s="289"/>
      <c r="E135" s="272"/>
      <c r="F135" s="495" t="s">
        <v>674</v>
      </c>
    </row>
    <row r="136" spans="1:6" ht="12" customHeight="1">
      <c r="A136" s="251" t="s">
        <v>64</v>
      </c>
      <c r="B136" s="460" t="s">
        <v>432</v>
      </c>
      <c r="C136" s="289"/>
      <c r="D136" s="289"/>
      <c r="E136" s="272"/>
      <c r="F136" s="495" t="s">
        <v>675</v>
      </c>
    </row>
    <row r="137" spans="1:6" ht="12" customHeight="1">
      <c r="A137" s="251" t="s">
        <v>331</v>
      </c>
      <c r="B137" s="460" t="s">
        <v>535</v>
      </c>
      <c r="C137" s="289"/>
      <c r="D137" s="289"/>
      <c r="E137" s="272"/>
      <c r="F137" s="495" t="s">
        <v>676</v>
      </c>
    </row>
    <row r="138" spans="1:6" ht="12" customHeight="1" thickBot="1">
      <c r="A138" s="249" t="s">
        <v>333</v>
      </c>
      <c r="B138" s="461" t="s">
        <v>476</v>
      </c>
      <c r="C138" s="289"/>
      <c r="D138" s="289"/>
      <c r="E138" s="272"/>
      <c r="F138" s="495" t="s">
        <v>677</v>
      </c>
    </row>
    <row r="139" spans="1:9" ht="15" customHeight="1" thickBot="1">
      <c r="A139" s="256" t="s">
        <v>12</v>
      </c>
      <c r="B139" s="439" t="s">
        <v>523</v>
      </c>
      <c r="C139" s="55">
        <f>+C140+C141+C142+C143</f>
        <v>0</v>
      </c>
      <c r="D139" s="55">
        <f>+D140+D141+D142+D143</f>
        <v>0</v>
      </c>
      <c r="E139" s="240">
        <f>+E140+E141+E142+E143</f>
        <v>0</v>
      </c>
      <c r="F139" s="495" t="s">
        <v>678</v>
      </c>
      <c r="G139" s="305"/>
      <c r="H139" s="305"/>
      <c r="I139" s="305"/>
    </row>
    <row r="140" spans="1:6" s="298" customFormat="1" ht="12.75" customHeight="1">
      <c r="A140" s="251" t="s">
        <v>110</v>
      </c>
      <c r="B140" s="460" t="s">
        <v>436</v>
      </c>
      <c r="C140" s="289"/>
      <c r="D140" s="289"/>
      <c r="E140" s="272"/>
      <c r="F140" s="495" t="s">
        <v>679</v>
      </c>
    </row>
    <row r="141" spans="1:6" ht="13.5" customHeight="1">
      <c r="A141" s="251" t="s">
        <v>111</v>
      </c>
      <c r="B141" s="460" t="s">
        <v>437</v>
      </c>
      <c r="C141" s="289"/>
      <c r="D141" s="289"/>
      <c r="E141" s="272"/>
      <c r="F141" s="495" t="s">
        <v>680</v>
      </c>
    </row>
    <row r="142" spans="1:6" ht="13.5" customHeight="1">
      <c r="A142" s="251" t="s">
        <v>136</v>
      </c>
      <c r="B142" s="460" t="s">
        <v>438</v>
      </c>
      <c r="C142" s="289"/>
      <c r="D142" s="289"/>
      <c r="E142" s="272"/>
      <c r="F142" s="495" t="s">
        <v>681</v>
      </c>
    </row>
    <row r="143" spans="1:6" ht="13.5" customHeight="1" thickBot="1">
      <c r="A143" s="251" t="s">
        <v>339</v>
      </c>
      <c r="B143" s="460" t="s">
        <v>439</v>
      </c>
      <c r="C143" s="289"/>
      <c r="D143" s="289"/>
      <c r="E143" s="272"/>
      <c r="F143" s="495" t="s">
        <v>682</v>
      </c>
    </row>
    <row r="144" spans="1:6" ht="12.75" customHeight="1" thickBot="1">
      <c r="A144" s="256" t="s">
        <v>13</v>
      </c>
      <c r="B144" s="439" t="s">
        <v>440</v>
      </c>
      <c r="C144" s="238">
        <f>+C125+C129+C134+C139</f>
        <v>0</v>
      </c>
      <c r="D144" s="238">
        <f>+D125+D129+D134+D139</f>
        <v>0</v>
      </c>
      <c r="E144" s="239">
        <f>+E125+E129+E134+E139</f>
        <v>0</v>
      </c>
      <c r="F144" s="495" t="s">
        <v>683</v>
      </c>
    </row>
    <row r="145" spans="1:6" ht="13.5" customHeight="1" thickBot="1">
      <c r="A145" s="281" t="s">
        <v>14</v>
      </c>
      <c r="B145" s="462" t="s">
        <v>441</v>
      </c>
      <c r="C145" s="238">
        <f>+C124+C144</f>
        <v>33944</v>
      </c>
      <c r="D145" s="238">
        <f>+D124+D144</f>
        <v>32185</v>
      </c>
      <c r="E145" s="239">
        <f>+E124+E144</f>
        <v>26057</v>
      </c>
      <c r="F145" s="495" t="s">
        <v>684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mergeCells count="10">
    <mergeCell ref="A1:E1"/>
    <mergeCell ref="D3:E3"/>
    <mergeCell ref="C3:C4"/>
    <mergeCell ref="B3:B4"/>
    <mergeCell ref="A3:A4"/>
    <mergeCell ref="B88:B89"/>
    <mergeCell ref="D88:E88"/>
    <mergeCell ref="A88:A89"/>
    <mergeCell ref="A86:E86"/>
    <mergeCell ref="C88:C89"/>
  </mergeCells>
  <printOptions horizontalCentered="1"/>
  <pageMargins left="0.7874015748031497" right="0.7874015748031497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Sárkeszi Község Önkormányzat
2014. ÉVI ZÁRSZÁMADÁSÁNAK PÉNZÜGYI MÉRLEGE&amp;10
&amp;R&amp;"Times New Roman CE,Félkövér dőlt"&amp;11 1. tájékoztató tábla a 6/2015. (V.28.) önkormányzati rendelethez</oddHeader>
  </headerFooter>
  <rowBreaks count="1" manualBreakCount="1">
    <brk id="85" min="1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workbookViewId="0" topLeftCell="A1">
      <selection activeCell="K1" sqref="K1:K18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68"/>
      <c r="B1" s="69"/>
      <c r="C1" s="69"/>
      <c r="D1" s="69"/>
      <c r="E1" s="69"/>
      <c r="F1" s="69"/>
      <c r="G1" s="69"/>
      <c r="H1" s="69"/>
      <c r="I1" s="69"/>
      <c r="J1" s="70" t="s">
        <v>45</v>
      </c>
      <c r="K1" s="528" t="str">
        <f>+CONCATENATE("2. tájékoztató tábla a ......../",LEFT(ÖSSZEFÜGGÉSEK!A4,4)+1,". (........) önkormányzati rendelethez")</f>
        <v>2. tájékoztató tábla a ......../2015. (........) önkormányzati rendelethez</v>
      </c>
    </row>
    <row r="2" spans="1:11" s="74" customFormat="1" ht="26.25" customHeight="1">
      <c r="A2" s="548" t="s">
        <v>53</v>
      </c>
      <c r="B2" s="546" t="s">
        <v>161</v>
      </c>
      <c r="C2" s="546" t="s">
        <v>162</v>
      </c>
      <c r="D2" s="546" t="s">
        <v>163</v>
      </c>
      <c r="E2" s="546" t="str">
        <f>+CONCATENATE(LEFT(ÖSSZEFÜGGÉSEK!A4,4),". évi teljesítés")</f>
        <v>2014. évi teljesítés</v>
      </c>
      <c r="F2" s="71" t="s">
        <v>164</v>
      </c>
      <c r="G2" s="72"/>
      <c r="H2" s="72"/>
      <c r="I2" s="73"/>
      <c r="J2" s="550" t="s">
        <v>165</v>
      </c>
      <c r="K2" s="528"/>
    </row>
    <row r="3" spans="1:11" s="78" customFormat="1" ht="32.25" customHeight="1" thickBot="1">
      <c r="A3" s="549"/>
      <c r="B3" s="547"/>
      <c r="C3" s="547"/>
      <c r="D3" s="552"/>
      <c r="E3" s="552"/>
      <c r="F3" s="75" t="str">
        <f>+CONCATENATE(LEFT(ÖSSZEFÜGGÉSEK!A4,4)+1,".")</f>
        <v>2015.</v>
      </c>
      <c r="G3" s="76" t="str">
        <f>+CONCATENATE(LEFT(ÖSSZEFÜGGÉSEK!A4,4)+2,".")</f>
        <v>2016.</v>
      </c>
      <c r="H3" s="76" t="str">
        <f>+CONCATENATE(LEFT(ÖSSZEFÜGGÉSEK!A4,4)+3,".")</f>
        <v>2017.</v>
      </c>
      <c r="I3" s="77" t="str">
        <f>+CONCATENATE(LEFT(ÖSSZEFÜGGÉSEK!A4,4)+3,". után")</f>
        <v>2017. után</v>
      </c>
      <c r="J3" s="551"/>
      <c r="K3" s="528"/>
    </row>
    <row r="4" spans="1:11" s="80" customFormat="1" ht="13.5" customHeight="1" thickBot="1">
      <c r="A4" s="441" t="s">
        <v>388</v>
      </c>
      <c r="B4" s="79" t="s">
        <v>536</v>
      </c>
      <c r="C4" s="442" t="s">
        <v>390</v>
      </c>
      <c r="D4" s="442" t="s">
        <v>391</v>
      </c>
      <c r="E4" s="442" t="s">
        <v>392</v>
      </c>
      <c r="F4" s="442" t="s">
        <v>469</v>
      </c>
      <c r="G4" s="442" t="s">
        <v>470</v>
      </c>
      <c r="H4" s="442" t="s">
        <v>471</v>
      </c>
      <c r="I4" s="442" t="s">
        <v>472</v>
      </c>
      <c r="J4" s="443" t="s">
        <v>626</v>
      </c>
      <c r="K4" s="528"/>
    </row>
    <row r="5" spans="1:11" ht="33.75" customHeight="1">
      <c r="A5" s="81" t="s">
        <v>5</v>
      </c>
      <c r="B5" s="82" t="s">
        <v>166</v>
      </c>
      <c r="C5" s="83"/>
      <c r="D5" s="84">
        <f aca="true" t="shared" si="0" ref="D5:I5">SUM(D6:D7)</f>
        <v>0</v>
      </c>
      <c r="E5" s="84">
        <f t="shared" si="0"/>
        <v>0</v>
      </c>
      <c r="F5" s="84">
        <f t="shared" si="0"/>
        <v>0</v>
      </c>
      <c r="G5" s="84">
        <f t="shared" si="0"/>
        <v>0</v>
      </c>
      <c r="H5" s="84">
        <f t="shared" si="0"/>
        <v>0</v>
      </c>
      <c r="I5" s="85">
        <f t="shared" si="0"/>
        <v>0</v>
      </c>
      <c r="J5" s="86">
        <f aca="true" t="shared" si="1" ref="J5:J17">SUM(F5:I5)</f>
        <v>0</v>
      </c>
      <c r="K5" s="528"/>
    </row>
    <row r="6" spans="1:11" ht="21" customHeight="1">
      <c r="A6" s="87" t="s">
        <v>6</v>
      </c>
      <c r="B6" s="88" t="s">
        <v>167</v>
      </c>
      <c r="C6" s="89"/>
      <c r="D6" s="2"/>
      <c r="E6" s="2"/>
      <c r="F6" s="2"/>
      <c r="G6" s="2"/>
      <c r="H6" s="2"/>
      <c r="I6" s="49"/>
      <c r="J6" s="90">
        <f t="shared" si="1"/>
        <v>0</v>
      </c>
      <c r="K6" s="528"/>
    </row>
    <row r="7" spans="1:11" ht="21" customHeight="1">
      <c r="A7" s="87" t="s">
        <v>7</v>
      </c>
      <c r="B7" s="88" t="s">
        <v>167</v>
      </c>
      <c r="C7" s="89"/>
      <c r="D7" s="2"/>
      <c r="E7" s="2"/>
      <c r="F7" s="2"/>
      <c r="G7" s="2"/>
      <c r="H7" s="2"/>
      <c r="I7" s="49"/>
      <c r="J7" s="90">
        <f t="shared" si="1"/>
        <v>0</v>
      </c>
      <c r="K7" s="528"/>
    </row>
    <row r="8" spans="1:11" ht="36" customHeight="1">
      <c r="A8" s="87" t="s">
        <v>8</v>
      </c>
      <c r="B8" s="91" t="s">
        <v>168</v>
      </c>
      <c r="C8" s="92"/>
      <c r="D8" s="93">
        <f aca="true" t="shared" si="2" ref="D8:I8">SUM(D9:D10)</f>
        <v>0</v>
      </c>
      <c r="E8" s="93">
        <f t="shared" si="2"/>
        <v>0</v>
      </c>
      <c r="F8" s="93">
        <f t="shared" si="2"/>
        <v>0</v>
      </c>
      <c r="G8" s="93">
        <f t="shared" si="2"/>
        <v>0</v>
      </c>
      <c r="H8" s="93">
        <f t="shared" si="2"/>
        <v>0</v>
      </c>
      <c r="I8" s="94">
        <f t="shared" si="2"/>
        <v>0</v>
      </c>
      <c r="J8" s="95">
        <f t="shared" si="1"/>
        <v>0</v>
      </c>
      <c r="K8" s="528"/>
    </row>
    <row r="9" spans="1:11" ht="21" customHeight="1">
      <c r="A9" s="87" t="s">
        <v>9</v>
      </c>
      <c r="B9" s="88" t="s">
        <v>167</v>
      </c>
      <c r="C9" s="89"/>
      <c r="D9" s="2"/>
      <c r="E9" s="2"/>
      <c r="F9" s="2"/>
      <c r="G9" s="2"/>
      <c r="H9" s="2"/>
      <c r="I9" s="49"/>
      <c r="J9" s="90">
        <f t="shared" si="1"/>
        <v>0</v>
      </c>
      <c r="K9" s="528"/>
    </row>
    <row r="10" spans="1:11" ht="18" customHeight="1">
      <c r="A10" s="87" t="s">
        <v>10</v>
      </c>
      <c r="B10" s="88" t="s">
        <v>167</v>
      </c>
      <c r="C10" s="89"/>
      <c r="D10" s="2"/>
      <c r="E10" s="2"/>
      <c r="F10" s="2"/>
      <c r="G10" s="2"/>
      <c r="H10" s="2"/>
      <c r="I10" s="49"/>
      <c r="J10" s="90">
        <f t="shared" si="1"/>
        <v>0</v>
      </c>
      <c r="K10" s="528"/>
    </row>
    <row r="11" spans="1:11" ht="21" customHeight="1">
      <c r="A11" s="87" t="s">
        <v>11</v>
      </c>
      <c r="B11" s="96" t="s">
        <v>169</v>
      </c>
      <c r="C11" s="92"/>
      <c r="D11" s="93">
        <f aca="true" t="shared" si="3" ref="D11:I11">SUM(D12:D12)</f>
        <v>3000</v>
      </c>
      <c r="E11" s="93">
        <f t="shared" si="3"/>
        <v>0</v>
      </c>
      <c r="F11" s="93">
        <f t="shared" si="3"/>
        <v>1000</v>
      </c>
      <c r="G11" s="93">
        <f t="shared" si="3"/>
        <v>1000</v>
      </c>
      <c r="H11" s="93">
        <f t="shared" si="3"/>
        <v>1000</v>
      </c>
      <c r="I11" s="94">
        <f t="shared" si="3"/>
        <v>0</v>
      </c>
      <c r="J11" s="95">
        <f t="shared" si="1"/>
        <v>3000</v>
      </c>
      <c r="K11" s="528"/>
    </row>
    <row r="12" spans="1:11" ht="21" customHeight="1">
      <c r="A12" s="87" t="s">
        <v>12</v>
      </c>
      <c r="B12" s="88" t="s">
        <v>713</v>
      </c>
      <c r="C12" s="89"/>
      <c r="D12" s="2">
        <v>3000</v>
      </c>
      <c r="E12" s="2">
        <v>0</v>
      </c>
      <c r="F12" s="2">
        <v>1000</v>
      </c>
      <c r="G12" s="2">
        <v>1000</v>
      </c>
      <c r="H12" s="2">
        <v>1000</v>
      </c>
      <c r="I12" s="49"/>
      <c r="J12" s="90">
        <f t="shared" si="1"/>
        <v>3000</v>
      </c>
      <c r="K12" s="528"/>
    </row>
    <row r="13" spans="1:11" ht="21" customHeight="1">
      <c r="A13" s="87" t="s">
        <v>13</v>
      </c>
      <c r="B13" s="96" t="s">
        <v>170</v>
      </c>
      <c r="C13" s="92"/>
      <c r="D13" s="93">
        <f aca="true" t="shared" si="4" ref="D13:I13">SUM(D14:D14)</f>
        <v>0</v>
      </c>
      <c r="E13" s="93">
        <f t="shared" si="4"/>
        <v>0</v>
      </c>
      <c r="F13" s="93">
        <f t="shared" si="4"/>
        <v>0</v>
      </c>
      <c r="G13" s="93">
        <f t="shared" si="4"/>
        <v>0</v>
      </c>
      <c r="H13" s="93">
        <f t="shared" si="4"/>
        <v>0</v>
      </c>
      <c r="I13" s="94">
        <f t="shared" si="4"/>
        <v>0</v>
      </c>
      <c r="J13" s="95">
        <f t="shared" si="1"/>
        <v>0</v>
      </c>
      <c r="K13" s="528"/>
    </row>
    <row r="14" spans="1:11" ht="21" customHeight="1">
      <c r="A14" s="87" t="s">
        <v>14</v>
      </c>
      <c r="B14" s="88" t="s">
        <v>167</v>
      </c>
      <c r="C14" s="89"/>
      <c r="D14" s="2"/>
      <c r="E14" s="2"/>
      <c r="F14" s="2"/>
      <c r="G14" s="2"/>
      <c r="H14" s="2"/>
      <c r="I14" s="49"/>
      <c r="J14" s="90">
        <f t="shared" si="1"/>
        <v>0</v>
      </c>
      <c r="K14" s="528"/>
    </row>
    <row r="15" spans="1:11" ht="21" customHeight="1">
      <c r="A15" s="97" t="s">
        <v>15</v>
      </c>
      <c r="B15" s="98" t="s">
        <v>171</v>
      </c>
      <c r="C15" s="99"/>
      <c r="D15" s="100">
        <f aca="true" t="shared" si="5" ref="D15:I15">SUM(D16:D17)</f>
        <v>0</v>
      </c>
      <c r="E15" s="100">
        <f t="shared" si="5"/>
        <v>0</v>
      </c>
      <c r="F15" s="100">
        <f t="shared" si="5"/>
        <v>0</v>
      </c>
      <c r="G15" s="100">
        <f t="shared" si="5"/>
        <v>0</v>
      </c>
      <c r="H15" s="100">
        <f t="shared" si="5"/>
        <v>0</v>
      </c>
      <c r="I15" s="101">
        <f t="shared" si="5"/>
        <v>0</v>
      </c>
      <c r="J15" s="95">
        <f t="shared" si="1"/>
        <v>0</v>
      </c>
      <c r="K15" s="528"/>
    </row>
    <row r="16" spans="1:11" ht="21" customHeight="1">
      <c r="A16" s="97" t="s">
        <v>16</v>
      </c>
      <c r="B16" s="88" t="s">
        <v>167</v>
      </c>
      <c r="C16" s="89"/>
      <c r="D16" s="2"/>
      <c r="E16" s="2"/>
      <c r="F16" s="2"/>
      <c r="G16" s="2"/>
      <c r="H16" s="2"/>
      <c r="I16" s="49"/>
      <c r="J16" s="90">
        <f t="shared" si="1"/>
        <v>0</v>
      </c>
      <c r="K16" s="528"/>
    </row>
    <row r="17" spans="1:11" ht="21" customHeight="1" thickBot="1">
      <c r="A17" s="97" t="s">
        <v>17</v>
      </c>
      <c r="B17" s="88" t="s">
        <v>167</v>
      </c>
      <c r="C17" s="102"/>
      <c r="D17" s="103"/>
      <c r="E17" s="103"/>
      <c r="F17" s="103"/>
      <c r="G17" s="103"/>
      <c r="H17" s="103"/>
      <c r="I17" s="104"/>
      <c r="J17" s="90">
        <f t="shared" si="1"/>
        <v>0</v>
      </c>
      <c r="K17" s="528"/>
    </row>
    <row r="18" spans="1:11" ht="21" customHeight="1" thickBot="1">
      <c r="A18" s="105" t="s">
        <v>18</v>
      </c>
      <c r="B18" s="106" t="s">
        <v>172</v>
      </c>
      <c r="C18" s="107"/>
      <c r="D18" s="108">
        <f aca="true" t="shared" si="6" ref="D18:J18">D5+D8+D11+D13+D15</f>
        <v>3000</v>
      </c>
      <c r="E18" s="108">
        <f t="shared" si="6"/>
        <v>0</v>
      </c>
      <c r="F18" s="108">
        <f t="shared" si="6"/>
        <v>1000</v>
      </c>
      <c r="G18" s="108">
        <f t="shared" si="6"/>
        <v>1000</v>
      </c>
      <c r="H18" s="108">
        <f t="shared" si="6"/>
        <v>1000</v>
      </c>
      <c r="I18" s="109">
        <f t="shared" si="6"/>
        <v>0</v>
      </c>
      <c r="J18" s="110">
        <f t="shared" si="6"/>
        <v>3000</v>
      </c>
      <c r="K18" s="528"/>
    </row>
  </sheetData>
  <sheetProtection sheet="1" objects="1" scenarios="1"/>
  <mergeCells count="7">
    <mergeCell ref="B2:B3"/>
    <mergeCell ref="A2:A3"/>
    <mergeCell ref="J2:J3"/>
    <mergeCell ref="K1:K18"/>
    <mergeCell ref="E2:E3"/>
    <mergeCell ref="D2:D3"/>
    <mergeCell ref="C2:C3"/>
  </mergeCells>
  <printOptions horizontalCentered="1"/>
  <pageMargins left="0.7874015748031497" right="0.7874015748031497" top="1.39" bottom="0.984251968503937" header="0.5" footer="0.5"/>
  <pageSetup horizontalDpi="600" verticalDpi="600" orientation="portrait" paperSize="9" r:id="rId1"/>
  <headerFooter alignWithMargins="0">
    <oddHeader>&amp;C&amp;"Times New Roman CE,Félkövér"&amp;12
Többéves kihatással járó döntésekből származó kötelezettségek
célok szerint, évenkénti bontásban&amp;R2. tájékoztató tábla a 6/2015. (V.28.)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workbookViewId="0" topLeftCell="A1">
      <selection activeCell="E13" sqref="E13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559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2014. december 31-én</v>
      </c>
      <c r="B1" s="560"/>
      <c r="C1" s="560"/>
      <c r="D1" s="560"/>
      <c r="E1" s="560"/>
      <c r="F1" s="560"/>
      <c r="G1" s="560"/>
      <c r="H1" s="560"/>
      <c r="I1" s="560"/>
      <c r="J1" s="553" t="str">
        <f>+CONCATENATE("4. tájékoztató tábla a ......../",LEFT(ÖSSZEFÜGGÉSEK!A4,4)+1,". (........) önkormányzati rendelethez")</f>
        <v>4. tájékoztató tábla a ......../2015. (........) önkormányzati rendelethez</v>
      </c>
    </row>
    <row r="2" spans="8:10" ht="14.25" thickBot="1">
      <c r="H2" s="563" t="s">
        <v>173</v>
      </c>
      <c r="I2" s="563"/>
      <c r="J2" s="553"/>
    </row>
    <row r="3" spans="1:10" ht="13.5" thickBot="1">
      <c r="A3" s="561" t="s">
        <v>3</v>
      </c>
      <c r="B3" s="575" t="s">
        <v>174</v>
      </c>
      <c r="C3" s="573" t="s">
        <v>175</v>
      </c>
      <c r="D3" s="571" t="s">
        <v>176</v>
      </c>
      <c r="E3" s="572"/>
      <c r="F3" s="572"/>
      <c r="G3" s="572"/>
      <c r="H3" s="572"/>
      <c r="I3" s="569" t="s">
        <v>177</v>
      </c>
      <c r="J3" s="553"/>
    </row>
    <row r="4" spans="1:10" s="20" customFormat="1" ht="42" customHeight="1" thickBot="1">
      <c r="A4" s="562"/>
      <c r="B4" s="576"/>
      <c r="C4" s="574"/>
      <c r="D4" s="114" t="s">
        <v>178</v>
      </c>
      <c r="E4" s="114" t="s">
        <v>179</v>
      </c>
      <c r="F4" s="114" t="s">
        <v>180</v>
      </c>
      <c r="G4" s="115" t="s">
        <v>181</v>
      </c>
      <c r="H4" s="115" t="s">
        <v>182</v>
      </c>
      <c r="I4" s="570"/>
      <c r="J4" s="553"/>
    </row>
    <row r="5" spans="1:10" s="20" customFormat="1" ht="12" customHeight="1" thickBot="1">
      <c r="A5" s="438" t="s">
        <v>388</v>
      </c>
      <c r="B5" s="116" t="s">
        <v>389</v>
      </c>
      <c r="C5" s="116" t="s">
        <v>390</v>
      </c>
      <c r="D5" s="116" t="s">
        <v>391</v>
      </c>
      <c r="E5" s="116" t="s">
        <v>392</v>
      </c>
      <c r="F5" s="116" t="s">
        <v>469</v>
      </c>
      <c r="G5" s="116" t="s">
        <v>470</v>
      </c>
      <c r="H5" s="116" t="s">
        <v>537</v>
      </c>
      <c r="I5" s="117" t="s">
        <v>538</v>
      </c>
      <c r="J5" s="553"/>
    </row>
    <row r="6" spans="1:10" s="20" customFormat="1" ht="18" customHeight="1">
      <c r="A6" s="554" t="s">
        <v>183</v>
      </c>
      <c r="B6" s="555"/>
      <c r="C6" s="555"/>
      <c r="D6" s="555"/>
      <c r="E6" s="555"/>
      <c r="F6" s="555"/>
      <c r="G6" s="555"/>
      <c r="H6" s="555"/>
      <c r="I6" s="556"/>
      <c r="J6" s="553"/>
    </row>
    <row r="7" spans="1:10" ht="15.75" customHeight="1">
      <c r="A7" s="33" t="s">
        <v>5</v>
      </c>
      <c r="B7" s="31" t="s">
        <v>184</v>
      </c>
      <c r="C7" s="23"/>
      <c r="D7" s="23"/>
      <c r="E7" s="23"/>
      <c r="F7" s="23"/>
      <c r="G7" s="119"/>
      <c r="H7" s="120">
        <f aca="true" t="shared" si="0" ref="H7:H13">SUM(D7:G7)</f>
        <v>0</v>
      </c>
      <c r="I7" s="34">
        <f aca="true" t="shared" si="1" ref="I7:I13">C7+H7</f>
        <v>0</v>
      </c>
      <c r="J7" s="553"/>
    </row>
    <row r="8" spans="1:10" ht="22.5">
      <c r="A8" s="33" t="s">
        <v>6</v>
      </c>
      <c r="B8" s="31" t="s">
        <v>127</v>
      </c>
      <c r="C8" s="23"/>
      <c r="D8" s="23"/>
      <c r="E8" s="23"/>
      <c r="F8" s="23"/>
      <c r="G8" s="119"/>
      <c r="H8" s="120">
        <f t="shared" si="0"/>
        <v>0</v>
      </c>
      <c r="I8" s="34">
        <f t="shared" si="1"/>
        <v>0</v>
      </c>
      <c r="J8" s="553"/>
    </row>
    <row r="9" spans="1:10" ht="22.5">
      <c r="A9" s="33" t="s">
        <v>7</v>
      </c>
      <c r="B9" s="31" t="s">
        <v>128</v>
      </c>
      <c r="C9" s="23"/>
      <c r="D9" s="23"/>
      <c r="E9" s="23"/>
      <c r="F9" s="23"/>
      <c r="G9" s="119"/>
      <c r="H9" s="120">
        <f t="shared" si="0"/>
        <v>0</v>
      </c>
      <c r="I9" s="34">
        <f t="shared" si="1"/>
        <v>0</v>
      </c>
      <c r="J9" s="553"/>
    </row>
    <row r="10" spans="1:10" ht="15.75" customHeight="1">
      <c r="A10" s="33" t="s">
        <v>8</v>
      </c>
      <c r="B10" s="31" t="s">
        <v>129</v>
      </c>
      <c r="C10" s="23"/>
      <c r="D10" s="23"/>
      <c r="E10" s="23"/>
      <c r="F10" s="23"/>
      <c r="G10" s="119"/>
      <c r="H10" s="120">
        <f t="shared" si="0"/>
        <v>0</v>
      </c>
      <c r="I10" s="34">
        <f t="shared" si="1"/>
        <v>0</v>
      </c>
      <c r="J10" s="553"/>
    </row>
    <row r="11" spans="1:10" ht="22.5">
      <c r="A11" s="33" t="s">
        <v>9</v>
      </c>
      <c r="B11" s="31" t="s">
        <v>130</v>
      </c>
      <c r="C11" s="23"/>
      <c r="D11" s="23"/>
      <c r="E11" s="23"/>
      <c r="F11" s="23"/>
      <c r="G11" s="119"/>
      <c r="H11" s="120">
        <f t="shared" si="0"/>
        <v>0</v>
      </c>
      <c r="I11" s="34">
        <f t="shared" si="1"/>
        <v>0</v>
      </c>
      <c r="J11" s="553"/>
    </row>
    <row r="12" spans="1:10" ht="15.75" customHeight="1">
      <c r="A12" s="35" t="s">
        <v>10</v>
      </c>
      <c r="B12" s="36" t="s">
        <v>185</v>
      </c>
      <c r="C12" s="24"/>
      <c r="D12" s="24"/>
      <c r="E12" s="24"/>
      <c r="F12" s="24"/>
      <c r="G12" s="121"/>
      <c r="H12" s="120">
        <f t="shared" si="0"/>
        <v>0</v>
      </c>
      <c r="I12" s="34">
        <f t="shared" si="1"/>
        <v>0</v>
      </c>
      <c r="J12" s="553"/>
    </row>
    <row r="13" spans="1:10" ht="15.75" customHeight="1" thickBot="1">
      <c r="A13" s="122" t="s">
        <v>11</v>
      </c>
      <c r="B13" s="123" t="s">
        <v>186</v>
      </c>
      <c r="C13" s="125">
        <v>3000</v>
      </c>
      <c r="D13" s="125"/>
      <c r="E13" s="125"/>
      <c r="F13" s="125"/>
      <c r="G13" s="126"/>
      <c r="H13" s="120">
        <f t="shared" si="0"/>
        <v>0</v>
      </c>
      <c r="I13" s="34">
        <f t="shared" si="1"/>
        <v>3000</v>
      </c>
      <c r="J13" s="553"/>
    </row>
    <row r="14" spans="1:10" s="25" customFormat="1" ht="18" customHeight="1" thickBot="1">
      <c r="A14" s="557" t="s">
        <v>187</v>
      </c>
      <c r="B14" s="558"/>
      <c r="C14" s="37">
        <f aca="true" t="shared" si="2" ref="C14:I14">SUM(C7:C13)</f>
        <v>3000</v>
      </c>
      <c r="D14" s="37">
        <f t="shared" si="2"/>
        <v>0</v>
      </c>
      <c r="E14" s="37">
        <f t="shared" si="2"/>
        <v>0</v>
      </c>
      <c r="F14" s="37">
        <f t="shared" si="2"/>
        <v>0</v>
      </c>
      <c r="G14" s="127">
        <f t="shared" si="2"/>
        <v>0</v>
      </c>
      <c r="H14" s="127">
        <f t="shared" si="2"/>
        <v>0</v>
      </c>
      <c r="I14" s="38">
        <f t="shared" si="2"/>
        <v>3000</v>
      </c>
      <c r="J14" s="553"/>
    </row>
    <row r="15" spans="1:10" s="22" customFormat="1" ht="18" customHeight="1">
      <c r="A15" s="564" t="s">
        <v>188</v>
      </c>
      <c r="B15" s="565"/>
      <c r="C15" s="565"/>
      <c r="D15" s="565"/>
      <c r="E15" s="565"/>
      <c r="F15" s="565"/>
      <c r="G15" s="565"/>
      <c r="H15" s="565"/>
      <c r="I15" s="566"/>
      <c r="J15" s="553"/>
    </row>
    <row r="16" spans="1:10" s="22" customFormat="1" ht="12.75">
      <c r="A16" s="33" t="s">
        <v>5</v>
      </c>
      <c r="B16" s="31" t="s">
        <v>189</v>
      </c>
      <c r="C16" s="23"/>
      <c r="D16" s="23"/>
      <c r="E16" s="23"/>
      <c r="F16" s="23"/>
      <c r="G16" s="119"/>
      <c r="H16" s="120">
        <f>SUM(D16:G16)</f>
        <v>0</v>
      </c>
      <c r="I16" s="34">
        <f>C16+H16</f>
        <v>0</v>
      </c>
      <c r="J16" s="553"/>
    </row>
    <row r="17" spans="1:10" ht="13.5" thickBot="1">
      <c r="A17" s="122" t="s">
        <v>6</v>
      </c>
      <c r="B17" s="123" t="s">
        <v>186</v>
      </c>
      <c r="C17" s="125"/>
      <c r="D17" s="125"/>
      <c r="E17" s="125"/>
      <c r="F17" s="125"/>
      <c r="G17" s="126"/>
      <c r="H17" s="120">
        <f>SUM(D17:G17)</f>
        <v>0</v>
      </c>
      <c r="I17" s="128">
        <f>C17+H17</f>
        <v>0</v>
      </c>
      <c r="J17" s="553"/>
    </row>
    <row r="18" spans="1:10" ht="15.75" customHeight="1" thickBot="1">
      <c r="A18" s="557" t="s">
        <v>190</v>
      </c>
      <c r="B18" s="558"/>
      <c r="C18" s="37">
        <f aca="true" t="shared" si="3" ref="C18:I18">SUM(C16:C17)</f>
        <v>0</v>
      </c>
      <c r="D18" s="37">
        <f t="shared" si="3"/>
        <v>0</v>
      </c>
      <c r="E18" s="37">
        <f t="shared" si="3"/>
        <v>0</v>
      </c>
      <c r="F18" s="37">
        <f t="shared" si="3"/>
        <v>0</v>
      </c>
      <c r="G18" s="127">
        <f t="shared" si="3"/>
        <v>0</v>
      </c>
      <c r="H18" s="127">
        <f t="shared" si="3"/>
        <v>0</v>
      </c>
      <c r="I18" s="38">
        <f t="shared" si="3"/>
        <v>0</v>
      </c>
      <c r="J18" s="553"/>
    </row>
    <row r="19" spans="1:10" ht="18" customHeight="1" thickBot="1">
      <c r="A19" s="567" t="s">
        <v>191</v>
      </c>
      <c r="B19" s="568"/>
      <c r="C19" s="129">
        <f aca="true" t="shared" si="4" ref="C19:I19">C14+C18</f>
        <v>3000</v>
      </c>
      <c r="D19" s="129">
        <f t="shared" si="4"/>
        <v>0</v>
      </c>
      <c r="E19" s="129">
        <f t="shared" si="4"/>
        <v>0</v>
      </c>
      <c r="F19" s="129">
        <f t="shared" si="4"/>
        <v>0</v>
      </c>
      <c r="G19" s="129">
        <f t="shared" si="4"/>
        <v>0</v>
      </c>
      <c r="H19" s="129">
        <f t="shared" si="4"/>
        <v>0</v>
      </c>
      <c r="I19" s="38">
        <f t="shared" si="4"/>
        <v>3000</v>
      </c>
      <c r="J19" s="553"/>
    </row>
  </sheetData>
  <sheetProtection sheet="1" objects="1" scenarios="1"/>
  <mergeCells count="13">
    <mergeCell ref="D3:H3"/>
    <mergeCell ref="C3:C4"/>
    <mergeCell ref="B3:B4"/>
    <mergeCell ref="J1:J19"/>
    <mergeCell ref="A6:I6"/>
    <mergeCell ref="A14:B14"/>
    <mergeCell ref="A18:B18"/>
    <mergeCell ref="A1:I1"/>
    <mergeCell ref="A3:A4"/>
    <mergeCell ref="H2:I2"/>
    <mergeCell ref="A15:I15"/>
    <mergeCell ref="A19:B19"/>
    <mergeCell ref="I3:I4"/>
  </mergeCells>
  <printOptions horizontalCentered="1"/>
  <pageMargins left="0.7874015748031497" right="0.7874015748031497" top="1.18" bottom="0.984251968503937" header="0.5" footer="0.5"/>
  <pageSetup horizontalDpi="600" verticalDpi="600" orientation="portrait" paperSize="9" r:id="rId1"/>
  <headerFooter alignWithMargins="0">
    <oddHeader>&amp;C&amp;"Times New Roman CE,Félkövér dőlt"&amp;12
&amp;R3. tájékoztató tábla a 6/2015. (V.28.)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workbookViewId="0" topLeftCell="A1">
      <selection activeCell="B33" sqref="B33"/>
    </sheetView>
  </sheetViews>
  <sheetFormatPr defaultColWidth="9.00390625" defaultRowHeight="12.75"/>
  <cols>
    <col min="1" max="1" width="5.875" style="149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9" customFormat="1" ht="15.75" thickBot="1">
      <c r="A1" s="111"/>
      <c r="D1" s="112" t="s">
        <v>45</v>
      </c>
    </row>
    <row r="2" spans="1:4" s="20" customFormat="1" ht="48" customHeight="1" thickBot="1">
      <c r="A2" s="130" t="s">
        <v>3</v>
      </c>
      <c r="B2" s="114" t="s">
        <v>4</v>
      </c>
      <c r="C2" s="114" t="s">
        <v>192</v>
      </c>
      <c r="D2" s="131" t="s">
        <v>193</v>
      </c>
    </row>
    <row r="3" spans="1:4" s="20" customFormat="1" ht="13.5" customHeight="1" thickBot="1">
      <c r="A3" s="132" t="s">
        <v>388</v>
      </c>
      <c r="B3" s="133" t="s">
        <v>389</v>
      </c>
      <c r="C3" s="133" t="s">
        <v>390</v>
      </c>
      <c r="D3" s="134" t="s">
        <v>391</v>
      </c>
    </row>
    <row r="4" spans="1:4" ht="18" customHeight="1">
      <c r="A4" s="135" t="s">
        <v>5</v>
      </c>
      <c r="B4" s="136" t="s">
        <v>194</v>
      </c>
      <c r="C4" s="137"/>
      <c r="D4" s="138"/>
    </row>
    <row r="5" spans="1:4" ht="18" customHeight="1">
      <c r="A5" s="139" t="s">
        <v>6</v>
      </c>
      <c r="B5" s="140" t="s">
        <v>195</v>
      </c>
      <c r="C5" s="141"/>
      <c r="D5" s="142"/>
    </row>
    <row r="6" spans="1:4" ht="18" customHeight="1">
      <c r="A6" s="139" t="s">
        <v>7</v>
      </c>
      <c r="B6" s="140" t="s">
        <v>196</v>
      </c>
      <c r="C6" s="141"/>
      <c r="D6" s="142"/>
    </row>
    <row r="7" spans="1:4" ht="18" customHeight="1">
      <c r="A7" s="139" t="s">
        <v>8</v>
      </c>
      <c r="B7" s="140" t="s">
        <v>197</v>
      </c>
      <c r="C7" s="141"/>
      <c r="D7" s="142"/>
    </row>
    <row r="8" spans="1:4" ht="18" customHeight="1">
      <c r="A8" s="143" t="s">
        <v>9</v>
      </c>
      <c r="B8" s="140" t="s">
        <v>198</v>
      </c>
      <c r="C8" s="141"/>
      <c r="D8" s="142"/>
    </row>
    <row r="9" spans="1:4" ht="18" customHeight="1">
      <c r="A9" s="139" t="s">
        <v>10</v>
      </c>
      <c r="B9" s="140" t="s">
        <v>199</v>
      </c>
      <c r="C9" s="141"/>
      <c r="D9" s="142"/>
    </row>
    <row r="10" spans="1:4" ht="18" customHeight="1">
      <c r="A10" s="143" t="s">
        <v>11</v>
      </c>
      <c r="B10" s="144" t="s">
        <v>200</v>
      </c>
      <c r="C10" s="141"/>
      <c r="D10" s="142"/>
    </row>
    <row r="11" spans="1:4" ht="18" customHeight="1">
      <c r="A11" s="143" t="s">
        <v>12</v>
      </c>
      <c r="B11" s="144" t="s">
        <v>201</v>
      </c>
      <c r="C11" s="141">
        <v>384</v>
      </c>
      <c r="D11" s="142">
        <v>384</v>
      </c>
    </row>
    <row r="12" spans="1:4" ht="18" customHeight="1">
      <c r="A12" s="139" t="s">
        <v>13</v>
      </c>
      <c r="B12" s="144" t="s">
        <v>202</v>
      </c>
      <c r="C12" s="141"/>
      <c r="D12" s="142"/>
    </row>
    <row r="13" spans="1:4" ht="18" customHeight="1">
      <c r="A13" s="143" t="s">
        <v>14</v>
      </c>
      <c r="B13" s="144" t="s">
        <v>203</v>
      </c>
      <c r="C13" s="141"/>
      <c r="D13" s="142"/>
    </row>
    <row r="14" spans="1:4" ht="22.5">
      <c r="A14" s="139" t="s">
        <v>15</v>
      </c>
      <c r="B14" s="144" t="s">
        <v>204</v>
      </c>
      <c r="C14" s="141"/>
      <c r="D14" s="142"/>
    </row>
    <row r="15" spans="1:4" ht="18" customHeight="1">
      <c r="A15" s="143" t="s">
        <v>16</v>
      </c>
      <c r="B15" s="140" t="s">
        <v>205</v>
      </c>
      <c r="C15" s="141">
        <v>68</v>
      </c>
      <c r="D15" s="142">
        <v>68</v>
      </c>
    </row>
    <row r="16" spans="1:4" ht="18" customHeight="1">
      <c r="A16" s="139" t="s">
        <v>17</v>
      </c>
      <c r="B16" s="140" t="s">
        <v>206</v>
      </c>
      <c r="C16" s="141"/>
      <c r="D16" s="142"/>
    </row>
    <row r="17" spans="1:4" ht="18" customHeight="1">
      <c r="A17" s="143" t="s">
        <v>18</v>
      </c>
      <c r="B17" s="140" t="s">
        <v>207</v>
      </c>
      <c r="C17" s="141"/>
      <c r="D17" s="142"/>
    </row>
    <row r="18" spans="1:4" ht="18" customHeight="1">
      <c r="A18" s="139" t="s">
        <v>19</v>
      </c>
      <c r="B18" s="140" t="s">
        <v>208</v>
      </c>
      <c r="C18" s="141"/>
      <c r="D18" s="142"/>
    </row>
    <row r="19" spans="1:4" ht="18" customHeight="1">
      <c r="A19" s="143" t="s">
        <v>20</v>
      </c>
      <c r="B19" s="140" t="s">
        <v>209</v>
      </c>
      <c r="C19" s="141"/>
      <c r="D19" s="142"/>
    </row>
    <row r="20" spans="1:4" ht="18" customHeight="1">
      <c r="A20" s="139" t="s">
        <v>21</v>
      </c>
      <c r="B20" s="118"/>
      <c r="C20" s="141"/>
      <c r="D20" s="142"/>
    </row>
    <row r="21" spans="1:4" ht="18" customHeight="1">
      <c r="A21" s="143" t="s">
        <v>22</v>
      </c>
      <c r="B21" s="118"/>
      <c r="C21" s="141"/>
      <c r="D21" s="142"/>
    </row>
    <row r="22" spans="1:4" ht="18" customHeight="1">
      <c r="A22" s="139" t="s">
        <v>23</v>
      </c>
      <c r="B22" s="118"/>
      <c r="C22" s="141"/>
      <c r="D22" s="142"/>
    </row>
    <row r="23" spans="1:4" ht="18" customHeight="1">
      <c r="A23" s="143" t="s">
        <v>24</v>
      </c>
      <c r="B23" s="118"/>
      <c r="C23" s="141"/>
      <c r="D23" s="142"/>
    </row>
    <row r="24" spans="1:4" ht="18" customHeight="1">
      <c r="A24" s="139" t="s">
        <v>25</v>
      </c>
      <c r="B24" s="118"/>
      <c r="C24" s="141"/>
      <c r="D24" s="142"/>
    </row>
    <row r="25" spans="1:4" ht="18" customHeight="1">
      <c r="A25" s="143" t="s">
        <v>26</v>
      </c>
      <c r="B25" s="118"/>
      <c r="C25" s="141"/>
      <c r="D25" s="142"/>
    </row>
    <row r="26" spans="1:4" ht="18" customHeight="1">
      <c r="A26" s="139" t="s">
        <v>27</v>
      </c>
      <c r="B26" s="118"/>
      <c r="C26" s="141"/>
      <c r="D26" s="142"/>
    </row>
    <row r="27" spans="1:4" ht="18" customHeight="1">
      <c r="A27" s="143" t="s">
        <v>28</v>
      </c>
      <c r="B27" s="118"/>
      <c r="C27" s="141"/>
      <c r="D27" s="142"/>
    </row>
    <row r="28" spans="1:4" ht="18" customHeight="1" thickBot="1">
      <c r="A28" s="145" t="s">
        <v>29</v>
      </c>
      <c r="B28" s="124"/>
      <c r="C28" s="146"/>
      <c r="D28" s="147"/>
    </row>
    <row r="29" spans="1:4" ht="18" customHeight="1" thickBot="1">
      <c r="A29" s="211" t="s">
        <v>30</v>
      </c>
      <c r="B29" s="212" t="s">
        <v>37</v>
      </c>
      <c r="C29" s="213">
        <f>+C4+C5+C6+C7+C8+C15+C16+C17+C18+C19+C20+C21+C22+C23+C24+C25+C26+C27+C28</f>
        <v>68</v>
      </c>
      <c r="D29" s="214">
        <f>+D4+D5+D6+D7+D8+D15+D16+D17+D18+D19+D20+D21+D22+D23+D24+D25+D26+D27+D28</f>
        <v>68</v>
      </c>
    </row>
    <row r="30" spans="1:4" ht="25.5" customHeight="1">
      <c r="A30" s="148"/>
      <c r="B30" s="577" t="s">
        <v>210</v>
      </c>
      <c r="C30" s="577"/>
      <c r="D30" s="577"/>
    </row>
  </sheetData>
  <sheetProtection sheet="1" objects="1" scenarios="1"/>
  <mergeCells count="1">
    <mergeCell ref="B30:D30"/>
  </mergeCells>
  <printOptions horizontalCentered="1"/>
  <pageMargins left="0.7874015748031497" right="0.7874015748031497" top="1.7716535433070868" bottom="0.984251968503937" header="0.5" footer="0.5"/>
  <pageSetup horizontalDpi="600" verticalDpi="600" orientation="portrait" paperSize="9" r:id="rId1"/>
  <headerFooter alignWithMargins="0">
    <oddHeader>&amp;C&amp;"Times New Roman CE,Félkövér"&amp;14
&amp;12
Az önkormányzat által adott közvetett támogatások
(kedvezmények)
&amp;R&amp;"Times New Roman CE,Félkövér dőlt"&amp;11 4. tájékoztató tábla a 6/2015. (V.28.)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E36"/>
  <sheetViews>
    <sheetView workbookViewId="0" topLeftCell="A1">
      <selection activeCell="B11" sqref="B11"/>
    </sheetView>
  </sheetViews>
  <sheetFormatPr defaultColWidth="9.00390625" defaultRowHeight="12.75"/>
  <cols>
    <col min="1" max="1" width="6.625" style="8" customWidth="1"/>
    <col min="2" max="2" width="32.8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150"/>
      <c r="D1" s="150"/>
      <c r="E1" s="150" t="s">
        <v>173</v>
      </c>
    </row>
    <row r="2" spans="1:5" ht="42.75" customHeight="1" thickBot="1">
      <c r="A2" s="151" t="s">
        <v>53</v>
      </c>
      <c r="B2" s="152" t="s">
        <v>211</v>
      </c>
      <c r="C2" s="152" t="s">
        <v>212</v>
      </c>
      <c r="D2" s="153" t="s">
        <v>213</v>
      </c>
      <c r="E2" s="154" t="s">
        <v>214</v>
      </c>
    </row>
    <row r="3" spans="1:5" ht="15.75" customHeight="1">
      <c r="A3" s="155" t="s">
        <v>5</v>
      </c>
      <c r="B3" s="156" t="s">
        <v>715</v>
      </c>
      <c r="C3" s="156" t="s">
        <v>716</v>
      </c>
      <c r="D3" s="157">
        <v>10</v>
      </c>
      <c r="E3" s="158">
        <v>10</v>
      </c>
    </row>
    <row r="4" spans="1:5" ht="15.75" customHeight="1">
      <c r="A4" s="159" t="s">
        <v>6</v>
      </c>
      <c r="B4" s="160" t="s">
        <v>717</v>
      </c>
      <c r="C4" s="160" t="s">
        <v>716</v>
      </c>
      <c r="D4" s="161">
        <v>1003</v>
      </c>
      <c r="E4" s="162">
        <v>1003</v>
      </c>
    </row>
    <row r="5" spans="1:5" ht="15.75" customHeight="1">
      <c r="A5" s="159" t="s">
        <v>7</v>
      </c>
      <c r="B5" s="160" t="s">
        <v>718</v>
      </c>
      <c r="C5" s="160" t="s">
        <v>716</v>
      </c>
      <c r="D5" s="161">
        <v>5</v>
      </c>
      <c r="E5" s="162">
        <v>5</v>
      </c>
    </row>
    <row r="6" spans="1:5" ht="15.75" customHeight="1">
      <c r="A6" s="159" t="s">
        <v>8</v>
      </c>
      <c r="B6" s="160" t="s">
        <v>719</v>
      </c>
      <c r="C6" s="160" t="s">
        <v>716</v>
      </c>
      <c r="D6" s="161">
        <v>28</v>
      </c>
      <c r="E6" s="162">
        <v>28</v>
      </c>
    </row>
    <row r="7" spans="1:5" ht="15.75" customHeight="1">
      <c r="A7" s="159" t="s">
        <v>9</v>
      </c>
      <c r="B7" s="160" t="s">
        <v>720</v>
      </c>
      <c r="C7" s="160" t="s">
        <v>716</v>
      </c>
      <c r="D7" s="161">
        <v>50</v>
      </c>
      <c r="E7" s="162">
        <v>50</v>
      </c>
    </row>
    <row r="8" spans="1:5" ht="15.75" customHeight="1">
      <c r="A8" s="159" t="s">
        <v>10</v>
      </c>
      <c r="B8" s="160" t="s">
        <v>721</v>
      </c>
      <c r="C8" s="160" t="s">
        <v>716</v>
      </c>
      <c r="D8" s="161">
        <v>61</v>
      </c>
      <c r="E8" s="162">
        <v>61</v>
      </c>
    </row>
    <row r="9" spans="1:5" ht="15.75" customHeight="1">
      <c r="A9" s="159" t="s">
        <v>11</v>
      </c>
      <c r="B9" s="160" t="s">
        <v>722</v>
      </c>
      <c r="C9" s="160" t="s">
        <v>716</v>
      </c>
      <c r="D9" s="161">
        <v>41</v>
      </c>
      <c r="E9" s="162">
        <v>41</v>
      </c>
    </row>
    <row r="10" spans="1:5" ht="15.75" customHeight="1">
      <c r="A10" s="159" t="s">
        <v>12</v>
      </c>
      <c r="B10" s="160" t="s">
        <v>723</v>
      </c>
      <c r="C10" s="160" t="s">
        <v>716</v>
      </c>
      <c r="D10" s="161">
        <v>5</v>
      </c>
      <c r="E10" s="162">
        <v>5</v>
      </c>
    </row>
    <row r="11" spans="1:5" ht="15.75" customHeight="1">
      <c r="A11" s="159" t="s">
        <v>13</v>
      </c>
      <c r="B11" s="160"/>
      <c r="C11" s="160"/>
      <c r="D11" s="161"/>
      <c r="E11" s="162"/>
    </row>
    <row r="12" spans="1:5" ht="15.75" customHeight="1">
      <c r="A12" s="159" t="s">
        <v>14</v>
      </c>
      <c r="B12" s="160"/>
      <c r="C12" s="160"/>
      <c r="D12" s="161"/>
      <c r="E12" s="162"/>
    </row>
    <row r="13" spans="1:5" ht="15.75" customHeight="1">
      <c r="A13" s="159" t="s">
        <v>15</v>
      </c>
      <c r="B13" s="160"/>
      <c r="C13" s="160"/>
      <c r="D13" s="161"/>
      <c r="E13" s="162"/>
    </row>
    <row r="14" spans="1:5" ht="15.75" customHeight="1">
      <c r="A14" s="159" t="s">
        <v>16</v>
      </c>
      <c r="B14" s="160"/>
      <c r="C14" s="160"/>
      <c r="D14" s="161"/>
      <c r="E14" s="162"/>
    </row>
    <row r="15" spans="1:5" ht="15.75" customHeight="1">
      <c r="A15" s="159" t="s">
        <v>17</v>
      </c>
      <c r="B15" s="160"/>
      <c r="C15" s="160"/>
      <c r="D15" s="161"/>
      <c r="E15" s="162"/>
    </row>
    <row r="16" spans="1:5" ht="15.75" customHeight="1">
      <c r="A16" s="159" t="s">
        <v>18</v>
      </c>
      <c r="B16" s="160"/>
      <c r="C16" s="160"/>
      <c r="D16" s="161"/>
      <c r="E16" s="162"/>
    </row>
    <row r="17" spans="1:5" ht="15.75" customHeight="1">
      <c r="A17" s="159" t="s">
        <v>19</v>
      </c>
      <c r="B17" s="160"/>
      <c r="C17" s="160"/>
      <c r="D17" s="161"/>
      <c r="E17" s="162"/>
    </row>
    <row r="18" spans="1:5" ht="15.75" customHeight="1">
      <c r="A18" s="159" t="s">
        <v>20</v>
      </c>
      <c r="B18" s="160"/>
      <c r="C18" s="160"/>
      <c r="D18" s="161"/>
      <c r="E18" s="162"/>
    </row>
    <row r="19" spans="1:5" ht="15.75" customHeight="1">
      <c r="A19" s="159" t="s">
        <v>21</v>
      </c>
      <c r="B19" s="160"/>
      <c r="C19" s="160"/>
      <c r="D19" s="161"/>
      <c r="E19" s="162"/>
    </row>
    <row r="20" spans="1:5" ht="15.75" customHeight="1">
      <c r="A20" s="159" t="s">
        <v>22</v>
      </c>
      <c r="B20" s="160"/>
      <c r="C20" s="160"/>
      <c r="D20" s="161"/>
      <c r="E20" s="162"/>
    </row>
    <row r="21" spans="1:5" ht="15.75" customHeight="1">
      <c r="A21" s="159" t="s">
        <v>23</v>
      </c>
      <c r="B21" s="160"/>
      <c r="C21" s="160"/>
      <c r="D21" s="161"/>
      <c r="E21" s="162"/>
    </row>
    <row r="22" spans="1:5" ht="15.75" customHeight="1">
      <c r="A22" s="159" t="s">
        <v>24</v>
      </c>
      <c r="B22" s="160"/>
      <c r="C22" s="160"/>
      <c r="D22" s="161"/>
      <c r="E22" s="162"/>
    </row>
    <row r="23" spans="1:5" ht="15.75" customHeight="1">
      <c r="A23" s="159" t="s">
        <v>25</v>
      </c>
      <c r="B23" s="160"/>
      <c r="C23" s="160"/>
      <c r="D23" s="161"/>
      <c r="E23" s="162"/>
    </row>
    <row r="24" spans="1:5" ht="15.75" customHeight="1">
      <c r="A24" s="159" t="s">
        <v>26</v>
      </c>
      <c r="B24" s="160"/>
      <c r="C24" s="160"/>
      <c r="D24" s="161"/>
      <c r="E24" s="162"/>
    </row>
    <row r="25" spans="1:5" ht="15.75" customHeight="1">
      <c r="A25" s="159" t="s">
        <v>27</v>
      </c>
      <c r="B25" s="160"/>
      <c r="C25" s="160"/>
      <c r="D25" s="161"/>
      <c r="E25" s="162"/>
    </row>
    <row r="26" spans="1:5" ht="15.75" customHeight="1">
      <c r="A26" s="159" t="s">
        <v>28</v>
      </c>
      <c r="B26" s="160"/>
      <c r="C26" s="160"/>
      <c r="D26" s="161"/>
      <c r="E26" s="162"/>
    </row>
    <row r="27" spans="1:5" ht="15.75" customHeight="1">
      <c r="A27" s="159" t="s">
        <v>29</v>
      </c>
      <c r="B27" s="160"/>
      <c r="C27" s="160"/>
      <c r="D27" s="161"/>
      <c r="E27" s="162"/>
    </row>
    <row r="28" spans="1:5" ht="15.75" customHeight="1">
      <c r="A28" s="159" t="s">
        <v>30</v>
      </c>
      <c r="B28" s="160"/>
      <c r="C28" s="160"/>
      <c r="D28" s="161"/>
      <c r="E28" s="162"/>
    </row>
    <row r="29" spans="1:5" ht="15.75" customHeight="1">
      <c r="A29" s="159" t="s">
        <v>31</v>
      </c>
      <c r="B29" s="160"/>
      <c r="C29" s="160"/>
      <c r="D29" s="161"/>
      <c r="E29" s="162"/>
    </row>
    <row r="30" spans="1:5" ht="15.75" customHeight="1">
      <c r="A30" s="159" t="s">
        <v>32</v>
      </c>
      <c r="B30" s="160"/>
      <c r="C30" s="160"/>
      <c r="D30" s="161"/>
      <c r="E30" s="162"/>
    </row>
    <row r="31" spans="1:5" ht="15.75" customHeight="1">
      <c r="A31" s="159" t="s">
        <v>33</v>
      </c>
      <c r="B31" s="160"/>
      <c r="C31" s="160"/>
      <c r="D31" s="161"/>
      <c r="E31" s="162"/>
    </row>
    <row r="32" spans="1:5" ht="15.75" customHeight="1">
      <c r="A32" s="159" t="s">
        <v>84</v>
      </c>
      <c r="B32" s="160"/>
      <c r="C32" s="160"/>
      <c r="D32" s="161"/>
      <c r="E32" s="162"/>
    </row>
    <row r="33" spans="1:5" ht="15.75" customHeight="1">
      <c r="A33" s="159" t="s">
        <v>160</v>
      </c>
      <c r="B33" s="160"/>
      <c r="C33" s="160"/>
      <c r="D33" s="161"/>
      <c r="E33" s="162"/>
    </row>
    <row r="34" spans="1:5" ht="15.75" customHeight="1">
      <c r="A34" s="159" t="s">
        <v>215</v>
      </c>
      <c r="B34" s="160"/>
      <c r="C34" s="160"/>
      <c r="D34" s="161"/>
      <c r="E34" s="162"/>
    </row>
    <row r="35" spans="1:5" ht="15.75" customHeight="1" thickBot="1">
      <c r="A35" s="163" t="s">
        <v>216</v>
      </c>
      <c r="B35" s="164"/>
      <c r="C35" s="164"/>
      <c r="D35" s="165"/>
      <c r="E35" s="166"/>
    </row>
    <row r="36" spans="1:5" ht="15.75" customHeight="1" thickBot="1">
      <c r="A36" s="578" t="s">
        <v>37</v>
      </c>
      <c r="B36" s="579"/>
      <c r="C36" s="167"/>
      <c r="D36" s="168">
        <f>SUM(D3:D35)</f>
        <v>1203</v>
      </c>
      <c r="E36" s="169">
        <f>SUM(E3:E35)</f>
        <v>1203</v>
      </c>
    </row>
  </sheetData>
  <sheetProtection sheet="1" objects="1" scenarios="1"/>
  <mergeCells count="1">
    <mergeCell ref="A36:B36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 I M U T A T Á S
a 2014. évi céljelleggel juttatott támogatások felhasználásáról&amp;R&amp;"Times New Roman CE,Félkövér dőlt"&amp;11 5. tájékoztató tábla a 6/2015. (V.28.)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zoomScaleSheetLayoutView="120" workbookViewId="0" topLeftCell="A1">
      <selection activeCell="C69" sqref="C69"/>
    </sheetView>
  </sheetViews>
  <sheetFormatPr defaultColWidth="9.00390625" defaultRowHeight="12.75"/>
  <cols>
    <col min="1" max="1" width="67.125" style="463" customWidth="1"/>
    <col min="2" max="2" width="6.125" style="464" customWidth="1"/>
    <col min="3" max="4" width="12.125" style="463" customWidth="1"/>
    <col min="5" max="5" width="12.125" style="488" customWidth="1"/>
    <col min="6" max="16384" width="12.00390625" style="463" customWidth="1"/>
  </cols>
  <sheetData>
    <row r="1" spans="1:5" ht="49.5" customHeight="1">
      <c r="A1" s="580" t="str">
        <f>+CONCATENATE("VAGYONKIMUTATÁS",CHAR(10),"a könyvviteli mérlegben értékkel szereplő eszközökről",CHAR(10),LEFT(ÖSSZEFÜGGÉSEK!A4,4),".")</f>
        <v>VAGYONKIMUTATÁS
a könyvviteli mérlegben értékkel szereplő eszközökről
2014.</v>
      </c>
      <c r="B1" s="581"/>
      <c r="C1" s="581"/>
      <c r="D1" s="581"/>
      <c r="E1" s="581"/>
    </row>
    <row r="2" spans="3:5" ht="16.5" thickBot="1">
      <c r="C2" s="585" t="s">
        <v>217</v>
      </c>
      <c r="D2" s="585"/>
      <c r="E2" s="585"/>
    </row>
    <row r="3" spans="1:5" ht="15.75" customHeight="1">
      <c r="A3" s="586" t="s">
        <v>218</v>
      </c>
      <c r="B3" s="591" t="s">
        <v>219</v>
      </c>
      <c r="C3" s="589" t="s">
        <v>220</v>
      </c>
      <c r="D3" s="589" t="s">
        <v>221</v>
      </c>
      <c r="E3" s="594" t="s">
        <v>222</v>
      </c>
    </row>
    <row r="4" spans="1:5" ht="11.25" customHeight="1">
      <c r="A4" s="587"/>
      <c r="B4" s="592"/>
      <c r="C4" s="590"/>
      <c r="D4" s="590"/>
      <c r="E4" s="595"/>
    </row>
    <row r="5" spans="1:5" ht="15.75">
      <c r="A5" s="588"/>
      <c r="B5" s="593"/>
      <c r="C5" s="582" t="s">
        <v>223</v>
      </c>
      <c r="D5" s="582"/>
      <c r="E5" s="583"/>
    </row>
    <row r="6" spans="1:5" s="468" customFormat="1" ht="16.5" thickBot="1">
      <c r="A6" s="465" t="s">
        <v>601</v>
      </c>
      <c r="B6" s="466" t="s">
        <v>389</v>
      </c>
      <c r="C6" s="466" t="s">
        <v>390</v>
      </c>
      <c r="D6" s="466" t="s">
        <v>391</v>
      </c>
      <c r="E6" s="467" t="s">
        <v>392</v>
      </c>
    </row>
    <row r="7" spans="1:5" s="473" customFormat="1" ht="15.75">
      <c r="A7" s="469" t="s">
        <v>539</v>
      </c>
      <c r="B7" s="470" t="s">
        <v>224</v>
      </c>
      <c r="C7" s="471">
        <v>194414</v>
      </c>
      <c r="D7" s="471">
        <v>194414</v>
      </c>
      <c r="E7" s="472"/>
    </row>
    <row r="8" spans="1:5" s="473" customFormat="1" ht="15.75">
      <c r="A8" s="474" t="s">
        <v>540</v>
      </c>
      <c r="B8" s="181" t="s">
        <v>225</v>
      </c>
      <c r="C8" s="475">
        <f>+C9+C14+C19+C24+C29</f>
        <v>263933</v>
      </c>
      <c r="D8" s="475">
        <f>+D9+D14+D19+D24+D29</f>
        <v>263933</v>
      </c>
      <c r="E8" s="476">
        <f>+E9+E14+E19+E24+E29</f>
        <v>0</v>
      </c>
    </row>
    <row r="9" spans="1:5" s="473" customFormat="1" ht="15.75">
      <c r="A9" s="474" t="s">
        <v>541</v>
      </c>
      <c r="B9" s="181" t="s">
        <v>226</v>
      </c>
      <c r="C9" s="475">
        <f>+C10+C11+C12+C13</f>
        <v>262573</v>
      </c>
      <c r="D9" s="475">
        <f>+D10+D11+D12+D13</f>
        <v>262573</v>
      </c>
      <c r="E9" s="476">
        <f>+E10+E11+E12+E13</f>
        <v>0</v>
      </c>
    </row>
    <row r="10" spans="1:5" s="473" customFormat="1" ht="15.75">
      <c r="A10" s="477" t="s">
        <v>542</v>
      </c>
      <c r="B10" s="181" t="s">
        <v>227</v>
      </c>
      <c r="C10" s="172">
        <v>262573</v>
      </c>
      <c r="D10" s="172">
        <v>262573</v>
      </c>
      <c r="E10" s="478"/>
    </row>
    <row r="11" spans="1:5" s="473" customFormat="1" ht="26.25" customHeight="1">
      <c r="A11" s="477" t="s">
        <v>543</v>
      </c>
      <c r="B11" s="181" t="s">
        <v>228</v>
      </c>
      <c r="C11" s="170"/>
      <c r="D11" s="170"/>
      <c r="E11" s="171"/>
    </row>
    <row r="12" spans="1:5" s="473" customFormat="1" ht="22.5">
      <c r="A12" s="477" t="s">
        <v>544</v>
      </c>
      <c r="B12" s="181" t="s">
        <v>229</v>
      </c>
      <c r="C12" s="170"/>
      <c r="D12" s="170"/>
      <c r="E12" s="171"/>
    </row>
    <row r="13" spans="1:5" s="473" customFormat="1" ht="15.75">
      <c r="A13" s="477" t="s">
        <v>545</v>
      </c>
      <c r="B13" s="181" t="s">
        <v>230</v>
      </c>
      <c r="C13" s="170"/>
      <c r="D13" s="170"/>
      <c r="E13" s="171"/>
    </row>
    <row r="14" spans="1:5" s="473" customFormat="1" ht="15.75">
      <c r="A14" s="474" t="s">
        <v>546</v>
      </c>
      <c r="B14" s="181" t="s">
        <v>231</v>
      </c>
      <c r="C14" s="479">
        <f>+C15+C16+C17+C18</f>
        <v>208</v>
      </c>
      <c r="D14" s="479">
        <f>+D15+D16+D17+D18</f>
        <v>208</v>
      </c>
      <c r="E14" s="480">
        <f>+E15+E16+E17+E18</f>
        <v>0</v>
      </c>
    </row>
    <row r="15" spans="1:5" s="473" customFormat="1" ht="15.75">
      <c r="A15" s="477" t="s">
        <v>547</v>
      </c>
      <c r="B15" s="181" t="s">
        <v>232</v>
      </c>
      <c r="C15" s="170"/>
      <c r="D15" s="170"/>
      <c r="E15" s="171"/>
    </row>
    <row r="16" spans="1:5" s="473" customFormat="1" ht="22.5">
      <c r="A16" s="477" t="s">
        <v>548</v>
      </c>
      <c r="B16" s="181" t="s">
        <v>14</v>
      </c>
      <c r="C16" s="170"/>
      <c r="D16" s="170"/>
      <c r="E16" s="171"/>
    </row>
    <row r="17" spans="1:5" s="473" customFormat="1" ht="15.75">
      <c r="A17" s="477" t="s">
        <v>549</v>
      </c>
      <c r="B17" s="181" t="s">
        <v>15</v>
      </c>
      <c r="C17" s="170">
        <v>208</v>
      </c>
      <c r="D17" s="170">
        <v>208</v>
      </c>
      <c r="E17" s="171"/>
    </row>
    <row r="18" spans="1:5" s="473" customFormat="1" ht="15.75">
      <c r="A18" s="477" t="s">
        <v>550</v>
      </c>
      <c r="B18" s="181" t="s">
        <v>16</v>
      </c>
      <c r="C18" s="170"/>
      <c r="D18" s="170"/>
      <c r="E18" s="171"/>
    </row>
    <row r="19" spans="1:5" s="473" customFormat="1" ht="15.75">
      <c r="A19" s="474" t="s">
        <v>551</v>
      </c>
      <c r="B19" s="181" t="s">
        <v>17</v>
      </c>
      <c r="C19" s="479">
        <f>+C20+C21+C22+C23</f>
        <v>0</v>
      </c>
      <c r="D19" s="479">
        <f>+D20+D21+D22+D23</f>
        <v>0</v>
      </c>
      <c r="E19" s="480">
        <f>+E20+E21+E22+E23</f>
        <v>0</v>
      </c>
    </row>
    <row r="20" spans="1:5" s="473" customFormat="1" ht="15.75">
      <c r="A20" s="477" t="s">
        <v>552</v>
      </c>
      <c r="B20" s="181" t="s">
        <v>18</v>
      </c>
      <c r="C20" s="170"/>
      <c r="D20" s="170"/>
      <c r="E20" s="171"/>
    </row>
    <row r="21" spans="1:5" s="473" customFormat="1" ht="15.75">
      <c r="A21" s="477" t="s">
        <v>553</v>
      </c>
      <c r="B21" s="181" t="s">
        <v>19</v>
      </c>
      <c r="C21" s="170"/>
      <c r="D21" s="170"/>
      <c r="E21" s="171"/>
    </row>
    <row r="22" spans="1:5" s="473" customFormat="1" ht="15.75">
      <c r="A22" s="477" t="s">
        <v>554</v>
      </c>
      <c r="B22" s="181" t="s">
        <v>20</v>
      </c>
      <c r="C22" s="170"/>
      <c r="D22" s="170"/>
      <c r="E22" s="171"/>
    </row>
    <row r="23" spans="1:5" s="473" customFormat="1" ht="15.75">
      <c r="A23" s="477" t="s">
        <v>555</v>
      </c>
      <c r="B23" s="181" t="s">
        <v>21</v>
      </c>
      <c r="C23" s="170"/>
      <c r="D23" s="170"/>
      <c r="E23" s="171"/>
    </row>
    <row r="24" spans="1:5" s="473" customFormat="1" ht="15.75">
      <c r="A24" s="474" t="s">
        <v>556</v>
      </c>
      <c r="B24" s="181" t="s">
        <v>22</v>
      </c>
      <c r="C24" s="479">
        <f>+C25+C26+C27+C28</f>
        <v>1152</v>
      </c>
      <c r="D24" s="479">
        <f>+D25+D26+D27+D28</f>
        <v>1152</v>
      </c>
      <c r="E24" s="480">
        <f>+E25+E26+E27+E28</f>
        <v>0</v>
      </c>
    </row>
    <row r="25" spans="1:5" s="473" customFormat="1" ht="15.75">
      <c r="A25" s="477" t="s">
        <v>557</v>
      </c>
      <c r="B25" s="181" t="s">
        <v>23</v>
      </c>
      <c r="C25" s="170"/>
      <c r="D25" s="170"/>
      <c r="E25" s="171"/>
    </row>
    <row r="26" spans="1:5" s="473" customFormat="1" ht="15.75">
      <c r="A26" s="477" t="s">
        <v>558</v>
      </c>
      <c r="B26" s="181" t="s">
        <v>24</v>
      </c>
      <c r="C26" s="170"/>
      <c r="D26" s="170"/>
      <c r="E26" s="171"/>
    </row>
    <row r="27" spans="1:5" s="473" customFormat="1" ht="15.75">
      <c r="A27" s="477" t="s">
        <v>559</v>
      </c>
      <c r="B27" s="181" t="s">
        <v>25</v>
      </c>
      <c r="C27" s="170">
        <v>1152</v>
      </c>
      <c r="D27" s="170">
        <v>1152</v>
      </c>
      <c r="E27" s="171"/>
    </row>
    <row r="28" spans="1:5" s="473" customFormat="1" ht="15.75">
      <c r="A28" s="477" t="s">
        <v>560</v>
      </c>
      <c r="B28" s="181" t="s">
        <v>26</v>
      </c>
      <c r="C28" s="170"/>
      <c r="D28" s="170"/>
      <c r="E28" s="171"/>
    </row>
    <row r="29" spans="1:5" s="473" customFormat="1" ht="15.75">
      <c r="A29" s="474" t="s">
        <v>561</v>
      </c>
      <c r="B29" s="181" t="s">
        <v>27</v>
      </c>
      <c r="C29" s="479">
        <f>+C30+C31+C32+C33</f>
        <v>0</v>
      </c>
      <c r="D29" s="479">
        <f>+D30+D31+D32+D33</f>
        <v>0</v>
      </c>
      <c r="E29" s="480">
        <f>+E30+E31+E32+E33</f>
        <v>0</v>
      </c>
    </row>
    <row r="30" spans="1:5" s="473" customFormat="1" ht="15.75">
      <c r="A30" s="477" t="s">
        <v>562</v>
      </c>
      <c r="B30" s="181" t="s">
        <v>28</v>
      </c>
      <c r="C30" s="170"/>
      <c r="D30" s="170"/>
      <c r="E30" s="171"/>
    </row>
    <row r="31" spans="1:5" s="473" customFormat="1" ht="22.5">
      <c r="A31" s="477" t="s">
        <v>563</v>
      </c>
      <c r="B31" s="181" t="s">
        <v>29</v>
      </c>
      <c r="C31" s="170"/>
      <c r="D31" s="170"/>
      <c r="E31" s="171"/>
    </row>
    <row r="32" spans="1:5" s="473" customFormat="1" ht="15.75">
      <c r="A32" s="477" t="s">
        <v>564</v>
      </c>
      <c r="B32" s="181" t="s">
        <v>30</v>
      </c>
      <c r="C32" s="170"/>
      <c r="D32" s="170"/>
      <c r="E32" s="171"/>
    </row>
    <row r="33" spans="1:5" s="473" customFormat="1" ht="15.75">
      <c r="A33" s="477" t="s">
        <v>565</v>
      </c>
      <c r="B33" s="181" t="s">
        <v>31</v>
      </c>
      <c r="C33" s="170"/>
      <c r="D33" s="170"/>
      <c r="E33" s="171"/>
    </row>
    <row r="34" spans="1:5" s="473" customFormat="1" ht="15.75">
      <c r="A34" s="474" t="s">
        <v>566</v>
      </c>
      <c r="B34" s="181" t="s">
        <v>32</v>
      </c>
      <c r="C34" s="479">
        <f>+C35+C40+C45</f>
        <v>1803</v>
      </c>
      <c r="D34" s="479">
        <f>+D35+D40+D45</f>
        <v>1803</v>
      </c>
      <c r="E34" s="480">
        <f>+E35+E40+E45</f>
        <v>0</v>
      </c>
    </row>
    <row r="35" spans="1:5" s="473" customFormat="1" ht="15.75">
      <c r="A35" s="474" t="s">
        <v>567</v>
      </c>
      <c r="B35" s="181" t="s">
        <v>33</v>
      </c>
      <c r="C35" s="479">
        <f>+C36+C37+C38+C39</f>
        <v>1803</v>
      </c>
      <c r="D35" s="479">
        <f>+D36+D37+D38+D39</f>
        <v>1803</v>
      </c>
      <c r="E35" s="480">
        <f>+E36+E37+E38+E39</f>
        <v>0</v>
      </c>
    </row>
    <row r="36" spans="1:5" s="473" customFormat="1" ht="15.75">
      <c r="A36" s="477" t="s">
        <v>568</v>
      </c>
      <c r="B36" s="181" t="s">
        <v>84</v>
      </c>
      <c r="C36" s="170"/>
      <c r="D36" s="170"/>
      <c r="E36" s="171"/>
    </row>
    <row r="37" spans="1:5" s="473" customFormat="1" ht="15.75">
      <c r="A37" s="477" t="s">
        <v>569</v>
      </c>
      <c r="B37" s="181" t="s">
        <v>160</v>
      </c>
      <c r="C37" s="170"/>
      <c r="D37" s="170"/>
      <c r="E37" s="171"/>
    </row>
    <row r="38" spans="1:5" s="473" customFormat="1" ht="15.75">
      <c r="A38" s="477" t="s">
        <v>570</v>
      </c>
      <c r="B38" s="181" t="s">
        <v>215</v>
      </c>
      <c r="C38" s="170"/>
      <c r="D38" s="170"/>
      <c r="E38" s="171"/>
    </row>
    <row r="39" spans="1:5" s="473" customFormat="1" ht="15.75">
      <c r="A39" s="477" t="s">
        <v>571</v>
      </c>
      <c r="B39" s="181" t="s">
        <v>216</v>
      </c>
      <c r="C39" s="170">
        <v>1803</v>
      </c>
      <c r="D39" s="170">
        <v>1803</v>
      </c>
      <c r="E39" s="171"/>
    </row>
    <row r="40" spans="1:5" s="473" customFormat="1" ht="15.75">
      <c r="A40" s="474" t="s">
        <v>572</v>
      </c>
      <c r="B40" s="181" t="s">
        <v>233</v>
      </c>
      <c r="C40" s="479">
        <f>+C41+C42+C43+C44</f>
        <v>0</v>
      </c>
      <c r="D40" s="479">
        <f>+D41+D42+D43+D44</f>
        <v>0</v>
      </c>
      <c r="E40" s="480">
        <f>+E41+E42+E43+E44</f>
        <v>0</v>
      </c>
    </row>
    <row r="41" spans="1:5" s="473" customFormat="1" ht="15.75">
      <c r="A41" s="477" t="s">
        <v>573</v>
      </c>
      <c r="B41" s="181" t="s">
        <v>234</v>
      </c>
      <c r="C41" s="170"/>
      <c r="D41" s="170"/>
      <c r="E41" s="171"/>
    </row>
    <row r="42" spans="1:5" s="473" customFormat="1" ht="22.5">
      <c r="A42" s="477" t="s">
        <v>574</v>
      </c>
      <c r="B42" s="181" t="s">
        <v>235</v>
      </c>
      <c r="C42" s="170"/>
      <c r="D42" s="170"/>
      <c r="E42" s="171"/>
    </row>
    <row r="43" spans="1:5" s="473" customFormat="1" ht="15.75">
      <c r="A43" s="477" t="s">
        <v>575</v>
      </c>
      <c r="B43" s="181" t="s">
        <v>236</v>
      </c>
      <c r="C43" s="170"/>
      <c r="D43" s="170"/>
      <c r="E43" s="171"/>
    </row>
    <row r="44" spans="1:5" s="473" customFormat="1" ht="15.75">
      <c r="A44" s="477" t="s">
        <v>576</v>
      </c>
      <c r="B44" s="181" t="s">
        <v>237</v>
      </c>
      <c r="C44" s="170"/>
      <c r="D44" s="170"/>
      <c r="E44" s="171"/>
    </row>
    <row r="45" spans="1:5" s="473" customFormat="1" ht="15.75">
      <c r="A45" s="474" t="s">
        <v>577</v>
      </c>
      <c r="B45" s="181" t="s">
        <v>238</v>
      </c>
      <c r="C45" s="479">
        <f>+C46+C47+C48+C49</f>
        <v>0</v>
      </c>
      <c r="D45" s="479">
        <f>+D46+D47+D48+D49</f>
        <v>0</v>
      </c>
      <c r="E45" s="480">
        <f>+E46+E47+E48+E49</f>
        <v>0</v>
      </c>
    </row>
    <row r="46" spans="1:5" s="473" customFormat="1" ht="15.75">
      <c r="A46" s="477" t="s">
        <v>578</v>
      </c>
      <c r="B46" s="181" t="s">
        <v>239</v>
      </c>
      <c r="C46" s="170"/>
      <c r="D46" s="170"/>
      <c r="E46" s="171"/>
    </row>
    <row r="47" spans="1:5" s="473" customFormat="1" ht="22.5">
      <c r="A47" s="477" t="s">
        <v>579</v>
      </c>
      <c r="B47" s="181" t="s">
        <v>240</v>
      </c>
      <c r="C47" s="170"/>
      <c r="D47" s="170"/>
      <c r="E47" s="171"/>
    </row>
    <row r="48" spans="1:5" s="473" customFormat="1" ht="15.75">
      <c r="A48" s="477" t="s">
        <v>580</v>
      </c>
      <c r="B48" s="181" t="s">
        <v>241</v>
      </c>
      <c r="C48" s="170"/>
      <c r="D48" s="170"/>
      <c r="E48" s="171"/>
    </row>
    <row r="49" spans="1:5" s="473" customFormat="1" ht="15.75">
      <c r="A49" s="477" t="s">
        <v>581</v>
      </c>
      <c r="B49" s="181" t="s">
        <v>242</v>
      </c>
      <c r="C49" s="170"/>
      <c r="D49" s="170"/>
      <c r="E49" s="171"/>
    </row>
    <row r="50" spans="1:5" s="473" customFormat="1" ht="15.75">
      <c r="A50" s="474" t="s">
        <v>582</v>
      </c>
      <c r="B50" s="181" t="s">
        <v>243</v>
      </c>
      <c r="C50" s="170"/>
      <c r="D50" s="170"/>
      <c r="E50" s="171"/>
    </row>
    <row r="51" spans="1:5" s="473" customFormat="1" ht="21">
      <c r="A51" s="474" t="s">
        <v>583</v>
      </c>
      <c r="B51" s="181" t="s">
        <v>244</v>
      </c>
      <c r="C51" s="479">
        <f>+C7+C8+C34+C50</f>
        <v>460150</v>
      </c>
      <c r="D51" s="479">
        <f>+D7+D8+D34+D50</f>
        <v>460150</v>
      </c>
      <c r="E51" s="480">
        <f>+E7+E8+E34+E50</f>
        <v>0</v>
      </c>
    </row>
    <row r="52" spans="1:5" s="473" customFormat="1" ht="15.75">
      <c r="A52" s="474" t="s">
        <v>584</v>
      </c>
      <c r="B52" s="181" t="s">
        <v>245</v>
      </c>
      <c r="C52" s="170"/>
      <c r="D52" s="170"/>
      <c r="E52" s="171"/>
    </row>
    <row r="53" spans="1:5" s="473" customFormat="1" ht="15.75">
      <c r="A53" s="474" t="s">
        <v>585</v>
      </c>
      <c r="B53" s="181" t="s">
        <v>246</v>
      </c>
      <c r="C53" s="170"/>
      <c r="D53" s="170"/>
      <c r="E53" s="171"/>
    </row>
    <row r="54" spans="1:5" s="473" customFormat="1" ht="15.75">
      <c r="A54" s="474" t="s">
        <v>586</v>
      </c>
      <c r="B54" s="181" t="s">
        <v>247</v>
      </c>
      <c r="C54" s="479">
        <f>+C52+C53</f>
        <v>0</v>
      </c>
      <c r="D54" s="479">
        <f>+D52+D53</f>
        <v>0</v>
      </c>
      <c r="E54" s="480">
        <f>+E52+E53</f>
        <v>0</v>
      </c>
    </row>
    <row r="55" spans="1:5" s="473" customFormat="1" ht="15.75">
      <c r="A55" s="474" t="s">
        <v>587</v>
      </c>
      <c r="B55" s="181" t="s">
        <v>248</v>
      </c>
      <c r="C55" s="170"/>
      <c r="D55" s="170"/>
      <c r="E55" s="171"/>
    </row>
    <row r="56" spans="1:5" s="473" customFormat="1" ht="15.75">
      <c r="A56" s="474" t="s">
        <v>588</v>
      </c>
      <c r="B56" s="181" t="s">
        <v>249</v>
      </c>
      <c r="C56" s="170">
        <v>330</v>
      </c>
      <c r="D56" s="170">
        <v>330</v>
      </c>
      <c r="E56" s="171"/>
    </row>
    <row r="57" spans="1:5" s="473" customFormat="1" ht="15.75">
      <c r="A57" s="474" t="s">
        <v>589</v>
      </c>
      <c r="B57" s="181" t="s">
        <v>250</v>
      </c>
      <c r="C57" s="170">
        <v>3127</v>
      </c>
      <c r="D57" s="170">
        <v>3127</v>
      </c>
      <c r="E57" s="171"/>
    </row>
    <row r="58" spans="1:5" s="473" customFormat="1" ht="15.75">
      <c r="A58" s="474" t="s">
        <v>590</v>
      </c>
      <c r="B58" s="181" t="s">
        <v>251</v>
      </c>
      <c r="C58" s="170"/>
      <c r="D58" s="170"/>
      <c r="E58" s="171"/>
    </row>
    <row r="59" spans="1:5" s="473" customFormat="1" ht="15.75">
      <c r="A59" s="474" t="s">
        <v>591</v>
      </c>
      <c r="B59" s="181" t="s">
        <v>252</v>
      </c>
      <c r="C59" s="479">
        <f>+C55+C56+C57+C58</f>
        <v>3457</v>
      </c>
      <c r="D59" s="479">
        <f>+D55+D56+D57+D58</f>
        <v>3457</v>
      </c>
      <c r="E59" s="480">
        <f>+E55+E56+E57+E58</f>
        <v>0</v>
      </c>
    </row>
    <row r="60" spans="1:5" s="473" customFormat="1" ht="15.75">
      <c r="A60" s="474" t="s">
        <v>592</v>
      </c>
      <c r="B60" s="181" t="s">
        <v>253</v>
      </c>
      <c r="C60" s="170"/>
      <c r="D60" s="170"/>
      <c r="E60" s="171"/>
    </row>
    <row r="61" spans="1:5" s="473" customFormat="1" ht="15.75">
      <c r="A61" s="474" t="s">
        <v>593</v>
      </c>
      <c r="B61" s="181" t="s">
        <v>254</v>
      </c>
      <c r="C61" s="170">
        <v>5295</v>
      </c>
      <c r="D61" s="170">
        <v>5295</v>
      </c>
      <c r="E61" s="171"/>
    </row>
    <row r="62" spans="1:5" s="473" customFormat="1" ht="15.75">
      <c r="A62" s="474" t="s">
        <v>594</v>
      </c>
      <c r="B62" s="181" t="s">
        <v>255</v>
      </c>
      <c r="C62" s="170"/>
      <c r="D62" s="170"/>
      <c r="E62" s="171"/>
    </row>
    <row r="63" spans="1:5" s="473" customFormat="1" ht="15.75">
      <c r="A63" s="474" t="s">
        <v>595</v>
      </c>
      <c r="B63" s="181" t="s">
        <v>256</v>
      </c>
      <c r="C63" s="479">
        <f>+C60+C61+C62</f>
        <v>5295</v>
      </c>
      <c r="D63" s="479">
        <f>+D60+D61+D62</f>
        <v>5295</v>
      </c>
      <c r="E63" s="480">
        <f>+E60+E61+E62</f>
        <v>0</v>
      </c>
    </row>
    <row r="64" spans="1:5" s="473" customFormat="1" ht="15.75">
      <c r="A64" s="474" t="s">
        <v>596</v>
      </c>
      <c r="B64" s="181" t="s">
        <v>257</v>
      </c>
      <c r="C64" s="170">
        <v>1135</v>
      </c>
      <c r="D64" s="170">
        <v>1135</v>
      </c>
      <c r="E64" s="171"/>
    </row>
    <row r="65" spans="1:5" s="473" customFormat="1" ht="21">
      <c r="A65" s="474" t="s">
        <v>597</v>
      </c>
      <c r="B65" s="181" t="s">
        <v>258</v>
      </c>
      <c r="C65" s="170"/>
      <c r="D65" s="170"/>
      <c r="E65" s="171"/>
    </row>
    <row r="66" spans="1:5" s="473" customFormat="1" ht="15.75">
      <c r="A66" s="474" t="s">
        <v>598</v>
      </c>
      <c r="B66" s="181" t="s">
        <v>259</v>
      </c>
      <c r="C66" s="479">
        <f>+C64+C65</f>
        <v>1135</v>
      </c>
      <c r="D66" s="479">
        <f>+D64+D65</f>
        <v>1135</v>
      </c>
      <c r="E66" s="480">
        <f>+E64+E65</f>
        <v>0</v>
      </c>
    </row>
    <row r="67" spans="1:5" s="473" customFormat="1" ht="15.75">
      <c r="A67" s="474" t="s">
        <v>599</v>
      </c>
      <c r="B67" s="181" t="s">
        <v>260</v>
      </c>
      <c r="C67" s="170"/>
      <c r="D67" s="170"/>
      <c r="E67" s="171"/>
    </row>
    <row r="68" spans="1:5" s="473" customFormat="1" ht="16.5" thickBot="1">
      <c r="A68" s="481" t="s">
        <v>600</v>
      </c>
      <c r="B68" s="185" t="s">
        <v>261</v>
      </c>
      <c r="C68" s="482">
        <f>+C51+C54+C59+C63+C66+C67</f>
        <v>470037</v>
      </c>
      <c r="D68" s="482">
        <f>+D51+D54+D59+D63+D66+D67</f>
        <v>470037</v>
      </c>
      <c r="E68" s="483">
        <f>+E51+E54+E59+E63+E66+E67</f>
        <v>0</v>
      </c>
    </row>
    <row r="69" spans="1:5" ht="15.75">
      <c r="A69" s="484"/>
      <c r="C69" s="485"/>
      <c r="D69" s="485"/>
      <c r="E69" s="486"/>
    </row>
    <row r="70" spans="1:5" ht="15.75">
      <c r="A70" s="484"/>
      <c r="C70" s="485"/>
      <c r="D70" s="485"/>
      <c r="E70" s="486"/>
    </row>
    <row r="71" spans="1:5" ht="15.75">
      <c r="A71" s="487"/>
      <c r="C71" s="485"/>
      <c r="D71" s="485"/>
      <c r="E71" s="486"/>
    </row>
    <row r="72" spans="1:5" ht="15.75">
      <c r="A72" s="584"/>
      <c r="B72" s="584"/>
      <c r="C72" s="584"/>
      <c r="D72" s="584"/>
      <c r="E72" s="584"/>
    </row>
    <row r="73" spans="1:5" ht="15.75">
      <c r="A73" s="584"/>
      <c r="B73" s="584"/>
      <c r="C73" s="584"/>
      <c r="D73" s="584"/>
      <c r="E73" s="584"/>
    </row>
  </sheetData>
  <sheetProtection sheet="1" objects="1" scenarios="1"/>
  <mergeCells count="10">
    <mergeCell ref="A1:E1"/>
    <mergeCell ref="C5:E5"/>
    <mergeCell ref="A73:E73"/>
    <mergeCell ref="C2:E2"/>
    <mergeCell ref="A3:A5"/>
    <mergeCell ref="C3:C4"/>
    <mergeCell ref="B3:B5"/>
    <mergeCell ref="A72:E72"/>
    <mergeCell ref="E3:E4"/>
    <mergeCell ref="D3:D4"/>
  </mergeCells>
  <printOptions horizontalCentered="1"/>
  <pageMargins left="0.7874015748031497" right="0.8234375" top="1.0890625" bottom="0.984251968503937" header="0.5" footer="0.5"/>
  <pageSetup horizontalDpi="600" verticalDpi="600" orientation="portrait" paperSize="9" r:id="rId1"/>
  <headerFooter alignWithMargins="0">
    <oddHeader>&amp;R&amp;"Times New Roman,Félkövér dőlt"6.1. tájékoztató tábla a 6/2015. (V.28.) önkormányzati rendelethez</oddHeader>
    <oddFooter>&amp;C&amp;P</oddFooter>
  </headerFooter>
  <rowBreaks count="1" manualBreakCount="1">
    <brk id="44" min="1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workbookViewId="0" topLeftCell="A1">
      <selection activeCell="C24" sqref="C24"/>
    </sheetView>
  </sheetViews>
  <sheetFormatPr defaultColWidth="9.00390625" defaultRowHeight="12.75"/>
  <cols>
    <col min="1" max="1" width="71.125" style="173" customWidth="1"/>
    <col min="2" max="2" width="6.125" style="187" customWidth="1"/>
    <col min="3" max="3" width="18.00390625" style="489" customWidth="1"/>
    <col min="4" max="16384" width="9.375" style="489" customWidth="1"/>
  </cols>
  <sheetData>
    <row r="1" spans="1:3" ht="32.25" customHeight="1">
      <c r="A1" s="603" t="s">
        <v>262</v>
      </c>
      <c r="B1" s="603"/>
      <c r="C1" s="603"/>
    </row>
    <row r="2" spans="1:3" ht="15.75">
      <c r="A2" s="602" t="str">
        <f>+CONCATENATE(LEFT(ÖSSZEFÜGGÉSEK!A4,4),". év")</f>
        <v>2014. év</v>
      </c>
      <c r="B2" s="602"/>
      <c r="C2" s="602"/>
    </row>
    <row r="4" spans="2:3" ht="13.5" thickBot="1">
      <c r="B4" s="601" t="s">
        <v>217</v>
      </c>
      <c r="C4" s="601"/>
    </row>
    <row r="5" spans="1:3" s="174" customFormat="1" ht="31.5" customHeight="1">
      <c r="A5" s="604" t="s">
        <v>263</v>
      </c>
      <c r="B5" s="599" t="s">
        <v>219</v>
      </c>
      <c r="C5" s="597" t="s">
        <v>264</v>
      </c>
    </row>
    <row r="6" spans="1:3" s="174" customFormat="1" ht="12.75">
      <c r="A6" s="605"/>
      <c r="B6" s="600"/>
      <c r="C6" s="598"/>
    </row>
    <row r="7" spans="1:3" s="178" customFormat="1" ht="13.5" thickBot="1">
      <c r="A7" s="175" t="s">
        <v>388</v>
      </c>
      <c r="B7" s="176" t="s">
        <v>389</v>
      </c>
      <c r="C7" s="177" t="s">
        <v>390</v>
      </c>
    </row>
    <row r="8" spans="1:3" ht="15.75" customHeight="1">
      <c r="A8" s="474" t="s">
        <v>602</v>
      </c>
      <c r="B8" s="179" t="s">
        <v>224</v>
      </c>
      <c r="C8" s="180">
        <v>465210</v>
      </c>
    </row>
    <row r="9" spans="1:3" ht="15.75" customHeight="1">
      <c r="A9" s="474" t="s">
        <v>603</v>
      </c>
      <c r="B9" s="181" t="s">
        <v>225</v>
      </c>
      <c r="C9" s="180"/>
    </row>
    <row r="10" spans="1:3" ht="15.75" customHeight="1">
      <c r="A10" s="474" t="s">
        <v>604</v>
      </c>
      <c r="B10" s="181" t="s">
        <v>226</v>
      </c>
      <c r="C10" s="180">
        <v>2337</v>
      </c>
    </row>
    <row r="11" spans="1:3" ht="15.75" customHeight="1">
      <c r="A11" s="474" t="s">
        <v>605</v>
      </c>
      <c r="B11" s="181" t="s">
        <v>227</v>
      </c>
      <c r="C11" s="182"/>
    </row>
    <row r="12" spans="1:3" ht="15.75" customHeight="1">
      <c r="A12" s="474" t="s">
        <v>606</v>
      </c>
      <c r="B12" s="181" t="s">
        <v>228</v>
      </c>
      <c r="C12" s="182"/>
    </row>
    <row r="13" spans="1:3" ht="15.75" customHeight="1">
      <c r="A13" s="474" t="s">
        <v>607</v>
      </c>
      <c r="B13" s="181" t="s">
        <v>229</v>
      </c>
      <c r="C13" s="182">
        <v>1975</v>
      </c>
    </row>
    <row r="14" spans="1:3" ht="15.75" customHeight="1">
      <c r="A14" s="474" t="s">
        <v>608</v>
      </c>
      <c r="B14" s="181" t="s">
        <v>230</v>
      </c>
      <c r="C14" s="183">
        <f>+C8+C9+C10+C11+C12+C13</f>
        <v>469522</v>
      </c>
    </row>
    <row r="15" spans="1:3" ht="15.75" customHeight="1">
      <c r="A15" s="474" t="s">
        <v>627</v>
      </c>
      <c r="B15" s="181" t="s">
        <v>231</v>
      </c>
      <c r="C15" s="490">
        <v>366</v>
      </c>
    </row>
    <row r="16" spans="1:3" ht="15.75" customHeight="1">
      <c r="A16" s="474" t="s">
        <v>609</v>
      </c>
      <c r="B16" s="181" t="s">
        <v>232</v>
      </c>
      <c r="C16" s="182">
        <v>108</v>
      </c>
    </row>
    <row r="17" spans="1:3" ht="15.75" customHeight="1">
      <c r="A17" s="474" t="s">
        <v>610</v>
      </c>
      <c r="B17" s="181" t="s">
        <v>14</v>
      </c>
      <c r="C17" s="182">
        <v>29</v>
      </c>
    </row>
    <row r="18" spans="1:3" ht="15.75" customHeight="1">
      <c r="A18" s="474" t="s">
        <v>611</v>
      </c>
      <c r="B18" s="181" t="s">
        <v>15</v>
      </c>
      <c r="C18" s="183">
        <f>+C15+C16+C17</f>
        <v>503</v>
      </c>
    </row>
    <row r="19" spans="1:3" s="491" customFormat="1" ht="15.75" customHeight="1">
      <c r="A19" s="474" t="s">
        <v>612</v>
      </c>
      <c r="B19" s="181" t="s">
        <v>16</v>
      </c>
      <c r="C19" s="182"/>
    </row>
    <row r="20" spans="1:3" ht="15.75" customHeight="1">
      <c r="A20" s="474" t="s">
        <v>613</v>
      </c>
      <c r="B20" s="181" t="s">
        <v>17</v>
      </c>
      <c r="C20" s="182">
        <v>12</v>
      </c>
    </row>
    <row r="21" spans="1:3" ht="15.75" customHeight="1" thickBot="1">
      <c r="A21" s="184" t="s">
        <v>614</v>
      </c>
      <c r="B21" s="185" t="s">
        <v>18</v>
      </c>
      <c r="C21" s="186">
        <f>+C14+C18+C19+C20</f>
        <v>470037</v>
      </c>
    </row>
    <row r="22" spans="1:5" ht="15.75">
      <c r="A22" s="484"/>
      <c r="B22" s="487"/>
      <c r="C22" s="485"/>
      <c r="D22" s="485"/>
      <c r="E22" s="485"/>
    </row>
    <row r="23" spans="1:5" ht="15.75">
      <c r="A23" s="484"/>
      <c r="B23" s="487"/>
      <c r="C23" s="485"/>
      <c r="D23" s="485"/>
      <c r="E23" s="485"/>
    </row>
    <row r="24" spans="1:5" ht="15.75">
      <c r="A24" s="487"/>
      <c r="B24" s="487"/>
      <c r="C24" s="485"/>
      <c r="D24" s="485"/>
      <c r="E24" s="485"/>
    </row>
    <row r="25" spans="1:5" ht="15.75">
      <c r="A25" s="596"/>
      <c r="B25" s="596"/>
      <c r="C25" s="596"/>
      <c r="D25" s="492"/>
      <c r="E25" s="492"/>
    </row>
    <row r="26" spans="1:5" ht="15.75">
      <c r="A26" s="596"/>
      <c r="B26" s="596"/>
      <c r="C26" s="596"/>
      <c r="D26" s="492"/>
      <c r="E26" s="492"/>
    </row>
  </sheetData>
  <sheetProtection sheet="1" objects="1" scenarios="1"/>
  <mergeCells count="8">
    <mergeCell ref="B4:C4"/>
    <mergeCell ref="A2:C2"/>
    <mergeCell ref="A1:C1"/>
    <mergeCell ref="A5:A6"/>
    <mergeCell ref="A26:C26"/>
    <mergeCell ref="A25:C25"/>
    <mergeCell ref="C5:C6"/>
    <mergeCell ref="B5:B6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  <headerFooter alignWithMargins="0">
    <oddHeader>&amp;R&amp;"Times New Roman CE,Félkövér dőlt"6.2. tájékoztató tábla a 6/2015. (V.28.)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zoomScale="130" zoomScaleNormal="130" zoomScaleSheetLayoutView="100" workbookViewId="0" topLeftCell="A1">
      <selection activeCell="D92" sqref="D92:E146"/>
    </sheetView>
  </sheetViews>
  <sheetFormatPr defaultColWidth="9.00390625" defaultRowHeight="12.75"/>
  <cols>
    <col min="1" max="1" width="9.50390625" style="285" customWidth="1"/>
    <col min="2" max="2" width="60.875" style="285" customWidth="1"/>
    <col min="3" max="5" width="15.875" style="286" customWidth="1"/>
    <col min="6" max="6" width="9.375" style="296" hidden="1" customWidth="1"/>
    <col min="7" max="16384" width="9.375" style="296" customWidth="1"/>
  </cols>
  <sheetData>
    <row r="1" spans="1:5" ht="15.75" customHeight="1">
      <c r="A1" s="511" t="s">
        <v>2</v>
      </c>
      <c r="B1" s="511"/>
      <c r="C1" s="511"/>
      <c r="D1" s="511"/>
      <c r="E1" s="511"/>
    </row>
    <row r="2" spans="1:5" ht="15.75" customHeight="1" thickBot="1">
      <c r="A2" s="44" t="s">
        <v>90</v>
      </c>
      <c r="B2" s="44"/>
      <c r="C2" s="283"/>
      <c r="D2" s="283"/>
      <c r="E2" s="283" t="s">
        <v>135</v>
      </c>
    </row>
    <row r="3" spans="1:6" ht="15.75" customHeight="1">
      <c r="A3" s="517" t="s">
        <v>53</v>
      </c>
      <c r="B3" s="514" t="s">
        <v>4</v>
      </c>
      <c r="C3" s="512" t="str">
        <f>+CONCATENATE(LEFT(ÖSSZEFÜGGÉSEK!A4,4),". évi")</f>
        <v>2014. évi</v>
      </c>
      <c r="D3" s="512"/>
      <c r="E3" s="513"/>
      <c r="F3" s="495"/>
    </row>
    <row r="4" spans="1:6" ht="37.5" customHeight="1" thickBot="1">
      <c r="A4" s="518"/>
      <c r="B4" s="515"/>
      <c r="C4" s="46" t="s">
        <v>157</v>
      </c>
      <c r="D4" s="46" t="s">
        <v>158</v>
      </c>
      <c r="E4" s="47" t="s">
        <v>159</v>
      </c>
      <c r="F4" s="495"/>
    </row>
    <row r="5" spans="1:6" s="297" customFormat="1" ht="12" customHeight="1" thickBot="1">
      <c r="A5" s="261" t="s">
        <v>388</v>
      </c>
      <c r="B5" s="262" t="s">
        <v>389</v>
      </c>
      <c r="C5" s="262" t="s">
        <v>390</v>
      </c>
      <c r="D5" s="262" t="s">
        <v>391</v>
      </c>
      <c r="E5" s="309" t="s">
        <v>392</v>
      </c>
      <c r="F5" s="496"/>
    </row>
    <row r="6" spans="1:6" s="298" customFormat="1" ht="12" customHeight="1" thickBot="1">
      <c r="A6" s="256" t="s">
        <v>5</v>
      </c>
      <c r="B6" s="257" t="s">
        <v>272</v>
      </c>
      <c r="C6" s="288">
        <f>SUM(C7:C11)</f>
        <v>11095</v>
      </c>
      <c r="D6" s="288">
        <f>SUM(D7:D12)</f>
        <v>15627</v>
      </c>
      <c r="E6" s="288">
        <f>SUM(E7:E12)</f>
        <v>15627</v>
      </c>
      <c r="F6" s="497" t="s">
        <v>630</v>
      </c>
    </row>
    <row r="7" spans="1:6" s="298" customFormat="1" ht="12" customHeight="1">
      <c r="A7" s="251" t="s">
        <v>65</v>
      </c>
      <c r="B7" s="299" t="s">
        <v>273</v>
      </c>
      <c r="C7" s="290">
        <v>9775</v>
      </c>
      <c r="D7" s="290">
        <v>9775</v>
      </c>
      <c r="E7" s="273">
        <v>9775</v>
      </c>
      <c r="F7" s="497" t="s">
        <v>631</v>
      </c>
    </row>
    <row r="8" spans="1:6" s="298" customFormat="1" ht="12" customHeight="1">
      <c r="A8" s="250" t="s">
        <v>66</v>
      </c>
      <c r="B8" s="300" t="s">
        <v>274</v>
      </c>
      <c r="C8" s="289">
        <v>0</v>
      </c>
      <c r="D8" s="289">
        <v>0</v>
      </c>
      <c r="E8" s="272">
        <v>0</v>
      </c>
      <c r="F8" s="497" t="s">
        <v>632</v>
      </c>
    </row>
    <row r="9" spans="1:6" s="298" customFormat="1" ht="12" customHeight="1">
      <c r="A9" s="250" t="s">
        <v>67</v>
      </c>
      <c r="B9" s="300" t="s">
        <v>275</v>
      </c>
      <c r="C9" s="289">
        <v>613</v>
      </c>
      <c r="D9" s="289">
        <v>4789</v>
      </c>
      <c r="E9" s="272">
        <v>4789</v>
      </c>
      <c r="F9" s="497" t="s">
        <v>633</v>
      </c>
    </row>
    <row r="10" spans="1:6" s="298" customFormat="1" ht="12" customHeight="1">
      <c r="A10" s="250" t="s">
        <v>68</v>
      </c>
      <c r="B10" s="300" t="s">
        <v>276</v>
      </c>
      <c r="C10" s="289">
        <v>699</v>
      </c>
      <c r="D10" s="289">
        <v>699</v>
      </c>
      <c r="E10" s="272">
        <v>699</v>
      </c>
      <c r="F10" s="497" t="s">
        <v>634</v>
      </c>
    </row>
    <row r="11" spans="1:6" s="298" customFormat="1" ht="12" customHeight="1">
      <c r="A11" s="250" t="s">
        <v>86</v>
      </c>
      <c r="B11" s="300" t="s">
        <v>277</v>
      </c>
      <c r="C11" s="289">
        <v>8</v>
      </c>
      <c r="D11" s="289">
        <v>8</v>
      </c>
      <c r="E11" s="272">
        <v>8</v>
      </c>
      <c r="F11" s="497" t="s">
        <v>635</v>
      </c>
    </row>
    <row r="12" spans="1:6" s="298" customFormat="1" ht="12" customHeight="1" thickBot="1">
      <c r="A12" s="252" t="s">
        <v>69</v>
      </c>
      <c r="B12" s="301" t="s">
        <v>278</v>
      </c>
      <c r="C12" s="291">
        <v>0</v>
      </c>
      <c r="D12" s="291">
        <v>356</v>
      </c>
      <c r="E12" s="274">
        <v>356</v>
      </c>
      <c r="F12" s="497" t="s">
        <v>636</v>
      </c>
    </row>
    <row r="13" spans="1:6" s="298" customFormat="1" ht="12" customHeight="1" thickBot="1">
      <c r="A13" s="256" t="s">
        <v>6</v>
      </c>
      <c r="B13" s="278" t="s">
        <v>279</v>
      </c>
      <c r="C13" s="288">
        <v>0</v>
      </c>
      <c r="D13" s="288">
        <v>3795</v>
      </c>
      <c r="E13" s="271">
        <v>4637</v>
      </c>
      <c r="F13" s="497" t="s">
        <v>637</v>
      </c>
    </row>
    <row r="14" spans="1:6" s="298" customFormat="1" ht="12" customHeight="1">
      <c r="A14" s="251" t="s">
        <v>71</v>
      </c>
      <c r="B14" s="299" t="s">
        <v>280</v>
      </c>
      <c r="C14" s="290">
        <v>0</v>
      </c>
      <c r="D14" s="290">
        <v>0</v>
      </c>
      <c r="E14" s="273">
        <v>0</v>
      </c>
      <c r="F14" s="497" t="s">
        <v>638</v>
      </c>
    </row>
    <row r="15" spans="1:6" s="298" customFormat="1" ht="12" customHeight="1">
      <c r="A15" s="250" t="s">
        <v>72</v>
      </c>
      <c r="B15" s="300" t="s">
        <v>281</v>
      </c>
      <c r="C15" s="289">
        <v>0</v>
      </c>
      <c r="D15" s="289">
        <v>0</v>
      </c>
      <c r="E15" s="272">
        <v>0</v>
      </c>
      <c r="F15" s="497" t="s">
        <v>639</v>
      </c>
    </row>
    <row r="16" spans="1:6" s="298" customFormat="1" ht="12" customHeight="1">
      <c r="A16" s="250" t="s">
        <v>73</v>
      </c>
      <c r="B16" s="300" t="s">
        <v>282</v>
      </c>
      <c r="C16" s="289">
        <v>0</v>
      </c>
      <c r="D16" s="289">
        <v>0</v>
      </c>
      <c r="E16" s="272">
        <v>0</v>
      </c>
      <c r="F16" s="497" t="s">
        <v>640</v>
      </c>
    </row>
    <row r="17" spans="1:6" s="298" customFormat="1" ht="12" customHeight="1">
      <c r="A17" s="250" t="s">
        <v>74</v>
      </c>
      <c r="B17" s="300" t="s">
        <v>283</v>
      </c>
      <c r="C17" s="289">
        <v>0</v>
      </c>
      <c r="D17" s="289">
        <v>0</v>
      </c>
      <c r="E17" s="272">
        <v>0</v>
      </c>
      <c r="F17" s="497" t="s">
        <v>641</v>
      </c>
    </row>
    <row r="18" spans="1:6" s="298" customFormat="1" ht="12" customHeight="1">
      <c r="A18" s="250" t="s">
        <v>75</v>
      </c>
      <c r="B18" s="300" t="s">
        <v>284</v>
      </c>
      <c r="C18" s="289">
        <v>0</v>
      </c>
      <c r="D18" s="289">
        <v>3795</v>
      </c>
      <c r="E18" s="272">
        <v>4637</v>
      </c>
      <c r="F18" s="497" t="s">
        <v>642</v>
      </c>
    </row>
    <row r="19" spans="1:6" s="298" customFormat="1" ht="12" customHeight="1" thickBot="1">
      <c r="A19" s="252" t="s">
        <v>81</v>
      </c>
      <c r="B19" s="301" t="s">
        <v>285</v>
      </c>
      <c r="C19" s="291">
        <v>0</v>
      </c>
      <c r="D19" s="291">
        <v>0</v>
      </c>
      <c r="E19" s="274">
        <v>0</v>
      </c>
      <c r="F19" s="497" t="s">
        <v>643</v>
      </c>
    </row>
    <row r="20" spans="1:6" s="298" customFormat="1" ht="12" customHeight="1" thickBot="1">
      <c r="A20" s="256" t="s">
        <v>7</v>
      </c>
      <c r="B20" s="257" t="s">
        <v>286</v>
      </c>
      <c r="C20" s="288">
        <v>0</v>
      </c>
      <c r="D20" s="288">
        <v>3000</v>
      </c>
      <c r="E20" s="271">
        <v>3000</v>
      </c>
      <c r="F20" s="497" t="s">
        <v>644</v>
      </c>
    </row>
    <row r="21" spans="1:6" s="298" customFormat="1" ht="12" customHeight="1">
      <c r="A21" s="251" t="s">
        <v>54</v>
      </c>
      <c r="B21" s="299" t="s">
        <v>287</v>
      </c>
      <c r="C21" s="290">
        <v>0</v>
      </c>
      <c r="D21" s="290">
        <v>0</v>
      </c>
      <c r="E21" s="273">
        <v>0</v>
      </c>
      <c r="F21" s="497" t="s">
        <v>645</v>
      </c>
    </row>
    <row r="22" spans="1:6" s="298" customFormat="1" ht="12" customHeight="1">
      <c r="A22" s="250" t="s">
        <v>55</v>
      </c>
      <c r="B22" s="300" t="s">
        <v>288</v>
      </c>
      <c r="C22" s="289">
        <v>0</v>
      </c>
      <c r="D22" s="289">
        <v>0</v>
      </c>
      <c r="E22" s="272">
        <v>0</v>
      </c>
      <c r="F22" s="497" t="s">
        <v>646</v>
      </c>
    </row>
    <row r="23" spans="1:6" s="298" customFormat="1" ht="12" customHeight="1">
      <c r="A23" s="250" t="s">
        <v>56</v>
      </c>
      <c r="B23" s="300" t="s">
        <v>289</v>
      </c>
      <c r="C23" s="289">
        <v>0</v>
      </c>
      <c r="D23" s="289">
        <v>3000</v>
      </c>
      <c r="E23" s="272">
        <v>3000</v>
      </c>
      <c r="F23" s="497" t="s">
        <v>647</v>
      </c>
    </row>
    <row r="24" spans="1:6" s="298" customFormat="1" ht="12" customHeight="1">
      <c r="A24" s="250" t="s">
        <v>57</v>
      </c>
      <c r="B24" s="300" t="s">
        <v>290</v>
      </c>
      <c r="C24" s="289">
        <v>0</v>
      </c>
      <c r="D24" s="289">
        <v>0</v>
      </c>
      <c r="E24" s="272">
        <v>0</v>
      </c>
      <c r="F24" s="497" t="s">
        <v>648</v>
      </c>
    </row>
    <row r="25" spans="1:6" s="298" customFormat="1" ht="12" customHeight="1">
      <c r="A25" s="250" t="s">
        <v>100</v>
      </c>
      <c r="B25" s="300" t="s">
        <v>291</v>
      </c>
      <c r="C25" s="289">
        <v>0</v>
      </c>
      <c r="D25" s="289">
        <v>0</v>
      </c>
      <c r="E25" s="272">
        <v>0</v>
      </c>
      <c r="F25" s="497" t="s">
        <v>649</v>
      </c>
    </row>
    <row r="26" spans="1:6" s="298" customFormat="1" ht="12" customHeight="1" thickBot="1">
      <c r="A26" s="252" t="s">
        <v>101</v>
      </c>
      <c r="B26" s="280" t="s">
        <v>292</v>
      </c>
      <c r="C26" s="291">
        <v>0</v>
      </c>
      <c r="D26" s="291">
        <v>0</v>
      </c>
      <c r="E26" s="274">
        <v>0</v>
      </c>
      <c r="F26" s="497" t="s">
        <v>650</v>
      </c>
    </row>
    <row r="27" spans="1:6" s="298" customFormat="1" ht="12" customHeight="1" thickBot="1">
      <c r="A27" s="256" t="s">
        <v>102</v>
      </c>
      <c r="B27" s="257" t="s">
        <v>293</v>
      </c>
      <c r="C27" s="294">
        <f>SUM(C32,C31,C29)</f>
        <v>5425</v>
      </c>
      <c r="D27" s="294">
        <f>SUM(D32,D31,D29)</f>
        <v>5425</v>
      </c>
      <c r="E27" s="294">
        <f>SUM(E33,E32,E31,E29)</f>
        <v>2919</v>
      </c>
      <c r="F27" s="497" t="s">
        <v>651</v>
      </c>
    </row>
    <row r="28" spans="1:6" s="298" customFormat="1" ht="12" customHeight="1">
      <c r="A28" s="251" t="s">
        <v>294</v>
      </c>
      <c r="B28" s="299" t="s">
        <v>295</v>
      </c>
      <c r="C28" s="308">
        <v>2800</v>
      </c>
      <c r="D28" s="308">
        <v>2800</v>
      </c>
      <c r="E28" s="307">
        <v>1564</v>
      </c>
      <c r="F28" s="497" t="s">
        <v>652</v>
      </c>
    </row>
    <row r="29" spans="1:6" s="298" customFormat="1" ht="12" customHeight="1">
      <c r="A29" s="250" t="s">
        <v>296</v>
      </c>
      <c r="B29" s="300" t="s">
        <v>297</v>
      </c>
      <c r="C29" s="289">
        <v>2800</v>
      </c>
      <c r="D29" s="289">
        <v>2800</v>
      </c>
      <c r="E29" s="272">
        <v>1564</v>
      </c>
      <c r="F29" s="497" t="s">
        <v>653</v>
      </c>
    </row>
    <row r="30" spans="1:6" s="298" customFormat="1" ht="12" customHeight="1">
      <c r="A30" s="250" t="s">
        <v>298</v>
      </c>
      <c r="B30" s="300" t="s">
        <v>299</v>
      </c>
      <c r="C30" s="289">
        <v>0</v>
      </c>
      <c r="D30" s="289">
        <v>0</v>
      </c>
      <c r="E30" s="272">
        <v>0</v>
      </c>
      <c r="F30" s="497" t="s">
        <v>654</v>
      </c>
    </row>
    <row r="31" spans="1:6" s="298" customFormat="1" ht="12" customHeight="1">
      <c r="A31" s="250" t="s">
        <v>300</v>
      </c>
      <c r="B31" s="300" t="s">
        <v>301</v>
      </c>
      <c r="C31" s="289">
        <v>2500</v>
      </c>
      <c r="D31" s="289">
        <v>2500</v>
      </c>
      <c r="E31" s="272">
        <v>897</v>
      </c>
      <c r="F31" s="497" t="s">
        <v>655</v>
      </c>
    </row>
    <row r="32" spans="1:6" s="298" customFormat="1" ht="12" customHeight="1">
      <c r="A32" s="250" t="s">
        <v>302</v>
      </c>
      <c r="B32" s="300" t="s">
        <v>303</v>
      </c>
      <c r="C32" s="289">
        <v>125</v>
      </c>
      <c r="D32" s="289">
        <v>125</v>
      </c>
      <c r="E32" s="272">
        <v>377</v>
      </c>
      <c r="F32" s="497" t="s">
        <v>656</v>
      </c>
    </row>
    <row r="33" spans="1:6" s="298" customFormat="1" ht="12" customHeight="1" thickBot="1">
      <c r="A33" s="252" t="s">
        <v>304</v>
      </c>
      <c r="B33" s="280" t="s">
        <v>305</v>
      </c>
      <c r="C33" s="291">
        <v>0</v>
      </c>
      <c r="D33" s="291">
        <v>0</v>
      </c>
      <c r="E33" s="274">
        <v>81</v>
      </c>
      <c r="F33" s="497" t="s">
        <v>657</v>
      </c>
    </row>
    <row r="34" spans="1:6" s="298" customFormat="1" ht="12" customHeight="1" thickBot="1">
      <c r="A34" s="256" t="s">
        <v>9</v>
      </c>
      <c r="B34" s="257" t="s">
        <v>306</v>
      </c>
      <c r="C34" s="288">
        <v>2000</v>
      </c>
      <c r="D34" s="288">
        <v>2000</v>
      </c>
      <c r="E34" s="271">
        <f>SUM(E42,E40,E38,E36)</f>
        <v>1940</v>
      </c>
      <c r="F34" s="497" t="s">
        <v>658</v>
      </c>
    </row>
    <row r="35" spans="1:6" s="298" customFormat="1" ht="12" customHeight="1">
      <c r="A35" s="251" t="s">
        <v>58</v>
      </c>
      <c r="B35" s="299" t="s">
        <v>307</v>
      </c>
      <c r="C35" s="290">
        <v>0</v>
      </c>
      <c r="D35" s="290">
        <v>0</v>
      </c>
      <c r="E35" s="273">
        <v>0</v>
      </c>
      <c r="F35" s="497" t="s">
        <v>659</v>
      </c>
    </row>
    <row r="36" spans="1:6" s="298" customFormat="1" ht="12" customHeight="1">
      <c r="A36" s="250" t="s">
        <v>59</v>
      </c>
      <c r="B36" s="300" t="s">
        <v>308</v>
      </c>
      <c r="C36" s="289">
        <v>0</v>
      </c>
      <c r="D36" s="289">
        <v>0</v>
      </c>
      <c r="E36" s="272">
        <v>501</v>
      </c>
      <c r="F36" s="497" t="s">
        <v>660</v>
      </c>
    </row>
    <row r="37" spans="1:6" s="298" customFormat="1" ht="12" customHeight="1">
      <c r="A37" s="250" t="s">
        <v>60</v>
      </c>
      <c r="B37" s="300" t="s">
        <v>309</v>
      </c>
      <c r="C37" s="289">
        <v>0</v>
      </c>
      <c r="D37" s="289">
        <v>0</v>
      </c>
      <c r="E37" s="272">
        <v>0</v>
      </c>
      <c r="F37" s="497" t="s">
        <v>661</v>
      </c>
    </row>
    <row r="38" spans="1:6" s="298" customFormat="1" ht="12" customHeight="1">
      <c r="A38" s="250" t="s">
        <v>104</v>
      </c>
      <c r="B38" s="300" t="s">
        <v>310</v>
      </c>
      <c r="C38" s="289">
        <v>2000</v>
      </c>
      <c r="D38" s="289">
        <v>2000</v>
      </c>
      <c r="E38" s="272">
        <v>1091</v>
      </c>
      <c r="F38" s="497" t="s">
        <v>662</v>
      </c>
    </row>
    <row r="39" spans="1:6" s="298" customFormat="1" ht="12" customHeight="1">
      <c r="A39" s="250" t="s">
        <v>105</v>
      </c>
      <c r="B39" s="300" t="s">
        <v>311</v>
      </c>
      <c r="C39" s="289">
        <v>0</v>
      </c>
      <c r="D39" s="289">
        <v>0</v>
      </c>
      <c r="E39" s="272">
        <v>0</v>
      </c>
      <c r="F39" s="497" t="s">
        <v>663</v>
      </c>
    </row>
    <row r="40" spans="1:6" s="298" customFormat="1" ht="12" customHeight="1">
      <c r="A40" s="250" t="s">
        <v>106</v>
      </c>
      <c r="B40" s="300" t="s">
        <v>312</v>
      </c>
      <c r="C40" s="289">
        <v>0</v>
      </c>
      <c r="D40" s="289">
        <v>0</v>
      </c>
      <c r="E40" s="272">
        <v>295</v>
      </c>
      <c r="F40" s="497" t="s">
        <v>664</v>
      </c>
    </row>
    <row r="41" spans="1:6" s="298" customFormat="1" ht="12" customHeight="1">
      <c r="A41" s="250" t="s">
        <v>107</v>
      </c>
      <c r="B41" s="300" t="s">
        <v>313</v>
      </c>
      <c r="C41" s="289">
        <v>0</v>
      </c>
      <c r="D41" s="289">
        <v>0</v>
      </c>
      <c r="E41" s="272">
        <v>0</v>
      </c>
      <c r="F41" s="497" t="s">
        <v>665</v>
      </c>
    </row>
    <row r="42" spans="1:6" s="298" customFormat="1" ht="12" customHeight="1">
      <c r="A42" s="250" t="s">
        <v>108</v>
      </c>
      <c r="B42" s="300" t="s">
        <v>314</v>
      </c>
      <c r="C42" s="289">
        <v>0</v>
      </c>
      <c r="D42" s="289">
        <v>0</v>
      </c>
      <c r="E42" s="272">
        <v>53</v>
      </c>
      <c r="F42" s="497" t="s">
        <v>666</v>
      </c>
    </row>
    <row r="43" spans="1:6" s="298" customFormat="1" ht="12" customHeight="1">
      <c r="A43" s="250" t="s">
        <v>315</v>
      </c>
      <c r="B43" s="300" t="s">
        <v>316</v>
      </c>
      <c r="C43" s="292">
        <v>0</v>
      </c>
      <c r="D43" s="292">
        <v>0</v>
      </c>
      <c r="E43" s="275">
        <v>0</v>
      </c>
      <c r="F43" s="497" t="s">
        <v>667</v>
      </c>
    </row>
    <row r="44" spans="1:6" s="298" customFormat="1" ht="12" customHeight="1" thickBot="1">
      <c r="A44" s="252" t="s">
        <v>317</v>
      </c>
      <c r="B44" s="301" t="s">
        <v>318</v>
      </c>
      <c r="C44" s="293">
        <v>0</v>
      </c>
      <c r="D44" s="293">
        <v>0</v>
      </c>
      <c r="E44" s="276">
        <v>0</v>
      </c>
      <c r="F44" s="497" t="s">
        <v>668</v>
      </c>
    </row>
    <row r="45" spans="1:6" s="298" customFormat="1" ht="12" customHeight="1" thickBot="1">
      <c r="A45" s="256" t="s">
        <v>10</v>
      </c>
      <c r="B45" s="257" t="s">
        <v>319</v>
      </c>
      <c r="C45" s="288">
        <v>0</v>
      </c>
      <c r="D45" s="288">
        <v>0</v>
      </c>
      <c r="E45" s="271">
        <v>0</v>
      </c>
      <c r="F45" s="497" t="s">
        <v>669</v>
      </c>
    </row>
    <row r="46" spans="1:6" s="298" customFormat="1" ht="12" customHeight="1">
      <c r="A46" s="251" t="s">
        <v>61</v>
      </c>
      <c r="B46" s="299" t="s">
        <v>320</v>
      </c>
      <c r="C46" s="310">
        <v>0</v>
      </c>
      <c r="D46" s="310">
        <v>0</v>
      </c>
      <c r="E46" s="277">
        <v>0</v>
      </c>
      <c r="F46" s="497" t="s">
        <v>670</v>
      </c>
    </row>
    <row r="47" spans="1:6" s="298" customFormat="1" ht="12" customHeight="1">
      <c r="A47" s="250" t="s">
        <v>62</v>
      </c>
      <c r="B47" s="300" t="s">
        <v>321</v>
      </c>
      <c r="C47" s="292">
        <v>0</v>
      </c>
      <c r="D47" s="292">
        <v>0</v>
      </c>
      <c r="E47" s="275">
        <v>0</v>
      </c>
      <c r="F47" s="497" t="s">
        <v>671</v>
      </c>
    </row>
    <row r="48" spans="1:6" s="298" customFormat="1" ht="12" customHeight="1">
      <c r="A48" s="250" t="s">
        <v>322</v>
      </c>
      <c r="B48" s="300" t="s">
        <v>323</v>
      </c>
      <c r="C48" s="292">
        <v>0</v>
      </c>
      <c r="D48" s="292">
        <v>0</v>
      </c>
      <c r="E48" s="275">
        <v>0</v>
      </c>
      <c r="F48" s="497" t="s">
        <v>672</v>
      </c>
    </row>
    <row r="49" spans="1:6" s="298" customFormat="1" ht="12" customHeight="1">
      <c r="A49" s="250" t="s">
        <v>324</v>
      </c>
      <c r="B49" s="300" t="s">
        <v>325</v>
      </c>
      <c r="C49" s="292">
        <v>0</v>
      </c>
      <c r="D49" s="292">
        <v>0</v>
      </c>
      <c r="E49" s="275">
        <v>0</v>
      </c>
      <c r="F49" s="497" t="s">
        <v>673</v>
      </c>
    </row>
    <row r="50" spans="1:6" s="298" customFormat="1" ht="12" customHeight="1" thickBot="1">
      <c r="A50" s="252" t="s">
        <v>326</v>
      </c>
      <c r="B50" s="301" t="s">
        <v>327</v>
      </c>
      <c r="C50" s="293">
        <v>0</v>
      </c>
      <c r="D50" s="293">
        <v>0</v>
      </c>
      <c r="E50" s="276">
        <v>0</v>
      </c>
      <c r="F50" s="497" t="s">
        <v>674</v>
      </c>
    </row>
    <row r="51" spans="1:6" s="298" customFormat="1" ht="17.25" customHeight="1" thickBot="1">
      <c r="A51" s="256" t="s">
        <v>109</v>
      </c>
      <c r="B51" s="257" t="s">
        <v>328</v>
      </c>
      <c r="C51" s="288">
        <v>0</v>
      </c>
      <c r="D51" s="288">
        <v>0</v>
      </c>
      <c r="E51" s="271">
        <v>0</v>
      </c>
      <c r="F51" s="497" t="s">
        <v>675</v>
      </c>
    </row>
    <row r="52" spans="1:6" s="298" customFormat="1" ht="12" customHeight="1">
      <c r="A52" s="251" t="s">
        <v>63</v>
      </c>
      <c r="B52" s="299" t="s">
        <v>329</v>
      </c>
      <c r="C52" s="290">
        <v>0</v>
      </c>
      <c r="D52" s="290">
        <v>0</v>
      </c>
      <c r="E52" s="273">
        <v>0</v>
      </c>
      <c r="F52" s="497" t="s">
        <v>676</v>
      </c>
    </row>
    <row r="53" spans="1:6" s="298" customFormat="1" ht="12" customHeight="1">
      <c r="A53" s="250" t="s">
        <v>64</v>
      </c>
      <c r="B53" s="300" t="s">
        <v>330</v>
      </c>
      <c r="C53" s="289">
        <v>0</v>
      </c>
      <c r="D53" s="289">
        <v>0</v>
      </c>
      <c r="E53" s="272">
        <v>0</v>
      </c>
      <c r="F53" s="497" t="s">
        <v>677</v>
      </c>
    </row>
    <row r="54" spans="1:6" s="298" customFormat="1" ht="12" customHeight="1">
      <c r="A54" s="250" t="s">
        <v>331</v>
      </c>
      <c r="B54" s="300" t="s">
        <v>332</v>
      </c>
      <c r="C54" s="289">
        <v>0</v>
      </c>
      <c r="D54" s="289">
        <v>0</v>
      </c>
      <c r="E54" s="272">
        <v>0</v>
      </c>
      <c r="F54" s="497" t="s">
        <v>678</v>
      </c>
    </row>
    <row r="55" spans="1:6" s="298" customFormat="1" ht="12" customHeight="1" thickBot="1">
      <c r="A55" s="252" t="s">
        <v>333</v>
      </c>
      <c r="B55" s="301" t="s">
        <v>334</v>
      </c>
      <c r="C55" s="291">
        <v>0</v>
      </c>
      <c r="D55" s="291">
        <v>0</v>
      </c>
      <c r="E55" s="274">
        <v>0</v>
      </c>
      <c r="F55" s="497" t="s">
        <v>679</v>
      </c>
    </row>
    <row r="56" spans="1:6" s="298" customFormat="1" ht="12" customHeight="1" thickBot="1">
      <c r="A56" s="256" t="s">
        <v>12</v>
      </c>
      <c r="B56" s="278" t="s">
        <v>335</v>
      </c>
      <c r="C56" s="288">
        <v>0</v>
      </c>
      <c r="D56" s="288">
        <v>0</v>
      </c>
      <c r="E56" s="271">
        <v>0</v>
      </c>
      <c r="F56" s="497" t="s">
        <v>680</v>
      </c>
    </row>
    <row r="57" spans="1:6" s="298" customFormat="1" ht="12" customHeight="1">
      <c r="A57" s="251" t="s">
        <v>110</v>
      </c>
      <c r="B57" s="299" t="s">
        <v>336</v>
      </c>
      <c r="C57" s="292">
        <v>0</v>
      </c>
      <c r="D57" s="292">
        <v>0</v>
      </c>
      <c r="E57" s="275">
        <v>0</v>
      </c>
      <c r="F57" s="497" t="s">
        <v>681</v>
      </c>
    </row>
    <row r="58" spans="1:6" s="298" customFormat="1" ht="12" customHeight="1">
      <c r="A58" s="250" t="s">
        <v>111</v>
      </c>
      <c r="B58" s="300" t="s">
        <v>337</v>
      </c>
      <c r="C58" s="292">
        <v>0</v>
      </c>
      <c r="D58" s="292">
        <v>0</v>
      </c>
      <c r="E58" s="275">
        <v>0</v>
      </c>
      <c r="F58" s="497" t="s">
        <v>682</v>
      </c>
    </row>
    <row r="59" spans="1:6" s="298" customFormat="1" ht="12" customHeight="1">
      <c r="A59" s="250" t="s">
        <v>136</v>
      </c>
      <c r="B59" s="300" t="s">
        <v>338</v>
      </c>
      <c r="C59" s="292">
        <v>0</v>
      </c>
      <c r="D59" s="292">
        <v>0</v>
      </c>
      <c r="E59" s="275">
        <v>0</v>
      </c>
      <c r="F59" s="497" t="s">
        <v>683</v>
      </c>
    </row>
    <row r="60" spans="1:6" s="298" customFormat="1" ht="12" customHeight="1" thickBot="1">
      <c r="A60" s="252" t="s">
        <v>339</v>
      </c>
      <c r="B60" s="301" t="s">
        <v>340</v>
      </c>
      <c r="C60" s="292">
        <v>0</v>
      </c>
      <c r="D60" s="292">
        <v>0</v>
      </c>
      <c r="E60" s="275">
        <v>0</v>
      </c>
      <c r="F60" s="497" t="s">
        <v>684</v>
      </c>
    </row>
    <row r="61" spans="1:6" s="298" customFormat="1" ht="12" customHeight="1" thickBot="1">
      <c r="A61" s="256" t="s">
        <v>13</v>
      </c>
      <c r="B61" s="257" t="s">
        <v>341</v>
      </c>
      <c r="C61" s="294">
        <f>SUM(C6,C13,C20,C27,C34,C45,C51,C56)</f>
        <v>18520</v>
      </c>
      <c r="D61" s="294">
        <f>SUM(D6,D13,D20,D27,D34,D45,D51,D56)</f>
        <v>29847</v>
      </c>
      <c r="E61" s="294">
        <f>SUM(E6,E13,E20,E27,E34,E45,E51,E56)</f>
        <v>28123</v>
      </c>
      <c r="F61" s="497" t="s">
        <v>685</v>
      </c>
    </row>
    <row r="62" spans="1:6" s="298" customFormat="1" ht="12" customHeight="1" thickBot="1">
      <c r="A62" s="311" t="s">
        <v>342</v>
      </c>
      <c r="B62" s="278" t="s">
        <v>343</v>
      </c>
      <c r="C62" s="288">
        <v>0</v>
      </c>
      <c r="D62" s="288">
        <v>0</v>
      </c>
      <c r="E62" s="271">
        <v>0</v>
      </c>
      <c r="F62" s="497" t="s">
        <v>686</v>
      </c>
    </row>
    <row r="63" spans="1:6" s="298" customFormat="1" ht="12" customHeight="1">
      <c r="A63" s="251" t="s">
        <v>344</v>
      </c>
      <c r="B63" s="299" t="s">
        <v>345</v>
      </c>
      <c r="C63" s="292">
        <v>0</v>
      </c>
      <c r="D63" s="292">
        <v>0</v>
      </c>
      <c r="E63" s="275">
        <v>0</v>
      </c>
      <c r="F63" s="497" t="s">
        <v>687</v>
      </c>
    </row>
    <row r="64" spans="1:6" s="298" customFormat="1" ht="12" customHeight="1">
      <c r="A64" s="250" t="s">
        <v>346</v>
      </c>
      <c r="B64" s="300" t="s">
        <v>347</v>
      </c>
      <c r="C64" s="292">
        <v>0</v>
      </c>
      <c r="D64" s="292">
        <v>0</v>
      </c>
      <c r="E64" s="275">
        <v>0</v>
      </c>
      <c r="F64" s="497" t="s">
        <v>688</v>
      </c>
    </row>
    <row r="65" spans="1:6" s="298" customFormat="1" ht="12" customHeight="1" thickBot="1">
      <c r="A65" s="252" t="s">
        <v>348</v>
      </c>
      <c r="B65" s="236" t="s">
        <v>393</v>
      </c>
      <c r="C65" s="292">
        <v>0</v>
      </c>
      <c r="D65" s="292">
        <v>0</v>
      </c>
      <c r="E65" s="275">
        <v>0</v>
      </c>
      <c r="F65" s="497" t="s">
        <v>689</v>
      </c>
    </row>
    <row r="66" spans="1:6" s="298" customFormat="1" ht="12" customHeight="1" thickBot="1">
      <c r="A66" s="311" t="s">
        <v>350</v>
      </c>
      <c r="B66" s="278" t="s">
        <v>351</v>
      </c>
      <c r="C66" s="288">
        <v>0</v>
      </c>
      <c r="D66" s="288">
        <v>0</v>
      </c>
      <c r="E66" s="271">
        <v>0</v>
      </c>
      <c r="F66" s="497" t="s">
        <v>690</v>
      </c>
    </row>
    <row r="67" spans="1:6" s="298" customFormat="1" ht="13.5" customHeight="1">
      <c r="A67" s="251" t="s">
        <v>87</v>
      </c>
      <c r="B67" s="299" t="s">
        <v>352</v>
      </c>
      <c r="C67" s="292">
        <v>0</v>
      </c>
      <c r="D67" s="292">
        <v>0</v>
      </c>
      <c r="E67" s="275">
        <v>0</v>
      </c>
      <c r="F67" s="497" t="s">
        <v>691</v>
      </c>
    </row>
    <row r="68" spans="1:6" s="298" customFormat="1" ht="12" customHeight="1">
      <c r="A68" s="250" t="s">
        <v>88</v>
      </c>
      <c r="B68" s="300" t="s">
        <v>353</v>
      </c>
      <c r="C68" s="292">
        <v>0</v>
      </c>
      <c r="D68" s="292">
        <v>0</v>
      </c>
      <c r="E68" s="275">
        <v>0</v>
      </c>
      <c r="F68" s="497" t="s">
        <v>692</v>
      </c>
    </row>
    <row r="69" spans="1:6" s="298" customFormat="1" ht="12" customHeight="1">
      <c r="A69" s="250" t="s">
        <v>354</v>
      </c>
      <c r="B69" s="300" t="s">
        <v>355</v>
      </c>
      <c r="C69" s="292">
        <v>0</v>
      </c>
      <c r="D69" s="292">
        <v>0</v>
      </c>
      <c r="E69" s="275">
        <v>0</v>
      </c>
      <c r="F69" s="497" t="s">
        <v>693</v>
      </c>
    </row>
    <row r="70" spans="1:6" s="298" customFormat="1" ht="12" customHeight="1" thickBot="1">
      <c r="A70" s="252" t="s">
        <v>356</v>
      </c>
      <c r="B70" s="301" t="s">
        <v>357</v>
      </c>
      <c r="C70" s="292">
        <v>0</v>
      </c>
      <c r="D70" s="292">
        <v>0</v>
      </c>
      <c r="E70" s="275">
        <v>0</v>
      </c>
      <c r="F70" s="497" t="s">
        <v>694</v>
      </c>
    </row>
    <row r="71" spans="1:6" s="298" customFormat="1" ht="12" customHeight="1" thickBot="1">
      <c r="A71" s="311" t="s">
        <v>358</v>
      </c>
      <c r="B71" s="278" t="s">
        <v>359</v>
      </c>
      <c r="C71" s="288">
        <v>0</v>
      </c>
      <c r="D71" s="288">
        <v>2337</v>
      </c>
      <c r="E71" s="271">
        <v>2337</v>
      </c>
      <c r="F71" s="497" t="s">
        <v>695</v>
      </c>
    </row>
    <row r="72" spans="1:6" s="298" customFormat="1" ht="12" customHeight="1">
      <c r="A72" s="251" t="s">
        <v>360</v>
      </c>
      <c r="B72" s="299" t="s">
        <v>361</v>
      </c>
      <c r="C72" s="292">
        <v>0</v>
      </c>
      <c r="D72" s="292">
        <v>2337</v>
      </c>
      <c r="E72" s="275">
        <v>2337</v>
      </c>
      <c r="F72" s="497" t="s">
        <v>696</v>
      </c>
    </row>
    <row r="73" spans="1:6" s="298" customFormat="1" ht="12" customHeight="1" thickBot="1">
      <c r="A73" s="252" t="s">
        <v>362</v>
      </c>
      <c r="B73" s="301" t="s">
        <v>363</v>
      </c>
      <c r="C73" s="292">
        <v>0</v>
      </c>
      <c r="D73" s="292">
        <v>0</v>
      </c>
      <c r="E73" s="275">
        <v>0</v>
      </c>
      <c r="F73" s="497" t="s">
        <v>697</v>
      </c>
    </row>
    <row r="74" spans="1:6" s="298" customFormat="1" ht="12" customHeight="1" thickBot="1">
      <c r="A74" s="311" t="s">
        <v>364</v>
      </c>
      <c r="B74" s="278" t="s">
        <v>365</v>
      </c>
      <c r="C74" s="288">
        <v>0</v>
      </c>
      <c r="D74" s="288">
        <v>0</v>
      </c>
      <c r="E74" s="271">
        <v>507</v>
      </c>
      <c r="F74" s="497" t="s">
        <v>698</v>
      </c>
    </row>
    <row r="75" spans="1:6" s="298" customFormat="1" ht="12" customHeight="1">
      <c r="A75" s="251" t="s">
        <v>366</v>
      </c>
      <c r="B75" s="299" t="s">
        <v>367</v>
      </c>
      <c r="C75" s="292">
        <v>0</v>
      </c>
      <c r="D75" s="292">
        <v>0</v>
      </c>
      <c r="E75" s="275">
        <v>507</v>
      </c>
      <c r="F75" s="497" t="s">
        <v>699</v>
      </c>
    </row>
    <row r="76" spans="1:6" s="298" customFormat="1" ht="12" customHeight="1">
      <c r="A76" s="250" t="s">
        <v>368</v>
      </c>
      <c r="B76" s="300" t="s">
        <v>369</v>
      </c>
      <c r="C76" s="292">
        <v>0</v>
      </c>
      <c r="D76" s="292">
        <v>0</v>
      </c>
      <c r="E76" s="275">
        <v>0</v>
      </c>
      <c r="F76" s="497" t="s">
        <v>700</v>
      </c>
    </row>
    <row r="77" spans="1:6" s="298" customFormat="1" ht="12" customHeight="1" thickBot="1">
      <c r="A77" s="252" t="s">
        <v>370</v>
      </c>
      <c r="B77" s="280" t="s">
        <v>371</v>
      </c>
      <c r="C77" s="292">
        <v>0</v>
      </c>
      <c r="D77" s="292">
        <v>0</v>
      </c>
      <c r="E77" s="275">
        <v>0</v>
      </c>
      <c r="F77" s="497" t="s">
        <v>701</v>
      </c>
    </row>
    <row r="78" spans="1:6" s="298" customFormat="1" ht="12" customHeight="1" thickBot="1">
      <c r="A78" s="311" t="s">
        <v>372</v>
      </c>
      <c r="B78" s="278" t="s">
        <v>373</v>
      </c>
      <c r="C78" s="288">
        <v>0</v>
      </c>
      <c r="D78" s="288">
        <v>0</v>
      </c>
      <c r="E78" s="271">
        <v>0</v>
      </c>
      <c r="F78" s="497" t="s">
        <v>702</v>
      </c>
    </row>
    <row r="79" spans="1:6" s="298" customFormat="1" ht="12" customHeight="1">
      <c r="A79" s="302" t="s">
        <v>374</v>
      </c>
      <c r="B79" s="299" t="s">
        <v>375</v>
      </c>
      <c r="C79" s="292">
        <v>0</v>
      </c>
      <c r="D79" s="292">
        <v>0</v>
      </c>
      <c r="E79" s="275">
        <v>0</v>
      </c>
      <c r="F79" s="497" t="s">
        <v>703</v>
      </c>
    </row>
    <row r="80" spans="1:6" s="298" customFormat="1" ht="12" customHeight="1">
      <c r="A80" s="303" t="s">
        <v>376</v>
      </c>
      <c r="B80" s="300" t="s">
        <v>377</v>
      </c>
      <c r="C80" s="292">
        <v>0</v>
      </c>
      <c r="D80" s="292">
        <v>0</v>
      </c>
      <c r="E80" s="275">
        <v>0</v>
      </c>
      <c r="F80" s="497" t="s">
        <v>704</v>
      </c>
    </row>
    <row r="81" spans="1:6" s="298" customFormat="1" ht="12" customHeight="1">
      <c r="A81" s="303" t="s">
        <v>378</v>
      </c>
      <c r="B81" s="300" t="s">
        <v>379</v>
      </c>
      <c r="C81" s="292">
        <v>0</v>
      </c>
      <c r="D81" s="292">
        <v>0</v>
      </c>
      <c r="E81" s="275">
        <v>0</v>
      </c>
      <c r="F81" s="497" t="s">
        <v>705</v>
      </c>
    </row>
    <row r="82" spans="1:6" s="298" customFormat="1" ht="12" customHeight="1" thickBot="1">
      <c r="A82" s="312" t="s">
        <v>380</v>
      </c>
      <c r="B82" s="280" t="s">
        <v>381</v>
      </c>
      <c r="C82" s="292">
        <v>0</v>
      </c>
      <c r="D82" s="292">
        <v>0</v>
      </c>
      <c r="E82" s="275">
        <v>0</v>
      </c>
      <c r="F82" s="497" t="s">
        <v>706</v>
      </c>
    </row>
    <row r="83" spans="1:6" s="298" customFormat="1" ht="12" customHeight="1" thickBot="1">
      <c r="A83" s="311" t="s">
        <v>382</v>
      </c>
      <c r="B83" s="278" t="s">
        <v>383</v>
      </c>
      <c r="C83" s="314">
        <v>0</v>
      </c>
      <c r="D83" s="314">
        <v>0</v>
      </c>
      <c r="E83" s="315">
        <v>0</v>
      </c>
      <c r="F83" s="497" t="s">
        <v>707</v>
      </c>
    </row>
    <row r="84" spans="1:6" s="298" customFormat="1" ht="12" customHeight="1" thickBot="1">
      <c r="A84" s="311" t="s">
        <v>384</v>
      </c>
      <c r="B84" s="234" t="s">
        <v>385</v>
      </c>
      <c r="C84" s="294">
        <v>0</v>
      </c>
      <c r="D84" s="294">
        <v>2337</v>
      </c>
      <c r="E84" s="306">
        <v>2844</v>
      </c>
      <c r="F84" s="497" t="s">
        <v>708</v>
      </c>
    </row>
    <row r="85" spans="1:6" s="298" customFormat="1" ht="12" customHeight="1" thickBot="1">
      <c r="A85" s="313" t="s">
        <v>386</v>
      </c>
      <c r="B85" s="237" t="s">
        <v>387</v>
      </c>
      <c r="C85" s="294">
        <v>18520</v>
      </c>
      <c r="D85" s="294">
        <f>SUM(D61,D71)</f>
        <v>32184</v>
      </c>
      <c r="E85" s="294">
        <v>30967</v>
      </c>
      <c r="F85" s="497" t="s">
        <v>709</v>
      </c>
    </row>
    <row r="86" spans="1:6" s="298" customFormat="1" ht="12" customHeight="1">
      <c r="A86" s="232"/>
      <c r="B86" s="232"/>
      <c r="C86" s="233"/>
      <c r="D86" s="233"/>
      <c r="E86" s="233"/>
      <c r="F86" s="497"/>
    </row>
    <row r="87" spans="1:6" ht="16.5" customHeight="1">
      <c r="A87" s="511" t="s">
        <v>34</v>
      </c>
      <c r="B87" s="511"/>
      <c r="C87" s="511"/>
      <c r="D87" s="511"/>
      <c r="E87" s="511"/>
      <c r="F87" s="495"/>
    </row>
    <row r="88" spans="1:6" s="304" customFormat="1" ht="16.5" customHeight="1" thickBot="1">
      <c r="A88" s="45" t="s">
        <v>91</v>
      </c>
      <c r="B88" s="45"/>
      <c r="C88" s="265"/>
      <c r="D88" s="265"/>
      <c r="E88" s="265" t="s">
        <v>135</v>
      </c>
      <c r="F88" s="498"/>
    </row>
    <row r="89" spans="1:6" s="304" customFormat="1" ht="16.5" customHeight="1">
      <c r="A89" s="517" t="s">
        <v>53</v>
      </c>
      <c r="B89" s="514" t="s">
        <v>156</v>
      </c>
      <c r="C89" s="512" t="str">
        <f>+C3</f>
        <v>2014. évi</v>
      </c>
      <c r="D89" s="512"/>
      <c r="E89" s="513"/>
      <c r="F89" s="498"/>
    </row>
    <row r="90" spans="1:6" ht="37.5" customHeight="1" thickBot="1">
      <c r="A90" s="518"/>
      <c r="B90" s="515"/>
      <c r="C90" s="46" t="s">
        <v>157</v>
      </c>
      <c r="D90" s="46" t="s">
        <v>158</v>
      </c>
      <c r="E90" s="47" t="s">
        <v>159</v>
      </c>
      <c r="F90" s="495"/>
    </row>
    <row r="91" spans="1:6" s="297" customFormat="1" ht="12" customHeight="1" thickBot="1">
      <c r="A91" s="261" t="s">
        <v>388</v>
      </c>
      <c r="B91" s="262" t="s">
        <v>389</v>
      </c>
      <c r="C91" s="262" t="s">
        <v>390</v>
      </c>
      <c r="D91" s="262" t="s">
        <v>391</v>
      </c>
      <c r="E91" s="263" t="s">
        <v>392</v>
      </c>
      <c r="F91" s="496"/>
    </row>
    <row r="92" spans="1:6" ht="12" customHeight="1" thickBot="1">
      <c r="A92" s="258" t="s">
        <v>5</v>
      </c>
      <c r="B92" s="260" t="s">
        <v>394</v>
      </c>
      <c r="C92" s="287">
        <f>SUM(C93:C97)</f>
        <v>18470</v>
      </c>
      <c r="D92" s="287">
        <f>SUM(D93:D97)</f>
        <v>29611</v>
      </c>
      <c r="E92" s="287">
        <f>SUM(E93:E97)</f>
        <v>24593</v>
      </c>
      <c r="F92" s="495" t="s">
        <v>630</v>
      </c>
    </row>
    <row r="93" spans="1:6" ht="12" customHeight="1">
      <c r="A93" s="253" t="s">
        <v>65</v>
      </c>
      <c r="B93" s="246" t="s">
        <v>35</v>
      </c>
      <c r="C93" s="53">
        <v>3610</v>
      </c>
      <c r="D93" s="53">
        <v>8543</v>
      </c>
      <c r="E93" s="241">
        <v>7366</v>
      </c>
      <c r="F93" s="495" t="s">
        <v>631</v>
      </c>
    </row>
    <row r="94" spans="1:6" ht="12" customHeight="1">
      <c r="A94" s="250" t="s">
        <v>66</v>
      </c>
      <c r="B94" s="244" t="s">
        <v>112</v>
      </c>
      <c r="C94" s="289">
        <v>960</v>
      </c>
      <c r="D94" s="289">
        <v>1740</v>
      </c>
      <c r="E94" s="272">
        <v>1293</v>
      </c>
      <c r="F94" s="495" t="s">
        <v>632</v>
      </c>
    </row>
    <row r="95" spans="1:6" ht="12" customHeight="1">
      <c r="A95" s="250" t="s">
        <v>67</v>
      </c>
      <c r="B95" s="244" t="s">
        <v>85</v>
      </c>
      <c r="C95" s="291">
        <v>8803</v>
      </c>
      <c r="D95" s="291">
        <v>8814</v>
      </c>
      <c r="E95" s="274">
        <v>8462</v>
      </c>
      <c r="F95" s="495" t="s">
        <v>633</v>
      </c>
    </row>
    <row r="96" spans="1:6" ht="12" customHeight="1">
      <c r="A96" s="250" t="s">
        <v>68</v>
      </c>
      <c r="B96" s="247" t="s">
        <v>113</v>
      </c>
      <c r="C96" s="291">
        <v>2960</v>
      </c>
      <c r="D96" s="291">
        <v>7152</v>
      </c>
      <c r="E96" s="274">
        <v>5270</v>
      </c>
      <c r="F96" s="495" t="s">
        <v>634</v>
      </c>
    </row>
    <row r="97" spans="1:6" ht="12" customHeight="1">
      <c r="A97" s="250" t="s">
        <v>76</v>
      </c>
      <c r="B97" s="255" t="s">
        <v>114</v>
      </c>
      <c r="C97" s="291">
        <v>2137</v>
      </c>
      <c r="D97" s="291">
        <v>3362</v>
      </c>
      <c r="E97" s="274">
        <v>2202</v>
      </c>
      <c r="F97" s="495" t="s">
        <v>635</v>
      </c>
    </row>
    <row r="98" spans="1:6" ht="12" customHeight="1">
      <c r="A98" s="250" t="s">
        <v>69</v>
      </c>
      <c r="B98" s="244" t="s">
        <v>395</v>
      </c>
      <c r="C98" s="291">
        <v>0</v>
      </c>
      <c r="D98" s="291">
        <v>103</v>
      </c>
      <c r="E98" s="274">
        <v>103</v>
      </c>
      <c r="F98" s="495" t="s">
        <v>636</v>
      </c>
    </row>
    <row r="99" spans="1:6" ht="12" customHeight="1">
      <c r="A99" s="250" t="s">
        <v>70</v>
      </c>
      <c r="B99" s="267" t="s">
        <v>396</v>
      </c>
      <c r="C99" s="291">
        <v>0</v>
      </c>
      <c r="D99" s="291">
        <v>0</v>
      </c>
      <c r="E99" s="274">
        <v>0</v>
      </c>
      <c r="F99" s="495" t="s">
        <v>637</v>
      </c>
    </row>
    <row r="100" spans="1:6" ht="12" customHeight="1">
      <c r="A100" s="250" t="s">
        <v>77</v>
      </c>
      <c r="B100" s="268" t="s">
        <v>397</v>
      </c>
      <c r="C100" s="291">
        <v>0</v>
      </c>
      <c r="D100" s="291">
        <v>0</v>
      </c>
      <c r="E100" s="274">
        <v>0</v>
      </c>
      <c r="F100" s="495" t="s">
        <v>638</v>
      </c>
    </row>
    <row r="101" spans="1:6" ht="12" customHeight="1">
      <c r="A101" s="250" t="s">
        <v>78</v>
      </c>
      <c r="B101" s="268" t="s">
        <v>398</v>
      </c>
      <c r="C101" s="291">
        <v>0</v>
      </c>
      <c r="D101" s="291">
        <v>0</v>
      </c>
      <c r="E101" s="274">
        <v>0</v>
      </c>
      <c r="F101" s="495" t="s">
        <v>639</v>
      </c>
    </row>
    <row r="102" spans="1:6" ht="12" customHeight="1">
      <c r="A102" s="250" t="s">
        <v>79</v>
      </c>
      <c r="B102" s="267" t="s">
        <v>399</v>
      </c>
      <c r="C102" s="291">
        <v>0</v>
      </c>
      <c r="D102" s="291">
        <v>1096</v>
      </c>
      <c r="E102" s="274">
        <v>1096</v>
      </c>
      <c r="F102" s="495" t="s">
        <v>640</v>
      </c>
    </row>
    <row r="103" spans="1:6" ht="12" customHeight="1">
      <c r="A103" s="250" t="s">
        <v>80</v>
      </c>
      <c r="B103" s="267" t="s">
        <v>400</v>
      </c>
      <c r="C103" s="291">
        <v>0</v>
      </c>
      <c r="D103" s="291">
        <v>0</v>
      </c>
      <c r="E103" s="274">
        <v>0</v>
      </c>
      <c r="F103" s="495" t="s">
        <v>641</v>
      </c>
    </row>
    <row r="104" spans="1:6" ht="12" customHeight="1">
      <c r="A104" s="250" t="s">
        <v>82</v>
      </c>
      <c r="B104" s="268" t="s">
        <v>401</v>
      </c>
      <c r="C104" s="291">
        <v>0</v>
      </c>
      <c r="D104" s="291">
        <v>0</v>
      </c>
      <c r="E104" s="274">
        <v>0</v>
      </c>
      <c r="F104" s="495" t="s">
        <v>642</v>
      </c>
    </row>
    <row r="105" spans="1:6" ht="12" customHeight="1">
      <c r="A105" s="249" t="s">
        <v>115</v>
      </c>
      <c r="B105" s="269" t="s">
        <v>402</v>
      </c>
      <c r="C105" s="291">
        <v>0</v>
      </c>
      <c r="D105" s="291">
        <v>0</v>
      </c>
      <c r="E105" s="274">
        <v>0</v>
      </c>
      <c r="F105" s="495" t="s">
        <v>643</v>
      </c>
    </row>
    <row r="106" spans="1:6" ht="12" customHeight="1">
      <c r="A106" s="250" t="s">
        <v>403</v>
      </c>
      <c r="B106" s="269" t="s">
        <v>404</v>
      </c>
      <c r="C106" s="291">
        <v>0</v>
      </c>
      <c r="D106" s="291">
        <v>0</v>
      </c>
      <c r="E106" s="274">
        <v>0</v>
      </c>
      <c r="F106" s="495" t="s">
        <v>644</v>
      </c>
    </row>
    <row r="107" spans="1:6" ht="12" customHeight="1" thickBot="1">
      <c r="A107" s="254" t="s">
        <v>405</v>
      </c>
      <c r="B107" s="270" t="s">
        <v>406</v>
      </c>
      <c r="C107" s="54">
        <v>2137</v>
      </c>
      <c r="D107" s="54">
        <v>2163</v>
      </c>
      <c r="E107" s="235">
        <v>1003</v>
      </c>
      <c r="F107" s="495" t="s">
        <v>645</v>
      </c>
    </row>
    <row r="108" spans="1:6" ht="12" customHeight="1" thickBot="1">
      <c r="A108" s="256" t="s">
        <v>6</v>
      </c>
      <c r="B108" s="259" t="s">
        <v>407</v>
      </c>
      <c r="C108" s="288">
        <v>50</v>
      </c>
      <c r="D108" s="288">
        <f>SUM(D109:D111)</f>
        <v>1464</v>
      </c>
      <c r="E108" s="288">
        <f>SUM(E109:E111)</f>
        <v>1464</v>
      </c>
      <c r="F108" s="495" t="s">
        <v>646</v>
      </c>
    </row>
    <row r="109" spans="1:6" ht="12" customHeight="1">
      <c r="A109" s="251" t="s">
        <v>71</v>
      </c>
      <c r="B109" s="244" t="s">
        <v>134</v>
      </c>
      <c r="C109" s="290">
        <v>0</v>
      </c>
      <c r="D109" s="290">
        <v>132</v>
      </c>
      <c r="E109" s="273">
        <v>132</v>
      </c>
      <c r="F109" s="495" t="s">
        <v>647</v>
      </c>
    </row>
    <row r="110" spans="1:6" ht="12" customHeight="1">
      <c r="A110" s="251" t="s">
        <v>72</v>
      </c>
      <c r="B110" s="248" t="s">
        <v>408</v>
      </c>
      <c r="C110" s="290">
        <v>0</v>
      </c>
      <c r="D110" s="290">
        <v>0</v>
      </c>
      <c r="E110" s="273">
        <v>0</v>
      </c>
      <c r="F110" s="495" t="s">
        <v>648</v>
      </c>
    </row>
    <row r="111" spans="1:6" ht="15.75">
      <c r="A111" s="251" t="s">
        <v>73</v>
      </c>
      <c r="B111" s="248" t="s">
        <v>116</v>
      </c>
      <c r="C111" s="289">
        <v>50</v>
      </c>
      <c r="D111" s="289">
        <v>1332</v>
      </c>
      <c r="E111" s="272">
        <v>1332</v>
      </c>
      <c r="F111" s="495" t="s">
        <v>649</v>
      </c>
    </row>
    <row r="112" spans="1:6" ht="12" customHeight="1">
      <c r="A112" s="251" t="s">
        <v>74</v>
      </c>
      <c r="B112" s="248" t="s">
        <v>409</v>
      </c>
      <c r="C112" s="289">
        <v>0</v>
      </c>
      <c r="D112" s="289">
        <v>0</v>
      </c>
      <c r="E112" s="272">
        <v>0</v>
      </c>
      <c r="F112" s="495" t="s">
        <v>650</v>
      </c>
    </row>
    <row r="113" spans="1:6" ht="12" customHeight="1">
      <c r="A113" s="251" t="s">
        <v>75</v>
      </c>
      <c r="B113" s="280" t="s">
        <v>137</v>
      </c>
      <c r="C113" s="289">
        <v>0</v>
      </c>
      <c r="D113" s="289">
        <v>0</v>
      </c>
      <c r="E113" s="272">
        <v>0</v>
      </c>
      <c r="F113" s="495" t="s">
        <v>651</v>
      </c>
    </row>
    <row r="114" spans="1:6" ht="21.75" customHeight="1">
      <c r="A114" s="251" t="s">
        <v>81</v>
      </c>
      <c r="B114" s="279" t="s">
        <v>410</v>
      </c>
      <c r="C114" s="289">
        <v>0</v>
      </c>
      <c r="D114" s="289">
        <v>0</v>
      </c>
      <c r="E114" s="272">
        <v>0</v>
      </c>
      <c r="F114" s="495" t="s">
        <v>652</v>
      </c>
    </row>
    <row r="115" spans="1:6" ht="24" customHeight="1">
      <c r="A115" s="251" t="s">
        <v>83</v>
      </c>
      <c r="B115" s="295" t="s">
        <v>411</v>
      </c>
      <c r="C115" s="289">
        <v>0</v>
      </c>
      <c r="D115" s="289">
        <v>0</v>
      </c>
      <c r="E115" s="272">
        <v>0</v>
      </c>
      <c r="F115" s="495" t="s">
        <v>653</v>
      </c>
    </row>
    <row r="116" spans="1:6" ht="12" customHeight="1">
      <c r="A116" s="251" t="s">
        <v>117</v>
      </c>
      <c r="B116" s="268" t="s">
        <v>398</v>
      </c>
      <c r="C116" s="289">
        <v>0</v>
      </c>
      <c r="D116" s="289">
        <v>0</v>
      </c>
      <c r="E116" s="272">
        <v>0</v>
      </c>
      <c r="F116" s="495" t="s">
        <v>654</v>
      </c>
    </row>
    <row r="117" spans="1:6" ht="12" customHeight="1">
      <c r="A117" s="251" t="s">
        <v>118</v>
      </c>
      <c r="B117" s="268" t="s">
        <v>412</v>
      </c>
      <c r="C117" s="289">
        <v>0</v>
      </c>
      <c r="D117" s="289">
        <v>0</v>
      </c>
      <c r="E117" s="272">
        <v>0</v>
      </c>
      <c r="F117" s="495" t="s">
        <v>655</v>
      </c>
    </row>
    <row r="118" spans="1:6" ht="12" customHeight="1">
      <c r="A118" s="251" t="s">
        <v>119</v>
      </c>
      <c r="B118" s="268" t="s">
        <v>413</v>
      </c>
      <c r="C118" s="289">
        <v>0</v>
      </c>
      <c r="D118" s="289">
        <v>0</v>
      </c>
      <c r="E118" s="272">
        <v>0</v>
      </c>
      <c r="F118" s="495" t="s">
        <v>656</v>
      </c>
    </row>
    <row r="119" spans="1:6" s="316" customFormat="1" ht="12" customHeight="1">
      <c r="A119" s="251" t="s">
        <v>414</v>
      </c>
      <c r="B119" s="268" t="s">
        <v>401</v>
      </c>
      <c r="C119" s="289">
        <v>0</v>
      </c>
      <c r="D119" s="289">
        <v>0</v>
      </c>
      <c r="E119" s="272">
        <v>0</v>
      </c>
      <c r="F119" s="495" t="s">
        <v>657</v>
      </c>
    </row>
    <row r="120" spans="1:6" ht="12" customHeight="1">
      <c r="A120" s="251" t="s">
        <v>415</v>
      </c>
      <c r="B120" s="268" t="s">
        <v>416</v>
      </c>
      <c r="C120" s="289">
        <v>0</v>
      </c>
      <c r="D120" s="289">
        <v>0</v>
      </c>
      <c r="E120" s="272">
        <v>0</v>
      </c>
      <c r="F120" s="495" t="s">
        <v>658</v>
      </c>
    </row>
    <row r="121" spans="1:6" ht="12" customHeight="1" thickBot="1">
      <c r="A121" s="249" t="s">
        <v>417</v>
      </c>
      <c r="B121" s="268" t="s">
        <v>418</v>
      </c>
      <c r="C121" s="291">
        <v>0</v>
      </c>
      <c r="D121" s="291">
        <v>0</v>
      </c>
      <c r="E121" s="274">
        <v>0</v>
      </c>
      <c r="F121" s="495" t="s">
        <v>659</v>
      </c>
    </row>
    <row r="122" spans="1:6" ht="12" customHeight="1" thickBot="1">
      <c r="A122" s="256" t="s">
        <v>7</v>
      </c>
      <c r="B122" s="264" t="s">
        <v>419</v>
      </c>
      <c r="C122" s="288"/>
      <c r="D122" s="288">
        <v>1110</v>
      </c>
      <c r="E122" s="271"/>
      <c r="F122" s="495" t="s">
        <v>660</v>
      </c>
    </row>
    <row r="123" spans="1:6" ht="12" customHeight="1">
      <c r="A123" s="251" t="s">
        <v>54</v>
      </c>
      <c r="B123" s="245" t="s">
        <v>43</v>
      </c>
      <c r="C123" s="290">
        <v>0</v>
      </c>
      <c r="D123" s="290">
        <v>1110</v>
      </c>
      <c r="E123" s="273">
        <v>0</v>
      </c>
      <c r="F123" s="495" t="s">
        <v>661</v>
      </c>
    </row>
    <row r="124" spans="1:6" ht="12" customHeight="1" thickBot="1">
      <c r="A124" s="252" t="s">
        <v>55</v>
      </c>
      <c r="B124" s="248" t="s">
        <v>44</v>
      </c>
      <c r="C124" s="291">
        <v>0</v>
      </c>
      <c r="D124" s="291">
        <v>1110</v>
      </c>
      <c r="E124" s="274">
        <v>0</v>
      </c>
      <c r="F124" s="495" t="s">
        <v>662</v>
      </c>
    </row>
    <row r="125" spans="1:6" ht="12" customHeight="1" thickBot="1">
      <c r="A125" s="256" t="s">
        <v>8</v>
      </c>
      <c r="B125" s="264" t="s">
        <v>420</v>
      </c>
      <c r="C125" s="288">
        <f>SUM(C122,C108,C92)</f>
        <v>18520</v>
      </c>
      <c r="D125" s="288">
        <f>SUM(D122,D108,D92)</f>
        <v>32185</v>
      </c>
      <c r="E125" s="288">
        <f>SUM(E122,E108,E92)</f>
        <v>26057</v>
      </c>
      <c r="F125" s="495" t="s">
        <v>663</v>
      </c>
    </row>
    <row r="126" spans="1:6" ht="12" customHeight="1" thickBot="1">
      <c r="A126" s="256" t="s">
        <v>9</v>
      </c>
      <c r="B126" s="264" t="s">
        <v>421</v>
      </c>
      <c r="C126" s="288"/>
      <c r="D126" s="288"/>
      <c r="E126" s="271"/>
      <c r="F126" s="495" t="s">
        <v>664</v>
      </c>
    </row>
    <row r="127" spans="1:6" ht="12" customHeight="1">
      <c r="A127" s="251" t="s">
        <v>58</v>
      </c>
      <c r="B127" s="245" t="s">
        <v>422</v>
      </c>
      <c r="C127" s="289">
        <v>0</v>
      </c>
      <c r="D127" s="289">
        <v>0</v>
      </c>
      <c r="E127" s="272">
        <v>0</v>
      </c>
      <c r="F127" s="495" t="s">
        <v>665</v>
      </c>
    </row>
    <row r="128" spans="1:6" ht="12" customHeight="1">
      <c r="A128" s="251" t="s">
        <v>59</v>
      </c>
      <c r="B128" s="245" t="s">
        <v>423</v>
      </c>
      <c r="C128" s="289">
        <v>0</v>
      </c>
      <c r="D128" s="289">
        <v>0</v>
      </c>
      <c r="E128" s="272">
        <v>0</v>
      </c>
      <c r="F128" s="495" t="s">
        <v>666</v>
      </c>
    </row>
    <row r="129" spans="1:6" ht="12" customHeight="1" thickBot="1">
      <c r="A129" s="249" t="s">
        <v>60</v>
      </c>
      <c r="B129" s="243" t="s">
        <v>424</v>
      </c>
      <c r="C129" s="289">
        <v>0</v>
      </c>
      <c r="D129" s="289">
        <v>0</v>
      </c>
      <c r="E129" s="272">
        <v>0</v>
      </c>
      <c r="F129" s="495" t="s">
        <v>667</v>
      </c>
    </row>
    <row r="130" spans="1:6" ht="12" customHeight="1" thickBot="1">
      <c r="A130" s="256" t="s">
        <v>10</v>
      </c>
      <c r="B130" s="264" t="s">
        <v>425</v>
      </c>
      <c r="C130" s="288"/>
      <c r="D130" s="288"/>
      <c r="E130" s="271"/>
      <c r="F130" s="495" t="s">
        <v>668</v>
      </c>
    </row>
    <row r="131" spans="1:6" ht="12" customHeight="1">
      <c r="A131" s="251" t="s">
        <v>61</v>
      </c>
      <c r="B131" s="245" t="s">
        <v>426</v>
      </c>
      <c r="C131" s="289"/>
      <c r="D131" s="289"/>
      <c r="E131" s="272"/>
      <c r="F131" s="495" t="s">
        <v>669</v>
      </c>
    </row>
    <row r="132" spans="1:6" ht="12" customHeight="1">
      <c r="A132" s="251" t="s">
        <v>62</v>
      </c>
      <c r="B132" s="245" t="s">
        <v>427</v>
      </c>
      <c r="C132" s="289"/>
      <c r="D132" s="289"/>
      <c r="E132" s="272"/>
      <c r="F132" s="495" t="s">
        <v>670</v>
      </c>
    </row>
    <row r="133" spans="1:6" ht="12" customHeight="1">
      <c r="A133" s="251" t="s">
        <v>322</v>
      </c>
      <c r="B133" s="245" t="s">
        <v>428</v>
      </c>
      <c r="C133" s="289"/>
      <c r="D133" s="289"/>
      <c r="E133" s="272"/>
      <c r="F133" s="495" t="s">
        <v>671</v>
      </c>
    </row>
    <row r="134" spans="1:6" ht="12" customHeight="1" thickBot="1">
      <c r="A134" s="249" t="s">
        <v>324</v>
      </c>
      <c r="B134" s="243" t="s">
        <v>429</v>
      </c>
      <c r="C134" s="289"/>
      <c r="D134" s="289"/>
      <c r="E134" s="272"/>
      <c r="F134" s="495" t="s">
        <v>672</v>
      </c>
    </row>
    <row r="135" spans="1:6" ht="12" customHeight="1" thickBot="1">
      <c r="A135" s="256" t="s">
        <v>11</v>
      </c>
      <c r="B135" s="264" t="s">
        <v>430</v>
      </c>
      <c r="C135" s="294"/>
      <c r="D135" s="294"/>
      <c r="E135" s="306"/>
      <c r="F135" s="495" t="s">
        <v>673</v>
      </c>
    </row>
    <row r="136" spans="1:6" ht="12" customHeight="1">
      <c r="A136" s="251" t="s">
        <v>63</v>
      </c>
      <c r="B136" s="245" t="s">
        <v>431</v>
      </c>
      <c r="C136" s="289"/>
      <c r="D136" s="289"/>
      <c r="E136" s="272"/>
      <c r="F136" s="495" t="s">
        <v>674</v>
      </c>
    </row>
    <row r="137" spans="1:6" ht="12" customHeight="1">
      <c r="A137" s="251" t="s">
        <v>64</v>
      </c>
      <c r="B137" s="245" t="s">
        <v>432</v>
      </c>
      <c r="C137" s="289"/>
      <c r="D137" s="289"/>
      <c r="E137" s="272"/>
      <c r="F137" s="495" t="s">
        <v>675</v>
      </c>
    </row>
    <row r="138" spans="1:6" ht="12" customHeight="1">
      <c r="A138" s="251" t="s">
        <v>331</v>
      </c>
      <c r="B138" s="245" t="s">
        <v>433</v>
      </c>
      <c r="C138" s="289"/>
      <c r="D138" s="289"/>
      <c r="E138" s="272"/>
      <c r="F138" s="495" t="s">
        <v>676</v>
      </c>
    </row>
    <row r="139" spans="1:6" ht="12" customHeight="1" thickBot="1">
      <c r="A139" s="249" t="s">
        <v>333</v>
      </c>
      <c r="B139" s="243" t="s">
        <v>434</v>
      </c>
      <c r="C139" s="289"/>
      <c r="D139" s="289"/>
      <c r="E139" s="272"/>
      <c r="F139" s="495" t="s">
        <v>677</v>
      </c>
    </row>
    <row r="140" spans="1:9" ht="15" customHeight="1" thickBot="1">
      <c r="A140" s="256" t="s">
        <v>12</v>
      </c>
      <c r="B140" s="264" t="s">
        <v>435</v>
      </c>
      <c r="C140" s="55"/>
      <c r="D140" s="55"/>
      <c r="E140" s="240"/>
      <c r="F140" s="495" t="s">
        <v>678</v>
      </c>
      <c r="G140" s="305"/>
      <c r="H140" s="305"/>
      <c r="I140" s="305"/>
    </row>
    <row r="141" spans="1:6" s="298" customFormat="1" ht="12.75" customHeight="1">
      <c r="A141" s="251" t="s">
        <v>110</v>
      </c>
      <c r="B141" s="245" t="s">
        <v>436</v>
      </c>
      <c r="C141" s="289">
        <v>0</v>
      </c>
      <c r="D141" s="289">
        <v>0</v>
      </c>
      <c r="E141" s="272">
        <v>0</v>
      </c>
      <c r="F141" s="495" t="s">
        <v>679</v>
      </c>
    </row>
    <row r="142" spans="1:6" ht="12.75" customHeight="1">
      <c r="A142" s="251" t="s">
        <v>111</v>
      </c>
      <c r="B142" s="245" t="s">
        <v>437</v>
      </c>
      <c r="C142" s="289">
        <v>0</v>
      </c>
      <c r="D142" s="289">
        <v>0</v>
      </c>
      <c r="E142" s="272">
        <v>0</v>
      </c>
      <c r="F142" s="495" t="s">
        <v>680</v>
      </c>
    </row>
    <row r="143" spans="1:6" ht="12.75" customHeight="1">
      <c r="A143" s="251" t="s">
        <v>136</v>
      </c>
      <c r="B143" s="245" t="s">
        <v>438</v>
      </c>
      <c r="C143" s="289">
        <v>0</v>
      </c>
      <c r="D143" s="289">
        <v>0</v>
      </c>
      <c r="E143" s="272">
        <v>0</v>
      </c>
      <c r="F143" s="495" t="s">
        <v>681</v>
      </c>
    </row>
    <row r="144" spans="1:6" ht="12.75" customHeight="1" thickBot="1">
      <c r="A144" s="251" t="s">
        <v>339</v>
      </c>
      <c r="B144" s="245" t="s">
        <v>439</v>
      </c>
      <c r="C144" s="289">
        <v>0</v>
      </c>
      <c r="D144" s="289">
        <v>0</v>
      </c>
      <c r="E144" s="272">
        <v>0</v>
      </c>
      <c r="F144" s="495" t="s">
        <v>682</v>
      </c>
    </row>
    <row r="145" spans="1:6" ht="16.5" thickBot="1">
      <c r="A145" s="256" t="s">
        <v>13</v>
      </c>
      <c r="B145" s="264" t="s">
        <v>440</v>
      </c>
      <c r="C145" s="238"/>
      <c r="D145" s="238"/>
      <c r="E145" s="239"/>
      <c r="F145" s="495" t="s">
        <v>683</v>
      </c>
    </row>
    <row r="146" spans="1:6" ht="16.5" thickBot="1">
      <c r="A146" s="281" t="s">
        <v>14</v>
      </c>
      <c r="B146" s="284" t="s">
        <v>441</v>
      </c>
      <c r="C146" s="238">
        <v>18520</v>
      </c>
      <c r="D146" s="238">
        <f>SUM(D125)</f>
        <v>32185</v>
      </c>
      <c r="E146" s="238">
        <f>SUM(E125)</f>
        <v>26057</v>
      </c>
      <c r="F146" s="495" t="s">
        <v>684</v>
      </c>
    </row>
    <row r="148" spans="1:5" ht="18.75" customHeight="1">
      <c r="A148" s="516" t="s">
        <v>442</v>
      </c>
      <c r="B148" s="516"/>
      <c r="C148" s="516"/>
      <c r="D148" s="516"/>
      <c r="E148" s="516"/>
    </row>
    <row r="149" spans="1:5" ht="13.5" customHeight="1" thickBot="1">
      <c r="A149" s="266" t="s">
        <v>92</v>
      </c>
      <c r="B149" s="266"/>
      <c r="C149" s="296"/>
      <c r="E149" s="283" t="s">
        <v>135</v>
      </c>
    </row>
    <row r="150" spans="1:5" ht="21.75" thickBot="1">
      <c r="A150" s="256">
        <v>1</v>
      </c>
      <c r="B150" s="259" t="s">
        <v>443</v>
      </c>
      <c r="C150" s="282">
        <f>+C61-C125</f>
        <v>0</v>
      </c>
      <c r="D150" s="282">
        <f>+D61-D125</f>
        <v>-2338</v>
      </c>
      <c r="E150" s="282">
        <f>+E61-E125</f>
        <v>2066</v>
      </c>
    </row>
    <row r="151" spans="1:5" ht="21.75" thickBot="1">
      <c r="A151" s="256" t="s">
        <v>6</v>
      </c>
      <c r="B151" s="259" t="s">
        <v>444</v>
      </c>
      <c r="C151" s="282">
        <f>+C84-C145</f>
        <v>0</v>
      </c>
      <c r="D151" s="282">
        <f>+D84-D145</f>
        <v>2337</v>
      </c>
      <c r="E151" s="282">
        <f>+E84-E145</f>
        <v>2844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mergeCells count="9">
    <mergeCell ref="A1:E1"/>
    <mergeCell ref="C3:E3"/>
    <mergeCell ref="B3:B4"/>
    <mergeCell ref="A148:E148"/>
    <mergeCell ref="C89:E89"/>
    <mergeCell ref="B89:B90"/>
    <mergeCell ref="A89:A90"/>
    <mergeCell ref="A3:A4"/>
    <mergeCell ref="A87:E87"/>
  </mergeCells>
  <printOptions horizontalCentered="1"/>
  <pageMargins left="0.7874015748031497" right="0.7874015748031497" top="1.4566929133858268" bottom="0.8661417322834646" header="0.5" footer="0.5"/>
  <pageSetup horizontalDpi="600" verticalDpi="600" orientation="landscape" paperSize="9" r:id="rId1"/>
  <headerFooter alignWithMargins="0">
    <oddHeader>&amp;C&amp;"Times New Roman CE,Félkövér"&amp;12
Sárkeszi Község Önkormányzat
2014. ÉVI ZÁRSZÁMADÁSÁNAK PÉNZÜGYI MÉRLEGE&amp;10
&amp;R&amp;"Times New Roman CE,Félkövér dőlt"&amp;11 1.1. melléklet a 6/2015. (V.28.) önkormányzati rendelethez</oddHeader>
  </headerFooter>
  <rowBreaks count="1" manualBreakCount="1">
    <brk id="86" min="1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tabSelected="1" workbookViewId="0" topLeftCell="A1">
      <selection activeCell="A3" sqref="A3:C3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spans="2:3" ht="15.75">
      <c r="B1" s="508" t="s">
        <v>726</v>
      </c>
      <c r="C1" s="188"/>
    </row>
    <row r="2" spans="1:3" ht="14.25">
      <c r="A2" s="189"/>
      <c r="B2" s="189"/>
      <c r="C2" s="189"/>
    </row>
    <row r="3" spans="1:3" ht="33.75" customHeight="1">
      <c r="A3" s="606" t="s">
        <v>265</v>
      </c>
      <c r="B3" s="606"/>
      <c r="C3" s="606"/>
    </row>
    <row r="4" ht="13.5" thickBot="1">
      <c r="C4" s="190"/>
    </row>
    <row r="5" spans="1:3" s="194" customFormat="1" ht="43.5" customHeight="1" thickBot="1">
      <c r="A5" s="191" t="s">
        <v>3</v>
      </c>
      <c r="B5" s="192" t="s">
        <v>46</v>
      </c>
      <c r="C5" s="193" t="s">
        <v>266</v>
      </c>
    </row>
    <row r="6" spans="1:3" ht="28.5" customHeight="1">
      <c r="A6" s="195" t="s">
        <v>5</v>
      </c>
      <c r="B6" s="196" t="str">
        <f>+CONCATENATE("Pénzkészlet ",LEFT(ÖSSZEFÜGGÉSEK!A4,4),". január 1-jén",CHAR(10),"ebből:")</f>
        <v>Pénzkészlet 2014. január 1-jén
ebből:</v>
      </c>
      <c r="C6" s="197">
        <f>C7+C8</f>
        <v>1633</v>
      </c>
    </row>
    <row r="7" spans="1:3" ht="18" customHeight="1">
      <c r="A7" s="198" t="s">
        <v>6</v>
      </c>
      <c r="B7" s="199" t="s">
        <v>267</v>
      </c>
      <c r="C7" s="200">
        <v>1574</v>
      </c>
    </row>
    <row r="8" spans="1:3" ht="18" customHeight="1">
      <c r="A8" s="198" t="s">
        <v>7</v>
      </c>
      <c r="B8" s="199" t="s">
        <v>268</v>
      </c>
      <c r="C8" s="200">
        <v>59</v>
      </c>
    </row>
    <row r="9" spans="1:3" ht="18" customHeight="1">
      <c r="A9" s="198" t="s">
        <v>8</v>
      </c>
      <c r="B9" s="201" t="s">
        <v>269</v>
      </c>
      <c r="C9" s="200">
        <v>28630</v>
      </c>
    </row>
    <row r="10" spans="1:3" ht="18" customHeight="1" thickBot="1">
      <c r="A10" s="202" t="s">
        <v>9</v>
      </c>
      <c r="B10" s="203" t="s">
        <v>270</v>
      </c>
      <c r="C10" s="204">
        <v>26818</v>
      </c>
    </row>
    <row r="11" spans="1:3" ht="25.5" customHeight="1">
      <c r="A11" s="205" t="s">
        <v>10</v>
      </c>
      <c r="B11" s="206" t="str">
        <f>+CONCATENATE("Záró pénzkészlet ",LEFT(ÖSSZEFÜGGÉSEK!A4,4),". december 31-én",CHAR(10),"ebből:")</f>
        <v>Záró pénzkészlet 2014. december 31-én
ebből:</v>
      </c>
      <c r="C11" s="207">
        <f>C6+C9-C10</f>
        <v>3445</v>
      </c>
    </row>
    <row r="12" spans="1:3" ht="18" customHeight="1">
      <c r="A12" s="198" t="s">
        <v>11</v>
      </c>
      <c r="B12" s="199" t="s">
        <v>267</v>
      </c>
      <c r="C12" s="200">
        <v>3115</v>
      </c>
    </row>
    <row r="13" spans="1:3" ht="18" customHeight="1" thickBot="1">
      <c r="A13" s="208" t="s">
        <v>12</v>
      </c>
      <c r="B13" s="209" t="s">
        <v>268</v>
      </c>
      <c r="C13" s="210">
        <v>330</v>
      </c>
    </row>
  </sheetData>
  <mergeCells count="1">
    <mergeCell ref="A3:C3"/>
  </mergeCells>
  <conditionalFormatting sqref="C11">
    <cfRule type="cellIs" priority="1" dxfId="0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N56" sqref="N56"/>
    </sheetView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zoomScale="130" zoomScaleNormal="130" zoomScaleSheetLayoutView="100" workbookViewId="0" topLeftCell="A1">
      <selection activeCell="D112" sqref="D112"/>
    </sheetView>
  </sheetViews>
  <sheetFormatPr defaultColWidth="9.00390625" defaultRowHeight="12.75"/>
  <cols>
    <col min="1" max="1" width="9.50390625" style="285" customWidth="1"/>
    <col min="2" max="2" width="60.875" style="285" customWidth="1"/>
    <col min="3" max="5" width="15.875" style="286" customWidth="1"/>
    <col min="6" max="6" width="9.375" style="296" hidden="1" customWidth="1"/>
    <col min="7" max="16384" width="9.375" style="296" customWidth="1"/>
  </cols>
  <sheetData>
    <row r="1" spans="1:5" ht="15.75" customHeight="1">
      <c r="A1" s="511" t="s">
        <v>2</v>
      </c>
      <c r="B1" s="511"/>
      <c r="C1" s="511"/>
      <c r="D1" s="511"/>
      <c r="E1" s="511"/>
    </row>
    <row r="2" spans="1:5" ht="15.75" customHeight="1" thickBot="1">
      <c r="A2" s="44" t="s">
        <v>90</v>
      </c>
      <c r="B2" s="44"/>
      <c r="C2" s="283"/>
      <c r="D2" s="283"/>
      <c r="E2" s="283" t="s">
        <v>135</v>
      </c>
    </row>
    <row r="3" spans="1:6" ht="15.75" customHeight="1">
      <c r="A3" s="517" t="s">
        <v>53</v>
      </c>
      <c r="B3" s="514" t="s">
        <v>4</v>
      </c>
      <c r="C3" s="512" t="str">
        <f>+'1.1.sz.mell.'!C3:E3</f>
        <v>2014. évi</v>
      </c>
      <c r="D3" s="512"/>
      <c r="E3" s="513"/>
      <c r="F3" s="495"/>
    </row>
    <row r="4" spans="1:6" ht="37.5" customHeight="1" thickBot="1">
      <c r="A4" s="518"/>
      <c r="B4" s="515"/>
      <c r="C4" s="46" t="s">
        <v>157</v>
      </c>
      <c r="D4" s="46" t="s">
        <v>158</v>
      </c>
      <c r="E4" s="47" t="s">
        <v>159</v>
      </c>
      <c r="F4" s="495"/>
    </row>
    <row r="5" spans="1:6" s="297" customFormat="1" ht="12" customHeight="1" thickBot="1">
      <c r="A5" s="261" t="s">
        <v>388</v>
      </c>
      <c r="B5" s="262" t="s">
        <v>389</v>
      </c>
      <c r="C5" s="262" t="s">
        <v>390</v>
      </c>
      <c r="D5" s="262" t="s">
        <v>391</v>
      </c>
      <c r="E5" s="309" t="s">
        <v>392</v>
      </c>
      <c r="F5" s="496"/>
    </row>
    <row r="6" spans="1:6" s="298" customFormat="1" ht="12" customHeight="1" thickBot="1">
      <c r="A6" s="256" t="s">
        <v>5</v>
      </c>
      <c r="B6" s="257" t="s">
        <v>272</v>
      </c>
      <c r="C6" s="288">
        <f>SUM(C7:C11)</f>
        <v>11095</v>
      </c>
      <c r="D6" s="288">
        <f>SUM(D7:D12)</f>
        <v>15627</v>
      </c>
      <c r="E6" s="288">
        <f>SUM(E7:E12)</f>
        <v>15627</v>
      </c>
      <c r="F6" s="497" t="s">
        <v>630</v>
      </c>
    </row>
    <row r="7" spans="1:6" s="298" customFormat="1" ht="12" customHeight="1">
      <c r="A7" s="251" t="s">
        <v>65</v>
      </c>
      <c r="B7" s="299" t="s">
        <v>273</v>
      </c>
      <c r="C7" s="290">
        <v>9775</v>
      </c>
      <c r="D7" s="290">
        <v>9775</v>
      </c>
      <c r="E7" s="273">
        <v>9775</v>
      </c>
      <c r="F7" s="497" t="s">
        <v>631</v>
      </c>
    </row>
    <row r="8" spans="1:6" s="298" customFormat="1" ht="12" customHeight="1">
      <c r="A8" s="250" t="s">
        <v>66</v>
      </c>
      <c r="B8" s="300" t="s">
        <v>274</v>
      </c>
      <c r="C8" s="289">
        <v>0</v>
      </c>
      <c r="D8" s="289">
        <v>0</v>
      </c>
      <c r="E8" s="272">
        <v>0</v>
      </c>
      <c r="F8" s="497" t="s">
        <v>632</v>
      </c>
    </row>
    <row r="9" spans="1:6" s="298" customFormat="1" ht="12" customHeight="1">
      <c r="A9" s="250" t="s">
        <v>67</v>
      </c>
      <c r="B9" s="300" t="s">
        <v>275</v>
      </c>
      <c r="C9" s="289">
        <v>613</v>
      </c>
      <c r="D9" s="289">
        <v>4789</v>
      </c>
      <c r="E9" s="272">
        <v>4789</v>
      </c>
      <c r="F9" s="497" t="s">
        <v>633</v>
      </c>
    </row>
    <row r="10" spans="1:6" s="298" customFormat="1" ht="12" customHeight="1">
      <c r="A10" s="250" t="s">
        <v>68</v>
      </c>
      <c r="B10" s="300" t="s">
        <v>276</v>
      </c>
      <c r="C10" s="289">
        <v>699</v>
      </c>
      <c r="D10" s="289">
        <v>699</v>
      </c>
      <c r="E10" s="272">
        <v>699</v>
      </c>
      <c r="F10" s="497" t="s">
        <v>634</v>
      </c>
    </row>
    <row r="11" spans="1:6" s="298" customFormat="1" ht="12" customHeight="1">
      <c r="A11" s="250" t="s">
        <v>86</v>
      </c>
      <c r="B11" s="300" t="s">
        <v>277</v>
      </c>
      <c r="C11" s="289">
        <v>8</v>
      </c>
      <c r="D11" s="289">
        <v>8</v>
      </c>
      <c r="E11" s="272">
        <v>8</v>
      </c>
      <c r="F11" s="497" t="s">
        <v>635</v>
      </c>
    </row>
    <row r="12" spans="1:6" s="298" customFormat="1" ht="12" customHeight="1" thickBot="1">
      <c r="A12" s="252" t="s">
        <v>69</v>
      </c>
      <c r="B12" s="301" t="s">
        <v>278</v>
      </c>
      <c r="C12" s="291">
        <v>0</v>
      </c>
      <c r="D12" s="291">
        <v>356</v>
      </c>
      <c r="E12" s="274">
        <v>356</v>
      </c>
      <c r="F12" s="497" t="s">
        <v>636</v>
      </c>
    </row>
    <row r="13" spans="1:6" s="298" customFormat="1" ht="12" customHeight="1" thickBot="1">
      <c r="A13" s="256" t="s">
        <v>6</v>
      </c>
      <c r="B13" s="278" t="s">
        <v>279</v>
      </c>
      <c r="C13" s="288">
        <v>0</v>
      </c>
      <c r="D13" s="288">
        <v>3795</v>
      </c>
      <c r="E13" s="271">
        <v>4637</v>
      </c>
      <c r="F13" s="497" t="s">
        <v>637</v>
      </c>
    </row>
    <row r="14" spans="1:6" s="298" customFormat="1" ht="12" customHeight="1">
      <c r="A14" s="251" t="s">
        <v>71</v>
      </c>
      <c r="B14" s="299" t="s">
        <v>280</v>
      </c>
      <c r="C14" s="290">
        <v>0</v>
      </c>
      <c r="D14" s="290">
        <v>0</v>
      </c>
      <c r="E14" s="273">
        <v>0</v>
      </c>
      <c r="F14" s="497" t="s">
        <v>638</v>
      </c>
    </row>
    <row r="15" spans="1:6" s="298" customFormat="1" ht="12" customHeight="1">
      <c r="A15" s="250" t="s">
        <v>72</v>
      </c>
      <c r="B15" s="300" t="s">
        <v>281</v>
      </c>
      <c r="C15" s="289">
        <v>0</v>
      </c>
      <c r="D15" s="289">
        <v>0</v>
      </c>
      <c r="E15" s="272">
        <v>0</v>
      </c>
      <c r="F15" s="497" t="s">
        <v>639</v>
      </c>
    </row>
    <row r="16" spans="1:6" s="298" customFormat="1" ht="12" customHeight="1">
      <c r="A16" s="250" t="s">
        <v>73</v>
      </c>
      <c r="B16" s="300" t="s">
        <v>282</v>
      </c>
      <c r="C16" s="289">
        <v>0</v>
      </c>
      <c r="D16" s="289">
        <v>0</v>
      </c>
      <c r="E16" s="272">
        <v>0</v>
      </c>
      <c r="F16" s="497" t="s">
        <v>640</v>
      </c>
    </row>
    <row r="17" spans="1:6" s="298" customFormat="1" ht="12" customHeight="1">
      <c r="A17" s="250" t="s">
        <v>74</v>
      </c>
      <c r="B17" s="300" t="s">
        <v>283</v>
      </c>
      <c r="C17" s="289">
        <v>0</v>
      </c>
      <c r="D17" s="289">
        <v>0</v>
      </c>
      <c r="E17" s="272">
        <v>0</v>
      </c>
      <c r="F17" s="497" t="s">
        <v>641</v>
      </c>
    </row>
    <row r="18" spans="1:6" s="298" customFormat="1" ht="12" customHeight="1">
      <c r="A18" s="250" t="s">
        <v>75</v>
      </c>
      <c r="B18" s="300" t="s">
        <v>284</v>
      </c>
      <c r="C18" s="289">
        <v>0</v>
      </c>
      <c r="D18" s="289">
        <v>3795</v>
      </c>
      <c r="E18" s="272">
        <v>4637</v>
      </c>
      <c r="F18" s="497" t="s">
        <v>642</v>
      </c>
    </row>
    <row r="19" spans="1:6" s="298" customFormat="1" ht="12" customHeight="1" thickBot="1">
      <c r="A19" s="252" t="s">
        <v>81</v>
      </c>
      <c r="B19" s="301" t="s">
        <v>285</v>
      </c>
      <c r="C19" s="291">
        <v>0</v>
      </c>
      <c r="D19" s="291">
        <v>0</v>
      </c>
      <c r="E19" s="274">
        <v>0</v>
      </c>
      <c r="F19" s="497" t="s">
        <v>643</v>
      </c>
    </row>
    <row r="20" spans="1:6" s="298" customFormat="1" ht="12" customHeight="1" thickBot="1">
      <c r="A20" s="256" t="s">
        <v>7</v>
      </c>
      <c r="B20" s="257" t="s">
        <v>286</v>
      </c>
      <c r="C20" s="288">
        <v>0</v>
      </c>
      <c r="D20" s="288">
        <v>3000</v>
      </c>
      <c r="E20" s="271">
        <v>3000</v>
      </c>
      <c r="F20" s="497" t="s">
        <v>644</v>
      </c>
    </row>
    <row r="21" spans="1:6" s="298" customFormat="1" ht="12" customHeight="1">
      <c r="A21" s="251" t="s">
        <v>54</v>
      </c>
      <c r="B21" s="299" t="s">
        <v>287</v>
      </c>
      <c r="C21" s="290">
        <v>0</v>
      </c>
      <c r="D21" s="290">
        <v>0</v>
      </c>
      <c r="E21" s="273">
        <v>0</v>
      </c>
      <c r="F21" s="497" t="s">
        <v>645</v>
      </c>
    </row>
    <row r="22" spans="1:6" s="298" customFormat="1" ht="12" customHeight="1">
      <c r="A22" s="250" t="s">
        <v>55</v>
      </c>
      <c r="B22" s="300" t="s">
        <v>288</v>
      </c>
      <c r="C22" s="289">
        <v>0</v>
      </c>
      <c r="D22" s="289">
        <v>0</v>
      </c>
      <c r="E22" s="272">
        <v>0</v>
      </c>
      <c r="F22" s="497" t="s">
        <v>646</v>
      </c>
    </row>
    <row r="23" spans="1:6" s="298" customFormat="1" ht="12" customHeight="1">
      <c r="A23" s="250" t="s">
        <v>56</v>
      </c>
      <c r="B23" s="300" t="s">
        <v>289</v>
      </c>
      <c r="C23" s="289">
        <v>0</v>
      </c>
      <c r="D23" s="289">
        <v>3000</v>
      </c>
      <c r="E23" s="272">
        <v>3000</v>
      </c>
      <c r="F23" s="497" t="s">
        <v>647</v>
      </c>
    </row>
    <row r="24" spans="1:6" s="298" customFormat="1" ht="12" customHeight="1">
      <c r="A24" s="250" t="s">
        <v>57</v>
      </c>
      <c r="B24" s="300" t="s">
        <v>290</v>
      </c>
      <c r="C24" s="289">
        <v>0</v>
      </c>
      <c r="D24" s="289">
        <v>0</v>
      </c>
      <c r="E24" s="272">
        <v>0</v>
      </c>
      <c r="F24" s="497" t="s">
        <v>648</v>
      </c>
    </row>
    <row r="25" spans="1:6" s="298" customFormat="1" ht="12" customHeight="1">
      <c r="A25" s="250" t="s">
        <v>100</v>
      </c>
      <c r="B25" s="300" t="s">
        <v>291</v>
      </c>
      <c r="C25" s="289">
        <v>0</v>
      </c>
      <c r="D25" s="289">
        <v>0</v>
      </c>
      <c r="E25" s="272">
        <v>0</v>
      </c>
      <c r="F25" s="497" t="s">
        <v>649</v>
      </c>
    </row>
    <row r="26" spans="1:6" s="298" customFormat="1" ht="12" customHeight="1" thickBot="1">
      <c r="A26" s="252" t="s">
        <v>101</v>
      </c>
      <c r="B26" s="301" t="s">
        <v>292</v>
      </c>
      <c r="C26" s="291">
        <v>0</v>
      </c>
      <c r="D26" s="291">
        <v>0</v>
      </c>
      <c r="E26" s="274">
        <v>0</v>
      </c>
      <c r="F26" s="497" t="s">
        <v>650</v>
      </c>
    </row>
    <row r="27" spans="1:6" s="298" customFormat="1" ht="12" customHeight="1" thickBot="1">
      <c r="A27" s="256" t="s">
        <v>102</v>
      </c>
      <c r="B27" s="257" t="s">
        <v>293</v>
      </c>
      <c r="C27" s="294">
        <f>SUM(C32,C31,C29)</f>
        <v>3238</v>
      </c>
      <c r="D27" s="294">
        <f>SUM(D32,D31,D29)</f>
        <v>4032</v>
      </c>
      <c r="E27" s="294">
        <f>SUM(E33,E32,E31,E29)</f>
        <v>2686</v>
      </c>
      <c r="F27" s="497" t="s">
        <v>651</v>
      </c>
    </row>
    <row r="28" spans="1:6" s="298" customFormat="1" ht="12" customHeight="1">
      <c r="A28" s="251" t="s">
        <v>294</v>
      </c>
      <c r="B28" s="299" t="s">
        <v>295</v>
      </c>
      <c r="C28" s="308">
        <v>2800</v>
      </c>
      <c r="D28" s="308">
        <v>2800</v>
      </c>
      <c r="E28" s="307">
        <v>1564</v>
      </c>
      <c r="F28" s="497" t="s">
        <v>652</v>
      </c>
    </row>
    <row r="29" spans="1:6" s="298" customFormat="1" ht="12" customHeight="1">
      <c r="A29" s="250" t="s">
        <v>296</v>
      </c>
      <c r="B29" s="300" t="s">
        <v>297</v>
      </c>
      <c r="C29" s="289">
        <v>613</v>
      </c>
      <c r="D29" s="289">
        <v>1407</v>
      </c>
      <c r="E29" s="272">
        <v>1331</v>
      </c>
      <c r="F29" s="497" t="s">
        <v>653</v>
      </c>
    </row>
    <row r="30" spans="1:6" s="298" customFormat="1" ht="12" customHeight="1">
      <c r="A30" s="250" t="s">
        <v>298</v>
      </c>
      <c r="B30" s="300" t="s">
        <v>299</v>
      </c>
      <c r="C30" s="289">
        <v>0</v>
      </c>
      <c r="D30" s="289">
        <v>0</v>
      </c>
      <c r="E30" s="272">
        <v>0</v>
      </c>
      <c r="F30" s="497" t="s">
        <v>654</v>
      </c>
    </row>
    <row r="31" spans="1:6" s="298" customFormat="1" ht="12" customHeight="1">
      <c r="A31" s="250" t="s">
        <v>300</v>
      </c>
      <c r="B31" s="300" t="s">
        <v>301</v>
      </c>
      <c r="C31" s="289">
        <v>2500</v>
      </c>
      <c r="D31" s="289">
        <v>2500</v>
      </c>
      <c r="E31" s="272">
        <v>897</v>
      </c>
      <c r="F31" s="497" t="s">
        <v>655</v>
      </c>
    </row>
    <row r="32" spans="1:6" s="298" customFormat="1" ht="12" customHeight="1">
      <c r="A32" s="250" t="s">
        <v>302</v>
      </c>
      <c r="B32" s="300" t="s">
        <v>303</v>
      </c>
      <c r="C32" s="289">
        <v>125</v>
      </c>
      <c r="D32" s="289">
        <v>125</v>
      </c>
      <c r="E32" s="272">
        <v>377</v>
      </c>
      <c r="F32" s="497" t="s">
        <v>656</v>
      </c>
    </row>
    <row r="33" spans="1:6" s="298" customFormat="1" ht="12" customHeight="1" thickBot="1">
      <c r="A33" s="252" t="s">
        <v>304</v>
      </c>
      <c r="B33" s="301" t="s">
        <v>305</v>
      </c>
      <c r="C33" s="291">
        <v>0</v>
      </c>
      <c r="D33" s="291">
        <v>0</v>
      </c>
      <c r="E33" s="274">
        <v>81</v>
      </c>
      <c r="F33" s="497" t="s">
        <v>657</v>
      </c>
    </row>
    <row r="34" spans="1:6" s="298" customFormat="1" ht="12" customHeight="1" thickBot="1">
      <c r="A34" s="256" t="s">
        <v>9</v>
      </c>
      <c r="B34" s="257" t="s">
        <v>306</v>
      </c>
      <c r="C34" s="288">
        <v>2000</v>
      </c>
      <c r="D34" s="288">
        <v>2000</v>
      </c>
      <c r="E34" s="271">
        <f>SUM(E42,E40,E38,E36)</f>
        <v>1940</v>
      </c>
      <c r="F34" s="497" t="s">
        <v>658</v>
      </c>
    </row>
    <row r="35" spans="1:6" s="298" customFormat="1" ht="12" customHeight="1">
      <c r="A35" s="251" t="s">
        <v>58</v>
      </c>
      <c r="B35" s="299" t="s">
        <v>307</v>
      </c>
      <c r="C35" s="290">
        <v>0</v>
      </c>
      <c r="D35" s="290">
        <v>0</v>
      </c>
      <c r="E35" s="273">
        <v>0</v>
      </c>
      <c r="F35" s="497" t="s">
        <v>659</v>
      </c>
    </row>
    <row r="36" spans="1:6" s="298" customFormat="1" ht="12" customHeight="1">
      <c r="A36" s="250" t="s">
        <v>59</v>
      </c>
      <c r="B36" s="300" t="s">
        <v>308</v>
      </c>
      <c r="C36" s="289">
        <v>0</v>
      </c>
      <c r="D36" s="289">
        <v>0</v>
      </c>
      <c r="E36" s="272">
        <v>501</v>
      </c>
      <c r="F36" s="497" t="s">
        <v>660</v>
      </c>
    </row>
    <row r="37" spans="1:6" s="298" customFormat="1" ht="12" customHeight="1">
      <c r="A37" s="250" t="s">
        <v>60</v>
      </c>
      <c r="B37" s="300" t="s">
        <v>309</v>
      </c>
      <c r="C37" s="289">
        <v>0</v>
      </c>
      <c r="D37" s="289">
        <v>0</v>
      </c>
      <c r="E37" s="272">
        <v>0</v>
      </c>
      <c r="F37" s="497" t="s">
        <v>661</v>
      </c>
    </row>
    <row r="38" spans="1:6" s="298" customFormat="1" ht="12" customHeight="1">
      <c r="A38" s="250" t="s">
        <v>104</v>
      </c>
      <c r="B38" s="300" t="s">
        <v>310</v>
      </c>
      <c r="C38" s="289">
        <v>2000</v>
      </c>
      <c r="D38" s="289">
        <v>2000</v>
      </c>
      <c r="E38" s="272">
        <v>1091</v>
      </c>
      <c r="F38" s="497" t="s">
        <v>662</v>
      </c>
    </row>
    <row r="39" spans="1:6" s="298" customFormat="1" ht="12" customHeight="1">
      <c r="A39" s="250" t="s">
        <v>105</v>
      </c>
      <c r="B39" s="300" t="s">
        <v>311</v>
      </c>
      <c r="C39" s="289">
        <v>0</v>
      </c>
      <c r="D39" s="289">
        <v>0</v>
      </c>
      <c r="E39" s="272">
        <v>0</v>
      </c>
      <c r="F39" s="497" t="s">
        <v>663</v>
      </c>
    </row>
    <row r="40" spans="1:6" s="298" customFormat="1" ht="12" customHeight="1">
      <c r="A40" s="250" t="s">
        <v>106</v>
      </c>
      <c r="B40" s="300" t="s">
        <v>312</v>
      </c>
      <c r="C40" s="289">
        <v>0</v>
      </c>
      <c r="D40" s="289">
        <v>0</v>
      </c>
      <c r="E40" s="272">
        <v>295</v>
      </c>
      <c r="F40" s="497" t="s">
        <v>664</v>
      </c>
    </row>
    <row r="41" spans="1:6" s="298" customFormat="1" ht="12" customHeight="1">
      <c r="A41" s="250" t="s">
        <v>107</v>
      </c>
      <c r="B41" s="300" t="s">
        <v>313</v>
      </c>
      <c r="C41" s="289">
        <v>0</v>
      </c>
      <c r="D41" s="289">
        <v>0</v>
      </c>
      <c r="E41" s="272">
        <v>0</v>
      </c>
      <c r="F41" s="497" t="s">
        <v>665</v>
      </c>
    </row>
    <row r="42" spans="1:6" s="298" customFormat="1" ht="12" customHeight="1">
      <c r="A42" s="250" t="s">
        <v>108</v>
      </c>
      <c r="B42" s="300" t="s">
        <v>314</v>
      </c>
      <c r="C42" s="289">
        <v>0</v>
      </c>
      <c r="D42" s="289">
        <v>0</v>
      </c>
      <c r="E42" s="272">
        <v>53</v>
      </c>
      <c r="F42" s="497" t="s">
        <v>666</v>
      </c>
    </row>
    <row r="43" spans="1:6" s="298" customFormat="1" ht="12" customHeight="1">
      <c r="A43" s="250" t="s">
        <v>315</v>
      </c>
      <c r="B43" s="300" t="s">
        <v>316</v>
      </c>
      <c r="C43" s="292">
        <v>0</v>
      </c>
      <c r="D43" s="292">
        <v>0</v>
      </c>
      <c r="E43" s="275">
        <v>0</v>
      </c>
      <c r="F43" s="497" t="s">
        <v>667</v>
      </c>
    </row>
    <row r="44" spans="1:6" s="298" customFormat="1" ht="12" customHeight="1" thickBot="1">
      <c r="A44" s="252" t="s">
        <v>317</v>
      </c>
      <c r="B44" s="301" t="s">
        <v>318</v>
      </c>
      <c r="C44" s="293">
        <v>0</v>
      </c>
      <c r="D44" s="293">
        <v>0</v>
      </c>
      <c r="E44" s="276">
        <v>0</v>
      </c>
      <c r="F44" s="497" t="s">
        <v>668</v>
      </c>
    </row>
    <row r="45" spans="1:6" s="298" customFormat="1" ht="12" customHeight="1" thickBot="1">
      <c r="A45" s="256" t="s">
        <v>10</v>
      </c>
      <c r="B45" s="257" t="s">
        <v>319</v>
      </c>
      <c r="C45" s="288">
        <v>0</v>
      </c>
      <c r="D45" s="288">
        <v>0</v>
      </c>
      <c r="E45" s="271">
        <v>0</v>
      </c>
      <c r="F45" s="497" t="s">
        <v>669</v>
      </c>
    </row>
    <row r="46" spans="1:6" s="298" customFormat="1" ht="12" customHeight="1">
      <c r="A46" s="251" t="s">
        <v>61</v>
      </c>
      <c r="B46" s="299" t="s">
        <v>320</v>
      </c>
      <c r="C46" s="310">
        <v>0</v>
      </c>
      <c r="D46" s="310">
        <v>0</v>
      </c>
      <c r="E46" s="277">
        <v>0</v>
      </c>
      <c r="F46" s="497" t="s">
        <v>670</v>
      </c>
    </row>
    <row r="47" spans="1:6" s="298" customFormat="1" ht="12" customHeight="1">
      <c r="A47" s="250" t="s">
        <v>62</v>
      </c>
      <c r="B47" s="300" t="s">
        <v>321</v>
      </c>
      <c r="C47" s="292">
        <v>0</v>
      </c>
      <c r="D47" s="292">
        <v>0</v>
      </c>
      <c r="E47" s="275">
        <v>0</v>
      </c>
      <c r="F47" s="497" t="s">
        <v>671</v>
      </c>
    </row>
    <row r="48" spans="1:6" s="298" customFormat="1" ht="12" customHeight="1">
      <c r="A48" s="250" t="s">
        <v>322</v>
      </c>
      <c r="B48" s="300" t="s">
        <v>323</v>
      </c>
      <c r="C48" s="292">
        <v>0</v>
      </c>
      <c r="D48" s="292">
        <v>0</v>
      </c>
      <c r="E48" s="275">
        <v>0</v>
      </c>
      <c r="F48" s="497" t="s">
        <v>672</v>
      </c>
    </row>
    <row r="49" spans="1:6" s="298" customFormat="1" ht="12" customHeight="1">
      <c r="A49" s="250" t="s">
        <v>324</v>
      </c>
      <c r="B49" s="300" t="s">
        <v>325</v>
      </c>
      <c r="C49" s="292">
        <v>0</v>
      </c>
      <c r="D49" s="292">
        <v>0</v>
      </c>
      <c r="E49" s="275">
        <v>0</v>
      </c>
      <c r="F49" s="497" t="s">
        <v>673</v>
      </c>
    </row>
    <row r="50" spans="1:6" s="298" customFormat="1" ht="12" customHeight="1" thickBot="1">
      <c r="A50" s="252" t="s">
        <v>326</v>
      </c>
      <c r="B50" s="301" t="s">
        <v>327</v>
      </c>
      <c r="C50" s="293">
        <v>0</v>
      </c>
      <c r="D50" s="293">
        <v>0</v>
      </c>
      <c r="E50" s="276">
        <v>0</v>
      </c>
      <c r="F50" s="497" t="s">
        <v>674</v>
      </c>
    </row>
    <row r="51" spans="1:6" s="298" customFormat="1" ht="17.25" customHeight="1" thickBot="1">
      <c r="A51" s="256" t="s">
        <v>109</v>
      </c>
      <c r="B51" s="257" t="s">
        <v>328</v>
      </c>
      <c r="C51" s="288">
        <v>0</v>
      </c>
      <c r="D51" s="288">
        <v>0</v>
      </c>
      <c r="E51" s="271">
        <v>0</v>
      </c>
      <c r="F51" s="497" t="s">
        <v>675</v>
      </c>
    </row>
    <row r="52" spans="1:6" s="298" customFormat="1" ht="12" customHeight="1">
      <c r="A52" s="251" t="s">
        <v>63</v>
      </c>
      <c r="B52" s="299" t="s">
        <v>329</v>
      </c>
      <c r="C52" s="290">
        <v>0</v>
      </c>
      <c r="D52" s="290">
        <v>0</v>
      </c>
      <c r="E52" s="273">
        <v>0</v>
      </c>
      <c r="F52" s="497" t="s">
        <v>676</v>
      </c>
    </row>
    <row r="53" spans="1:6" s="298" customFormat="1" ht="12" customHeight="1">
      <c r="A53" s="250" t="s">
        <v>64</v>
      </c>
      <c r="B53" s="300" t="s">
        <v>330</v>
      </c>
      <c r="C53" s="289">
        <v>0</v>
      </c>
      <c r="D53" s="289">
        <v>0</v>
      </c>
      <c r="E53" s="272">
        <v>0</v>
      </c>
      <c r="F53" s="497" t="s">
        <v>677</v>
      </c>
    </row>
    <row r="54" spans="1:6" s="298" customFormat="1" ht="12" customHeight="1">
      <c r="A54" s="250" t="s">
        <v>331</v>
      </c>
      <c r="B54" s="300" t="s">
        <v>332</v>
      </c>
      <c r="C54" s="289">
        <v>0</v>
      </c>
      <c r="D54" s="289">
        <v>0</v>
      </c>
      <c r="E54" s="272">
        <v>0</v>
      </c>
      <c r="F54" s="497" t="s">
        <v>678</v>
      </c>
    </row>
    <row r="55" spans="1:6" s="298" customFormat="1" ht="12" customHeight="1" thickBot="1">
      <c r="A55" s="252" t="s">
        <v>333</v>
      </c>
      <c r="B55" s="301" t="s">
        <v>334</v>
      </c>
      <c r="C55" s="291">
        <v>0</v>
      </c>
      <c r="D55" s="291">
        <v>0</v>
      </c>
      <c r="E55" s="274">
        <v>0</v>
      </c>
      <c r="F55" s="497" t="s">
        <v>679</v>
      </c>
    </row>
    <row r="56" spans="1:6" s="298" customFormat="1" ht="12" customHeight="1" thickBot="1">
      <c r="A56" s="256" t="s">
        <v>12</v>
      </c>
      <c r="B56" s="278" t="s">
        <v>335</v>
      </c>
      <c r="C56" s="288">
        <v>0</v>
      </c>
      <c r="D56" s="288">
        <v>0</v>
      </c>
      <c r="E56" s="271">
        <v>0</v>
      </c>
      <c r="F56" s="497" t="s">
        <v>680</v>
      </c>
    </row>
    <row r="57" spans="1:6" s="298" customFormat="1" ht="12" customHeight="1">
      <c r="A57" s="251" t="s">
        <v>110</v>
      </c>
      <c r="B57" s="299" t="s">
        <v>336</v>
      </c>
      <c r="C57" s="292">
        <v>0</v>
      </c>
      <c r="D57" s="292">
        <v>0</v>
      </c>
      <c r="E57" s="275">
        <v>0</v>
      </c>
      <c r="F57" s="497" t="s">
        <v>681</v>
      </c>
    </row>
    <row r="58" spans="1:6" s="298" customFormat="1" ht="12" customHeight="1">
      <c r="A58" s="250" t="s">
        <v>111</v>
      </c>
      <c r="B58" s="300" t="s">
        <v>337</v>
      </c>
      <c r="C58" s="292">
        <v>0</v>
      </c>
      <c r="D58" s="292">
        <v>0</v>
      </c>
      <c r="E58" s="275">
        <v>0</v>
      </c>
      <c r="F58" s="497" t="s">
        <v>682</v>
      </c>
    </row>
    <row r="59" spans="1:6" s="298" customFormat="1" ht="12" customHeight="1">
      <c r="A59" s="250" t="s">
        <v>136</v>
      </c>
      <c r="B59" s="300" t="s">
        <v>338</v>
      </c>
      <c r="C59" s="292">
        <v>0</v>
      </c>
      <c r="D59" s="292">
        <v>0</v>
      </c>
      <c r="E59" s="275">
        <v>0</v>
      </c>
      <c r="F59" s="497" t="s">
        <v>683</v>
      </c>
    </row>
    <row r="60" spans="1:6" s="298" customFormat="1" ht="12" customHeight="1" thickBot="1">
      <c r="A60" s="252" t="s">
        <v>339</v>
      </c>
      <c r="B60" s="301" t="s">
        <v>340</v>
      </c>
      <c r="C60" s="292">
        <v>0</v>
      </c>
      <c r="D60" s="292">
        <v>0</v>
      </c>
      <c r="E60" s="275">
        <v>0</v>
      </c>
      <c r="F60" s="497" t="s">
        <v>684</v>
      </c>
    </row>
    <row r="61" spans="1:6" s="298" customFormat="1" ht="12" customHeight="1" thickBot="1">
      <c r="A61" s="256" t="s">
        <v>13</v>
      </c>
      <c r="B61" s="257" t="s">
        <v>341</v>
      </c>
      <c r="C61" s="294">
        <f>SUM(C6,C13,C20,C27,C34,C45,C51,C56)</f>
        <v>16333</v>
      </c>
      <c r="D61" s="294">
        <f>SUM(D6,D13,D20,D27,D34,D45,D51,D56)</f>
        <v>28454</v>
      </c>
      <c r="E61" s="294">
        <f>SUM(E6,E13,E20,E27,E34,E45,E51,E56)</f>
        <v>27890</v>
      </c>
      <c r="F61" s="497" t="s">
        <v>685</v>
      </c>
    </row>
    <row r="62" spans="1:6" s="298" customFormat="1" ht="12" customHeight="1" thickBot="1">
      <c r="A62" s="311" t="s">
        <v>342</v>
      </c>
      <c r="B62" s="278" t="s">
        <v>343</v>
      </c>
      <c r="C62" s="288">
        <v>0</v>
      </c>
      <c r="D62" s="288">
        <v>0</v>
      </c>
      <c r="E62" s="271">
        <v>0</v>
      </c>
      <c r="F62" s="497" t="s">
        <v>686</v>
      </c>
    </row>
    <row r="63" spans="1:6" s="298" customFormat="1" ht="12" customHeight="1">
      <c r="A63" s="251" t="s">
        <v>344</v>
      </c>
      <c r="B63" s="299" t="s">
        <v>345</v>
      </c>
      <c r="C63" s="292">
        <v>0</v>
      </c>
      <c r="D63" s="292">
        <v>0</v>
      </c>
      <c r="E63" s="275">
        <v>0</v>
      </c>
      <c r="F63" s="497" t="s">
        <v>687</v>
      </c>
    </row>
    <row r="64" spans="1:6" s="298" customFormat="1" ht="12" customHeight="1">
      <c r="A64" s="250" t="s">
        <v>346</v>
      </c>
      <c r="B64" s="300" t="s">
        <v>347</v>
      </c>
      <c r="C64" s="292">
        <v>0</v>
      </c>
      <c r="D64" s="292">
        <v>0</v>
      </c>
      <c r="E64" s="275">
        <v>0</v>
      </c>
      <c r="F64" s="497" t="s">
        <v>688</v>
      </c>
    </row>
    <row r="65" spans="1:6" s="298" customFormat="1" ht="12" customHeight="1" thickBot="1">
      <c r="A65" s="252" t="s">
        <v>348</v>
      </c>
      <c r="B65" s="236" t="s">
        <v>393</v>
      </c>
      <c r="C65" s="292">
        <v>0</v>
      </c>
      <c r="D65" s="292">
        <v>0</v>
      </c>
      <c r="E65" s="275">
        <v>0</v>
      </c>
      <c r="F65" s="497" t="s">
        <v>689</v>
      </c>
    </row>
    <row r="66" spans="1:6" s="298" customFormat="1" ht="12" customHeight="1" thickBot="1">
      <c r="A66" s="311" t="s">
        <v>350</v>
      </c>
      <c r="B66" s="278" t="s">
        <v>351</v>
      </c>
      <c r="C66" s="288">
        <v>0</v>
      </c>
      <c r="D66" s="288">
        <v>0</v>
      </c>
      <c r="E66" s="271">
        <v>0</v>
      </c>
      <c r="F66" s="497" t="s">
        <v>690</v>
      </c>
    </row>
    <row r="67" spans="1:6" s="298" customFormat="1" ht="13.5" customHeight="1">
      <c r="A67" s="251" t="s">
        <v>87</v>
      </c>
      <c r="B67" s="299" t="s">
        <v>352</v>
      </c>
      <c r="C67" s="292">
        <v>0</v>
      </c>
      <c r="D67" s="292">
        <v>0</v>
      </c>
      <c r="E67" s="275">
        <v>0</v>
      </c>
      <c r="F67" s="497" t="s">
        <v>691</v>
      </c>
    </row>
    <row r="68" spans="1:6" s="298" customFormat="1" ht="12" customHeight="1">
      <c r="A68" s="250" t="s">
        <v>88</v>
      </c>
      <c r="B68" s="300" t="s">
        <v>353</v>
      </c>
      <c r="C68" s="292">
        <v>0</v>
      </c>
      <c r="D68" s="292">
        <v>0</v>
      </c>
      <c r="E68" s="275">
        <v>0</v>
      </c>
      <c r="F68" s="497" t="s">
        <v>692</v>
      </c>
    </row>
    <row r="69" spans="1:6" s="298" customFormat="1" ht="12" customHeight="1">
      <c r="A69" s="250" t="s">
        <v>354</v>
      </c>
      <c r="B69" s="300" t="s">
        <v>355</v>
      </c>
      <c r="C69" s="292">
        <v>0</v>
      </c>
      <c r="D69" s="292">
        <v>0</v>
      </c>
      <c r="E69" s="275">
        <v>0</v>
      </c>
      <c r="F69" s="497" t="s">
        <v>693</v>
      </c>
    </row>
    <row r="70" spans="1:6" s="298" customFormat="1" ht="12" customHeight="1" thickBot="1">
      <c r="A70" s="252" t="s">
        <v>356</v>
      </c>
      <c r="B70" s="301" t="s">
        <v>357</v>
      </c>
      <c r="C70" s="292">
        <v>0</v>
      </c>
      <c r="D70" s="292">
        <v>0</v>
      </c>
      <c r="E70" s="275">
        <v>0</v>
      </c>
      <c r="F70" s="497" t="s">
        <v>694</v>
      </c>
    </row>
    <row r="71" spans="1:6" s="298" customFormat="1" ht="12" customHeight="1" thickBot="1">
      <c r="A71" s="311" t="s">
        <v>358</v>
      </c>
      <c r="B71" s="278" t="s">
        <v>359</v>
      </c>
      <c r="C71" s="288">
        <v>0</v>
      </c>
      <c r="D71" s="288"/>
      <c r="E71" s="271"/>
      <c r="F71" s="497" t="s">
        <v>695</v>
      </c>
    </row>
    <row r="72" spans="1:6" s="298" customFormat="1" ht="12" customHeight="1">
      <c r="A72" s="251" t="s">
        <v>360</v>
      </c>
      <c r="B72" s="299" t="s">
        <v>361</v>
      </c>
      <c r="C72" s="292">
        <v>0</v>
      </c>
      <c r="D72" s="292"/>
      <c r="E72" s="275"/>
      <c r="F72" s="497" t="s">
        <v>696</v>
      </c>
    </row>
    <row r="73" spans="1:6" s="298" customFormat="1" ht="12" customHeight="1" thickBot="1">
      <c r="A73" s="252" t="s">
        <v>362</v>
      </c>
      <c r="B73" s="301" t="s">
        <v>363</v>
      </c>
      <c r="C73" s="292">
        <v>0</v>
      </c>
      <c r="D73" s="292">
        <v>0</v>
      </c>
      <c r="E73" s="275">
        <v>0</v>
      </c>
      <c r="F73" s="497" t="s">
        <v>697</v>
      </c>
    </row>
    <row r="74" spans="1:6" s="298" customFormat="1" ht="12" customHeight="1" thickBot="1">
      <c r="A74" s="311" t="s">
        <v>364</v>
      </c>
      <c r="B74" s="278" t="s">
        <v>365</v>
      </c>
      <c r="C74" s="288">
        <v>0</v>
      </c>
      <c r="D74" s="288">
        <v>0</v>
      </c>
      <c r="E74" s="271">
        <v>507</v>
      </c>
      <c r="F74" s="497" t="s">
        <v>698</v>
      </c>
    </row>
    <row r="75" spans="1:6" s="298" customFormat="1" ht="12" customHeight="1">
      <c r="A75" s="251" t="s">
        <v>366</v>
      </c>
      <c r="B75" s="299" t="s">
        <v>367</v>
      </c>
      <c r="C75" s="292">
        <v>0</v>
      </c>
      <c r="D75" s="292">
        <v>0</v>
      </c>
      <c r="E75" s="275">
        <v>507</v>
      </c>
      <c r="F75" s="497" t="s">
        <v>699</v>
      </c>
    </row>
    <row r="76" spans="1:6" s="298" customFormat="1" ht="12" customHeight="1">
      <c r="A76" s="250" t="s">
        <v>368</v>
      </c>
      <c r="B76" s="300" t="s">
        <v>369</v>
      </c>
      <c r="C76" s="292">
        <v>0</v>
      </c>
      <c r="D76" s="292">
        <v>0</v>
      </c>
      <c r="E76" s="275">
        <v>0</v>
      </c>
      <c r="F76" s="497" t="s">
        <v>700</v>
      </c>
    </row>
    <row r="77" spans="1:6" s="298" customFormat="1" ht="12" customHeight="1" thickBot="1">
      <c r="A77" s="252" t="s">
        <v>370</v>
      </c>
      <c r="B77" s="280" t="s">
        <v>371</v>
      </c>
      <c r="C77" s="292">
        <v>0</v>
      </c>
      <c r="D77" s="292">
        <v>0</v>
      </c>
      <c r="E77" s="275">
        <v>0</v>
      </c>
      <c r="F77" s="497" t="s">
        <v>701</v>
      </c>
    </row>
    <row r="78" spans="1:6" s="298" customFormat="1" ht="12" customHeight="1" thickBot="1">
      <c r="A78" s="311" t="s">
        <v>372</v>
      </c>
      <c r="B78" s="278" t="s">
        <v>373</v>
      </c>
      <c r="C78" s="288">
        <v>0</v>
      </c>
      <c r="D78" s="288">
        <v>0</v>
      </c>
      <c r="E78" s="271">
        <v>0</v>
      </c>
      <c r="F78" s="497" t="s">
        <v>702</v>
      </c>
    </row>
    <row r="79" spans="1:6" s="298" customFormat="1" ht="12" customHeight="1">
      <c r="A79" s="302" t="s">
        <v>374</v>
      </c>
      <c r="B79" s="299" t="s">
        <v>375</v>
      </c>
      <c r="C79" s="292">
        <v>0</v>
      </c>
      <c r="D79" s="292">
        <v>0</v>
      </c>
      <c r="E79" s="275">
        <v>0</v>
      </c>
      <c r="F79" s="497" t="s">
        <v>703</v>
      </c>
    </row>
    <row r="80" spans="1:6" s="298" customFormat="1" ht="12" customHeight="1">
      <c r="A80" s="303" t="s">
        <v>376</v>
      </c>
      <c r="B80" s="300" t="s">
        <v>377</v>
      </c>
      <c r="C80" s="292">
        <v>0</v>
      </c>
      <c r="D80" s="292">
        <v>0</v>
      </c>
      <c r="E80" s="275">
        <v>0</v>
      </c>
      <c r="F80" s="497" t="s">
        <v>704</v>
      </c>
    </row>
    <row r="81" spans="1:6" s="298" customFormat="1" ht="12" customHeight="1">
      <c r="A81" s="303" t="s">
        <v>378</v>
      </c>
      <c r="B81" s="300" t="s">
        <v>379</v>
      </c>
      <c r="C81" s="292">
        <v>0</v>
      </c>
      <c r="D81" s="292">
        <v>0</v>
      </c>
      <c r="E81" s="275">
        <v>0</v>
      </c>
      <c r="F81" s="497" t="s">
        <v>705</v>
      </c>
    </row>
    <row r="82" spans="1:6" s="298" customFormat="1" ht="12" customHeight="1" thickBot="1">
      <c r="A82" s="312" t="s">
        <v>380</v>
      </c>
      <c r="B82" s="280" t="s">
        <v>381</v>
      </c>
      <c r="C82" s="292">
        <v>0</v>
      </c>
      <c r="D82" s="292">
        <v>0</v>
      </c>
      <c r="E82" s="275">
        <v>0</v>
      </c>
      <c r="F82" s="497" t="s">
        <v>706</v>
      </c>
    </row>
    <row r="83" spans="1:6" s="298" customFormat="1" ht="12" customHeight="1" thickBot="1">
      <c r="A83" s="311" t="s">
        <v>382</v>
      </c>
      <c r="B83" s="278" t="s">
        <v>383</v>
      </c>
      <c r="C83" s="314">
        <v>0</v>
      </c>
      <c r="D83" s="314">
        <v>0</v>
      </c>
      <c r="E83" s="315">
        <v>0</v>
      </c>
      <c r="F83" s="497" t="s">
        <v>707</v>
      </c>
    </row>
    <row r="84" spans="1:6" s="298" customFormat="1" ht="12" customHeight="1" thickBot="1">
      <c r="A84" s="311" t="s">
        <v>384</v>
      </c>
      <c r="B84" s="234" t="s">
        <v>385</v>
      </c>
      <c r="C84" s="294">
        <v>0</v>
      </c>
      <c r="D84" s="294"/>
      <c r="E84" s="306">
        <v>507</v>
      </c>
      <c r="F84" s="497" t="s">
        <v>708</v>
      </c>
    </row>
    <row r="85" spans="1:6" s="298" customFormat="1" ht="12" customHeight="1" thickBot="1">
      <c r="A85" s="313" t="s">
        <v>386</v>
      </c>
      <c r="B85" s="237" t="s">
        <v>387</v>
      </c>
      <c r="C85" s="294">
        <v>18520</v>
      </c>
      <c r="D85" s="294">
        <f>SUM(D61,D71)</f>
        <v>28454</v>
      </c>
      <c r="E85" s="294">
        <v>28397</v>
      </c>
      <c r="F85" s="497" t="s">
        <v>709</v>
      </c>
    </row>
    <row r="86" spans="1:6" s="298" customFormat="1" ht="12" customHeight="1">
      <c r="A86" s="232"/>
      <c r="B86" s="232"/>
      <c r="C86" s="233"/>
      <c r="D86" s="233"/>
      <c r="E86" s="233"/>
      <c r="F86" s="497"/>
    </row>
    <row r="87" spans="1:6" ht="16.5" customHeight="1">
      <c r="A87" s="511" t="s">
        <v>34</v>
      </c>
      <c r="B87" s="511"/>
      <c r="C87" s="511"/>
      <c r="D87" s="511"/>
      <c r="E87" s="511"/>
      <c r="F87" s="495"/>
    </row>
    <row r="88" spans="1:6" s="304" customFormat="1" ht="16.5" customHeight="1" thickBot="1">
      <c r="A88" s="45" t="s">
        <v>91</v>
      </c>
      <c r="B88" s="45"/>
      <c r="C88" s="265"/>
      <c r="D88" s="265"/>
      <c r="E88" s="265" t="s">
        <v>135</v>
      </c>
      <c r="F88" s="498"/>
    </row>
    <row r="89" spans="1:6" s="304" customFormat="1" ht="16.5" customHeight="1">
      <c r="A89" s="517" t="s">
        <v>53</v>
      </c>
      <c r="B89" s="514" t="s">
        <v>156</v>
      </c>
      <c r="C89" s="512" t="str">
        <f>+C3</f>
        <v>2014. évi</v>
      </c>
      <c r="D89" s="512"/>
      <c r="E89" s="513"/>
      <c r="F89" s="498"/>
    </row>
    <row r="90" spans="1:6" ht="37.5" customHeight="1" thickBot="1">
      <c r="A90" s="518"/>
      <c r="B90" s="515"/>
      <c r="C90" s="46" t="s">
        <v>157</v>
      </c>
      <c r="D90" s="46" t="s">
        <v>158</v>
      </c>
      <c r="E90" s="47" t="s">
        <v>159</v>
      </c>
      <c r="F90" s="495"/>
    </row>
    <row r="91" spans="1:6" s="297" customFormat="1" ht="12" customHeight="1" thickBot="1">
      <c r="A91" s="261" t="s">
        <v>388</v>
      </c>
      <c r="B91" s="262" t="s">
        <v>389</v>
      </c>
      <c r="C91" s="262" t="s">
        <v>390</v>
      </c>
      <c r="D91" s="262" t="s">
        <v>391</v>
      </c>
      <c r="E91" s="263" t="s">
        <v>392</v>
      </c>
      <c r="F91" s="496"/>
    </row>
    <row r="92" spans="1:6" ht="12" customHeight="1" thickBot="1">
      <c r="A92" s="258" t="s">
        <v>5</v>
      </c>
      <c r="B92" s="260" t="s">
        <v>394</v>
      </c>
      <c r="C92" s="287">
        <f>SUM(C93:C97)</f>
        <v>16333</v>
      </c>
      <c r="D92" s="287">
        <f>SUM(D93:D97)</f>
        <v>27345</v>
      </c>
      <c r="E92" s="287">
        <f>SUM(E93:E97)</f>
        <v>23487</v>
      </c>
      <c r="F92" s="495" t="s">
        <v>630</v>
      </c>
    </row>
    <row r="93" spans="1:6" ht="12" customHeight="1">
      <c r="A93" s="253" t="s">
        <v>65</v>
      </c>
      <c r="B93" s="246" t="s">
        <v>35</v>
      </c>
      <c r="C93" s="53">
        <v>3610</v>
      </c>
      <c r="D93" s="53">
        <v>8543</v>
      </c>
      <c r="E93" s="241">
        <v>7366</v>
      </c>
      <c r="F93" s="495" t="s">
        <v>631</v>
      </c>
    </row>
    <row r="94" spans="1:6" ht="12" customHeight="1">
      <c r="A94" s="250" t="s">
        <v>66</v>
      </c>
      <c r="B94" s="244" t="s">
        <v>112</v>
      </c>
      <c r="C94" s="289">
        <v>960</v>
      </c>
      <c r="D94" s="289">
        <v>1740</v>
      </c>
      <c r="E94" s="272">
        <v>1293</v>
      </c>
      <c r="F94" s="495" t="s">
        <v>632</v>
      </c>
    </row>
    <row r="95" spans="1:6" ht="12" customHeight="1">
      <c r="A95" s="250" t="s">
        <v>67</v>
      </c>
      <c r="B95" s="244" t="s">
        <v>85</v>
      </c>
      <c r="C95" s="291">
        <v>8803</v>
      </c>
      <c r="D95" s="291">
        <v>8814</v>
      </c>
      <c r="E95" s="274">
        <v>8462</v>
      </c>
      <c r="F95" s="495" t="s">
        <v>633</v>
      </c>
    </row>
    <row r="96" spans="1:6" ht="12" customHeight="1">
      <c r="A96" s="250" t="s">
        <v>68</v>
      </c>
      <c r="B96" s="247" t="s">
        <v>113</v>
      </c>
      <c r="C96" s="291">
        <v>2960</v>
      </c>
      <c r="D96" s="291">
        <v>7152</v>
      </c>
      <c r="E96" s="274">
        <v>5270</v>
      </c>
      <c r="F96" s="495" t="s">
        <v>634</v>
      </c>
    </row>
    <row r="97" spans="1:6" ht="12" customHeight="1">
      <c r="A97" s="250" t="s">
        <v>76</v>
      </c>
      <c r="B97" s="255" t="s">
        <v>114</v>
      </c>
      <c r="C97" s="291"/>
      <c r="D97" s="291">
        <v>1096</v>
      </c>
      <c r="E97" s="274">
        <v>1096</v>
      </c>
      <c r="F97" s="495" t="s">
        <v>635</v>
      </c>
    </row>
    <row r="98" spans="1:6" ht="12" customHeight="1">
      <c r="A98" s="250" t="s">
        <v>69</v>
      </c>
      <c r="B98" s="244" t="s">
        <v>395</v>
      </c>
      <c r="C98" s="291"/>
      <c r="D98" s="291"/>
      <c r="E98" s="274"/>
      <c r="F98" s="495" t="s">
        <v>636</v>
      </c>
    </row>
    <row r="99" spans="1:6" ht="12" customHeight="1">
      <c r="A99" s="250" t="s">
        <v>70</v>
      </c>
      <c r="B99" s="267" t="s">
        <v>396</v>
      </c>
      <c r="C99" s="291"/>
      <c r="D99" s="291">
        <v>0</v>
      </c>
      <c r="E99" s="274">
        <v>0</v>
      </c>
      <c r="F99" s="495" t="s">
        <v>637</v>
      </c>
    </row>
    <row r="100" spans="1:6" ht="12" customHeight="1">
      <c r="A100" s="250" t="s">
        <v>77</v>
      </c>
      <c r="B100" s="268" t="s">
        <v>397</v>
      </c>
      <c r="C100" s="291"/>
      <c r="D100" s="291">
        <v>0</v>
      </c>
      <c r="E100" s="274">
        <v>0</v>
      </c>
      <c r="F100" s="495" t="s">
        <v>638</v>
      </c>
    </row>
    <row r="101" spans="1:6" ht="12" customHeight="1">
      <c r="A101" s="250" t="s">
        <v>78</v>
      </c>
      <c r="B101" s="268" t="s">
        <v>398</v>
      </c>
      <c r="C101" s="291"/>
      <c r="D101" s="291">
        <v>0</v>
      </c>
      <c r="E101" s="274">
        <v>0</v>
      </c>
      <c r="F101" s="495" t="s">
        <v>639</v>
      </c>
    </row>
    <row r="102" spans="1:6" ht="12" customHeight="1">
      <c r="A102" s="250" t="s">
        <v>79</v>
      </c>
      <c r="B102" s="267" t="s">
        <v>399</v>
      </c>
      <c r="C102" s="291"/>
      <c r="D102" s="291">
        <v>1096</v>
      </c>
      <c r="E102" s="274">
        <v>1096</v>
      </c>
      <c r="F102" s="495" t="s">
        <v>640</v>
      </c>
    </row>
    <row r="103" spans="1:6" ht="12" customHeight="1">
      <c r="A103" s="250" t="s">
        <v>80</v>
      </c>
      <c r="B103" s="267" t="s">
        <v>400</v>
      </c>
      <c r="C103" s="291"/>
      <c r="D103" s="291">
        <v>0</v>
      </c>
      <c r="E103" s="274">
        <v>0</v>
      </c>
      <c r="F103" s="495" t="s">
        <v>641</v>
      </c>
    </row>
    <row r="104" spans="1:6" ht="12" customHeight="1">
      <c r="A104" s="250" t="s">
        <v>82</v>
      </c>
      <c r="B104" s="268" t="s">
        <v>401</v>
      </c>
      <c r="C104" s="291"/>
      <c r="D104" s="291">
        <v>0</v>
      </c>
      <c r="E104" s="274">
        <v>0</v>
      </c>
      <c r="F104" s="495" t="s">
        <v>642</v>
      </c>
    </row>
    <row r="105" spans="1:6" ht="12" customHeight="1">
      <c r="A105" s="249" t="s">
        <v>115</v>
      </c>
      <c r="B105" s="269" t="s">
        <v>402</v>
      </c>
      <c r="C105" s="291"/>
      <c r="D105" s="291">
        <v>0</v>
      </c>
      <c r="E105" s="274">
        <v>0</v>
      </c>
      <c r="F105" s="495" t="s">
        <v>643</v>
      </c>
    </row>
    <row r="106" spans="1:6" ht="12" customHeight="1">
      <c r="A106" s="250" t="s">
        <v>403</v>
      </c>
      <c r="B106" s="269" t="s">
        <v>404</v>
      </c>
      <c r="C106" s="291"/>
      <c r="D106" s="291">
        <v>0</v>
      </c>
      <c r="E106" s="274">
        <v>0</v>
      </c>
      <c r="F106" s="495" t="s">
        <v>644</v>
      </c>
    </row>
    <row r="107" spans="1:6" ht="12" customHeight="1" thickBot="1">
      <c r="A107" s="254" t="s">
        <v>405</v>
      </c>
      <c r="B107" s="270" t="s">
        <v>406</v>
      </c>
      <c r="C107" s="54"/>
      <c r="D107" s="54"/>
      <c r="E107" s="235"/>
      <c r="F107" s="495" t="s">
        <v>645</v>
      </c>
    </row>
    <row r="108" spans="1:6" ht="12" customHeight="1" thickBot="1">
      <c r="A108" s="256" t="s">
        <v>6</v>
      </c>
      <c r="B108" s="259" t="s">
        <v>407</v>
      </c>
      <c r="C108" s="288"/>
      <c r="D108" s="288">
        <f>SUM(D109:D111)</f>
        <v>0</v>
      </c>
      <c r="E108" s="288">
        <f>SUM(E109:E111)</f>
        <v>0</v>
      </c>
      <c r="F108" s="495" t="s">
        <v>646</v>
      </c>
    </row>
    <row r="109" spans="1:6" ht="12" customHeight="1">
      <c r="A109" s="251" t="s">
        <v>71</v>
      </c>
      <c r="B109" s="244" t="s">
        <v>134</v>
      </c>
      <c r="C109" s="290"/>
      <c r="D109" s="290"/>
      <c r="E109" s="273"/>
      <c r="F109" s="495" t="s">
        <v>647</v>
      </c>
    </row>
    <row r="110" spans="1:6" ht="12" customHeight="1">
      <c r="A110" s="251" t="s">
        <v>72</v>
      </c>
      <c r="B110" s="248" t="s">
        <v>408</v>
      </c>
      <c r="C110" s="290"/>
      <c r="D110" s="290"/>
      <c r="E110" s="273"/>
      <c r="F110" s="495" t="s">
        <v>648</v>
      </c>
    </row>
    <row r="111" spans="1:6" ht="15.75">
      <c r="A111" s="251" t="s">
        <v>73</v>
      </c>
      <c r="B111" s="248" t="s">
        <v>116</v>
      </c>
      <c r="C111" s="289"/>
      <c r="D111" s="289"/>
      <c r="E111" s="272"/>
      <c r="F111" s="495" t="s">
        <v>649</v>
      </c>
    </row>
    <row r="112" spans="1:6" ht="12" customHeight="1">
      <c r="A112" s="251" t="s">
        <v>74</v>
      </c>
      <c r="B112" s="248" t="s">
        <v>409</v>
      </c>
      <c r="C112" s="289">
        <v>0</v>
      </c>
      <c r="D112" s="289">
        <v>0</v>
      </c>
      <c r="E112" s="272">
        <v>0</v>
      </c>
      <c r="F112" s="495" t="s">
        <v>650</v>
      </c>
    </row>
    <row r="113" spans="1:6" ht="12" customHeight="1">
      <c r="A113" s="251" t="s">
        <v>75</v>
      </c>
      <c r="B113" s="280" t="s">
        <v>137</v>
      </c>
      <c r="C113" s="289">
        <v>0</v>
      </c>
      <c r="D113" s="289">
        <v>0</v>
      </c>
      <c r="E113" s="272">
        <v>0</v>
      </c>
      <c r="F113" s="495" t="s">
        <v>651</v>
      </c>
    </row>
    <row r="114" spans="1:6" ht="21.75" customHeight="1">
      <c r="A114" s="251" t="s">
        <v>81</v>
      </c>
      <c r="B114" s="279" t="s">
        <v>410</v>
      </c>
      <c r="C114" s="289">
        <v>0</v>
      </c>
      <c r="D114" s="289">
        <v>0</v>
      </c>
      <c r="E114" s="272">
        <v>0</v>
      </c>
      <c r="F114" s="495" t="s">
        <v>652</v>
      </c>
    </row>
    <row r="115" spans="1:6" ht="24" customHeight="1">
      <c r="A115" s="251" t="s">
        <v>83</v>
      </c>
      <c r="B115" s="295" t="s">
        <v>411</v>
      </c>
      <c r="C115" s="289">
        <v>0</v>
      </c>
      <c r="D115" s="289">
        <v>0</v>
      </c>
      <c r="E115" s="272">
        <v>0</v>
      </c>
      <c r="F115" s="495" t="s">
        <v>653</v>
      </c>
    </row>
    <row r="116" spans="1:6" ht="12" customHeight="1">
      <c r="A116" s="251" t="s">
        <v>117</v>
      </c>
      <c r="B116" s="268" t="s">
        <v>398</v>
      </c>
      <c r="C116" s="289">
        <v>0</v>
      </c>
      <c r="D116" s="289">
        <v>0</v>
      </c>
      <c r="E116" s="272">
        <v>0</v>
      </c>
      <c r="F116" s="495" t="s">
        <v>654</v>
      </c>
    </row>
    <row r="117" spans="1:6" ht="12" customHeight="1">
      <c r="A117" s="251" t="s">
        <v>118</v>
      </c>
      <c r="B117" s="268" t="s">
        <v>412</v>
      </c>
      <c r="C117" s="289">
        <v>0</v>
      </c>
      <c r="D117" s="289">
        <v>0</v>
      </c>
      <c r="E117" s="272">
        <v>0</v>
      </c>
      <c r="F117" s="495" t="s">
        <v>655</v>
      </c>
    </row>
    <row r="118" spans="1:6" ht="12" customHeight="1">
      <c r="A118" s="251" t="s">
        <v>119</v>
      </c>
      <c r="B118" s="268" t="s">
        <v>413</v>
      </c>
      <c r="C118" s="289">
        <v>0</v>
      </c>
      <c r="D118" s="289">
        <v>0</v>
      </c>
      <c r="E118" s="272">
        <v>0</v>
      </c>
      <c r="F118" s="495" t="s">
        <v>656</v>
      </c>
    </row>
    <row r="119" spans="1:6" s="316" customFormat="1" ht="12" customHeight="1">
      <c r="A119" s="251" t="s">
        <v>414</v>
      </c>
      <c r="B119" s="268" t="s">
        <v>401</v>
      </c>
      <c r="C119" s="289">
        <v>0</v>
      </c>
      <c r="D119" s="289">
        <v>0</v>
      </c>
      <c r="E119" s="272">
        <v>0</v>
      </c>
      <c r="F119" s="495" t="s">
        <v>657</v>
      </c>
    </row>
    <row r="120" spans="1:6" ht="12" customHeight="1">
      <c r="A120" s="251" t="s">
        <v>415</v>
      </c>
      <c r="B120" s="268" t="s">
        <v>416</v>
      </c>
      <c r="C120" s="289">
        <v>0</v>
      </c>
      <c r="D120" s="289">
        <v>0</v>
      </c>
      <c r="E120" s="272">
        <v>0</v>
      </c>
      <c r="F120" s="495" t="s">
        <v>658</v>
      </c>
    </row>
    <row r="121" spans="1:6" ht="12" customHeight="1" thickBot="1">
      <c r="A121" s="249" t="s">
        <v>417</v>
      </c>
      <c r="B121" s="268" t="s">
        <v>418</v>
      </c>
      <c r="C121" s="291">
        <v>0</v>
      </c>
      <c r="D121" s="291">
        <v>0</v>
      </c>
      <c r="E121" s="274">
        <v>0</v>
      </c>
      <c r="F121" s="495" t="s">
        <v>659</v>
      </c>
    </row>
    <row r="122" spans="1:6" ht="12" customHeight="1" thickBot="1">
      <c r="A122" s="256" t="s">
        <v>7</v>
      </c>
      <c r="B122" s="264" t="s">
        <v>419</v>
      </c>
      <c r="C122" s="288"/>
      <c r="D122" s="288">
        <v>1110</v>
      </c>
      <c r="E122" s="271"/>
      <c r="F122" s="495" t="s">
        <v>660</v>
      </c>
    </row>
    <row r="123" spans="1:6" ht="12" customHeight="1">
      <c r="A123" s="251" t="s">
        <v>54</v>
      </c>
      <c r="B123" s="245" t="s">
        <v>43</v>
      </c>
      <c r="C123" s="290">
        <v>0</v>
      </c>
      <c r="D123" s="290">
        <v>1110</v>
      </c>
      <c r="E123" s="273">
        <v>0</v>
      </c>
      <c r="F123" s="495" t="s">
        <v>661</v>
      </c>
    </row>
    <row r="124" spans="1:6" ht="12" customHeight="1" thickBot="1">
      <c r="A124" s="252" t="s">
        <v>55</v>
      </c>
      <c r="B124" s="248" t="s">
        <v>44</v>
      </c>
      <c r="C124" s="291">
        <v>0</v>
      </c>
      <c r="D124" s="291">
        <v>1110</v>
      </c>
      <c r="E124" s="274">
        <v>0</v>
      </c>
      <c r="F124" s="495" t="s">
        <v>662</v>
      </c>
    </row>
    <row r="125" spans="1:6" ht="12" customHeight="1" thickBot="1">
      <c r="A125" s="256" t="s">
        <v>8</v>
      </c>
      <c r="B125" s="264" t="s">
        <v>420</v>
      </c>
      <c r="C125" s="288">
        <f>SUM(C122,C108,C92)</f>
        <v>16333</v>
      </c>
      <c r="D125" s="288">
        <f>SUM(D122,D108,D92)</f>
        <v>28455</v>
      </c>
      <c r="E125" s="288">
        <f>SUM(E122,E108,E92)</f>
        <v>23487</v>
      </c>
      <c r="F125" s="495" t="s">
        <v>663</v>
      </c>
    </row>
    <row r="126" spans="1:6" ht="12" customHeight="1" thickBot="1">
      <c r="A126" s="256" t="s">
        <v>9</v>
      </c>
      <c r="B126" s="264" t="s">
        <v>421</v>
      </c>
      <c r="C126" s="288"/>
      <c r="D126" s="288"/>
      <c r="E126" s="271"/>
      <c r="F126" s="495" t="s">
        <v>664</v>
      </c>
    </row>
    <row r="127" spans="1:6" ht="12" customHeight="1">
      <c r="A127" s="251" t="s">
        <v>58</v>
      </c>
      <c r="B127" s="245" t="s">
        <v>422</v>
      </c>
      <c r="C127" s="289">
        <v>0</v>
      </c>
      <c r="D127" s="289">
        <v>0</v>
      </c>
      <c r="E127" s="272">
        <v>0</v>
      </c>
      <c r="F127" s="495" t="s">
        <v>665</v>
      </c>
    </row>
    <row r="128" spans="1:6" ht="12" customHeight="1">
      <c r="A128" s="251" t="s">
        <v>59</v>
      </c>
      <c r="B128" s="245" t="s">
        <v>423</v>
      </c>
      <c r="C128" s="289">
        <v>0</v>
      </c>
      <c r="D128" s="289">
        <v>0</v>
      </c>
      <c r="E128" s="272">
        <v>0</v>
      </c>
      <c r="F128" s="495" t="s">
        <v>666</v>
      </c>
    </row>
    <row r="129" spans="1:6" ht="12" customHeight="1" thickBot="1">
      <c r="A129" s="249" t="s">
        <v>60</v>
      </c>
      <c r="B129" s="243" t="s">
        <v>424</v>
      </c>
      <c r="C129" s="289">
        <v>0</v>
      </c>
      <c r="D129" s="289">
        <v>0</v>
      </c>
      <c r="E129" s="272">
        <v>0</v>
      </c>
      <c r="F129" s="495" t="s">
        <v>667</v>
      </c>
    </row>
    <row r="130" spans="1:6" ht="12" customHeight="1" thickBot="1">
      <c r="A130" s="256" t="s">
        <v>10</v>
      </c>
      <c r="B130" s="264" t="s">
        <v>425</v>
      </c>
      <c r="C130" s="288"/>
      <c r="D130" s="288"/>
      <c r="E130" s="271"/>
      <c r="F130" s="495" t="s">
        <v>668</v>
      </c>
    </row>
    <row r="131" spans="1:6" ht="12" customHeight="1">
      <c r="A131" s="251" t="s">
        <v>61</v>
      </c>
      <c r="B131" s="245" t="s">
        <v>426</v>
      </c>
      <c r="C131" s="289"/>
      <c r="D131" s="289"/>
      <c r="E131" s="272"/>
      <c r="F131" s="495" t="s">
        <v>669</v>
      </c>
    </row>
    <row r="132" spans="1:6" ht="12" customHeight="1">
      <c r="A132" s="251" t="s">
        <v>62</v>
      </c>
      <c r="B132" s="245" t="s">
        <v>427</v>
      </c>
      <c r="C132" s="289"/>
      <c r="D132" s="289"/>
      <c r="E132" s="272"/>
      <c r="F132" s="495" t="s">
        <v>670</v>
      </c>
    </row>
    <row r="133" spans="1:6" ht="12" customHeight="1">
      <c r="A133" s="251" t="s">
        <v>322</v>
      </c>
      <c r="B133" s="245" t="s">
        <v>428</v>
      </c>
      <c r="C133" s="289"/>
      <c r="D133" s="289"/>
      <c r="E133" s="272"/>
      <c r="F133" s="495" t="s">
        <v>671</v>
      </c>
    </row>
    <row r="134" spans="1:6" ht="12" customHeight="1" thickBot="1">
      <c r="A134" s="249" t="s">
        <v>324</v>
      </c>
      <c r="B134" s="243" t="s">
        <v>429</v>
      </c>
      <c r="C134" s="289"/>
      <c r="D134" s="289"/>
      <c r="E134" s="272"/>
      <c r="F134" s="495" t="s">
        <v>672</v>
      </c>
    </row>
    <row r="135" spans="1:6" ht="12" customHeight="1" thickBot="1">
      <c r="A135" s="256" t="s">
        <v>11</v>
      </c>
      <c r="B135" s="264" t="s">
        <v>430</v>
      </c>
      <c r="C135" s="294"/>
      <c r="D135" s="294"/>
      <c r="E135" s="306"/>
      <c r="F135" s="495" t="s">
        <v>673</v>
      </c>
    </row>
    <row r="136" spans="1:6" ht="12" customHeight="1">
      <c r="A136" s="251" t="s">
        <v>63</v>
      </c>
      <c r="B136" s="245" t="s">
        <v>431</v>
      </c>
      <c r="C136" s="289"/>
      <c r="D136" s="289"/>
      <c r="E136" s="272"/>
      <c r="F136" s="495" t="s">
        <v>674</v>
      </c>
    </row>
    <row r="137" spans="1:6" ht="12" customHeight="1">
      <c r="A137" s="251" t="s">
        <v>64</v>
      </c>
      <c r="B137" s="245" t="s">
        <v>432</v>
      </c>
      <c r="C137" s="289"/>
      <c r="D137" s="289"/>
      <c r="E137" s="272"/>
      <c r="F137" s="495" t="s">
        <v>675</v>
      </c>
    </row>
    <row r="138" spans="1:6" ht="12" customHeight="1">
      <c r="A138" s="251" t="s">
        <v>331</v>
      </c>
      <c r="B138" s="245" t="s">
        <v>433</v>
      </c>
      <c r="C138" s="289"/>
      <c r="D138" s="289"/>
      <c r="E138" s="272"/>
      <c r="F138" s="495" t="s">
        <v>676</v>
      </c>
    </row>
    <row r="139" spans="1:6" ht="12" customHeight="1" thickBot="1">
      <c r="A139" s="249" t="s">
        <v>333</v>
      </c>
      <c r="B139" s="243" t="s">
        <v>434</v>
      </c>
      <c r="C139" s="289"/>
      <c r="D139" s="289"/>
      <c r="E139" s="272"/>
      <c r="F139" s="495" t="s">
        <v>677</v>
      </c>
    </row>
    <row r="140" spans="1:9" ht="15" customHeight="1" thickBot="1">
      <c r="A140" s="256" t="s">
        <v>12</v>
      </c>
      <c r="B140" s="264" t="s">
        <v>435</v>
      </c>
      <c r="C140" s="55"/>
      <c r="D140" s="55"/>
      <c r="E140" s="240"/>
      <c r="F140" s="495" t="s">
        <v>678</v>
      </c>
      <c r="G140" s="305"/>
      <c r="H140" s="305"/>
      <c r="I140" s="305"/>
    </row>
    <row r="141" spans="1:6" s="298" customFormat="1" ht="12.75" customHeight="1">
      <c r="A141" s="251" t="s">
        <v>110</v>
      </c>
      <c r="B141" s="245" t="s">
        <v>436</v>
      </c>
      <c r="C141" s="289">
        <v>0</v>
      </c>
      <c r="D141" s="289">
        <v>0</v>
      </c>
      <c r="E141" s="272">
        <v>0</v>
      </c>
      <c r="F141" s="495" t="s">
        <v>679</v>
      </c>
    </row>
    <row r="142" spans="1:6" ht="12.75" customHeight="1">
      <c r="A142" s="251" t="s">
        <v>111</v>
      </c>
      <c r="B142" s="245" t="s">
        <v>437</v>
      </c>
      <c r="C142" s="289">
        <v>0</v>
      </c>
      <c r="D142" s="289">
        <v>0</v>
      </c>
      <c r="E142" s="272">
        <v>0</v>
      </c>
      <c r="F142" s="495" t="s">
        <v>680</v>
      </c>
    </row>
    <row r="143" spans="1:6" ht="12.75" customHeight="1">
      <c r="A143" s="251" t="s">
        <v>136</v>
      </c>
      <c r="B143" s="245" t="s">
        <v>438</v>
      </c>
      <c r="C143" s="289">
        <v>0</v>
      </c>
      <c r="D143" s="289">
        <v>0</v>
      </c>
      <c r="E143" s="272">
        <v>0</v>
      </c>
      <c r="F143" s="495" t="s">
        <v>681</v>
      </c>
    </row>
    <row r="144" spans="1:6" ht="12.75" customHeight="1" thickBot="1">
      <c r="A144" s="251" t="s">
        <v>339</v>
      </c>
      <c r="B144" s="245" t="s">
        <v>439</v>
      </c>
      <c r="C144" s="289">
        <v>0</v>
      </c>
      <c r="D144" s="289">
        <v>0</v>
      </c>
      <c r="E144" s="272">
        <v>0</v>
      </c>
      <c r="F144" s="495" t="s">
        <v>682</v>
      </c>
    </row>
    <row r="145" spans="1:6" ht="16.5" thickBot="1">
      <c r="A145" s="256" t="s">
        <v>13</v>
      </c>
      <c r="B145" s="264" t="s">
        <v>440</v>
      </c>
      <c r="C145" s="238">
        <v>18520</v>
      </c>
      <c r="D145" s="238">
        <v>0</v>
      </c>
      <c r="E145" s="239">
        <v>0</v>
      </c>
      <c r="F145" s="495" t="s">
        <v>683</v>
      </c>
    </row>
    <row r="146" spans="1:6" ht="16.5" thickBot="1">
      <c r="A146" s="281" t="s">
        <v>14</v>
      </c>
      <c r="B146" s="284" t="s">
        <v>441</v>
      </c>
      <c r="C146" s="238">
        <v>18520</v>
      </c>
      <c r="D146" s="238">
        <f>SUM(D125)</f>
        <v>28455</v>
      </c>
      <c r="E146" s="238">
        <f>SUM(E125)</f>
        <v>23487</v>
      </c>
      <c r="F146" s="495" t="s">
        <v>684</v>
      </c>
    </row>
    <row r="148" spans="1:5" ht="18.75" customHeight="1">
      <c r="A148" s="516" t="s">
        <v>442</v>
      </c>
      <c r="B148" s="516"/>
      <c r="C148" s="516"/>
      <c r="D148" s="516"/>
      <c r="E148" s="516"/>
    </row>
    <row r="149" spans="1:5" ht="13.5" customHeight="1" thickBot="1">
      <c r="A149" s="266" t="s">
        <v>92</v>
      </c>
      <c r="B149" s="266"/>
      <c r="C149" s="296"/>
      <c r="E149" s="283" t="s">
        <v>135</v>
      </c>
    </row>
    <row r="150" spans="1:5" ht="21.75" thickBot="1">
      <c r="A150" s="256">
        <v>1</v>
      </c>
      <c r="B150" s="259" t="s">
        <v>443</v>
      </c>
      <c r="C150" s="282">
        <f>+C61-C125</f>
        <v>0</v>
      </c>
      <c r="D150" s="282">
        <f>+D61-D125</f>
        <v>-1</v>
      </c>
      <c r="E150" s="282">
        <f>+E61-E125</f>
        <v>4403</v>
      </c>
    </row>
    <row r="151" spans="1:5" ht="21.75" thickBot="1">
      <c r="A151" s="256" t="s">
        <v>6</v>
      </c>
      <c r="B151" s="259" t="s">
        <v>444</v>
      </c>
      <c r="C151" s="282">
        <f>+C84-C145</f>
        <v>-18520</v>
      </c>
      <c r="D151" s="282">
        <f>+D84-D145</f>
        <v>0</v>
      </c>
      <c r="E151" s="282">
        <f>+E84-E145</f>
        <v>507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285" customFormat="1" ht="12.75" customHeight="1">
      <c r="C161" s="286"/>
      <c r="D161" s="286"/>
      <c r="E161" s="286"/>
      <c r="F161" s="296"/>
    </row>
  </sheetData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7874015748031497" right="0.7874015748031497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Sárkeszi Község Önkormányzat
2014. ÉVI ZÁRSZÁMADÁS
KÖTELEZŐ FELADATAINAK MÉRLEGE 
&amp;R&amp;"Times New Roman CE,Félkövér dőlt"&amp;11 1.2. melléklet a 6/2015. (V.28.) önkormányzati rendelethez</oddHeader>
  </headerFooter>
  <rowBreaks count="1" manualBreakCount="1">
    <brk id="86" min="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zoomScale="130" zoomScaleNormal="130" zoomScaleSheetLayoutView="100" workbookViewId="0" topLeftCell="A85">
      <selection activeCell="B119" sqref="B119"/>
    </sheetView>
  </sheetViews>
  <sheetFormatPr defaultColWidth="9.00390625" defaultRowHeight="12.75"/>
  <cols>
    <col min="1" max="1" width="9.50390625" style="285" customWidth="1"/>
    <col min="2" max="2" width="60.875" style="285" customWidth="1"/>
    <col min="3" max="5" width="15.875" style="286" customWidth="1"/>
    <col min="6" max="6" width="9.375" style="296" hidden="1" customWidth="1"/>
    <col min="7" max="16384" width="9.375" style="296" customWidth="1"/>
  </cols>
  <sheetData>
    <row r="1" spans="1:5" ht="15.75" customHeight="1">
      <c r="A1" s="511" t="s">
        <v>2</v>
      </c>
      <c r="B1" s="511"/>
      <c r="C1" s="511"/>
      <c r="D1" s="511"/>
      <c r="E1" s="511"/>
    </row>
    <row r="2" spans="1:5" ht="15.75" customHeight="1" thickBot="1">
      <c r="A2" s="44" t="s">
        <v>90</v>
      </c>
      <c r="B2" s="44"/>
      <c r="C2" s="283"/>
      <c r="D2" s="283"/>
      <c r="E2" s="283" t="s">
        <v>135</v>
      </c>
    </row>
    <row r="3" spans="1:6" ht="15.75" customHeight="1">
      <c r="A3" s="517" t="s">
        <v>53</v>
      </c>
      <c r="B3" s="514" t="s">
        <v>4</v>
      </c>
      <c r="C3" s="512" t="str">
        <f>+'1.1.sz.mell.'!C3:E3</f>
        <v>2014. évi</v>
      </c>
      <c r="D3" s="512"/>
      <c r="E3" s="513"/>
      <c r="F3" s="495"/>
    </row>
    <row r="4" spans="1:6" ht="37.5" customHeight="1" thickBot="1">
      <c r="A4" s="518"/>
      <c r="B4" s="515"/>
      <c r="C4" s="46" t="s">
        <v>157</v>
      </c>
      <c r="D4" s="46" t="s">
        <v>158</v>
      </c>
      <c r="E4" s="47" t="s">
        <v>159</v>
      </c>
      <c r="F4" s="495"/>
    </row>
    <row r="5" spans="1:6" s="297" customFormat="1" ht="12" customHeight="1" thickBot="1">
      <c r="A5" s="261" t="s">
        <v>388</v>
      </c>
      <c r="B5" s="262" t="s">
        <v>389</v>
      </c>
      <c r="C5" s="262" t="s">
        <v>390</v>
      </c>
      <c r="D5" s="262" t="s">
        <v>391</v>
      </c>
      <c r="E5" s="309" t="s">
        <v>392</v>
      </c>
      <c r="F5" s="496"/>
    </row>
    <row r="6" spans="1:6" s="298" customFormat="1" ht="12" customHeight="1" thickBot="1">
      <c r="A6" s="256" t="s">
        <v>5</v>
      </c>
      <c r="B6" s="257" t="s">
        <v>272</v>
      </c>
      <c r="C6" s="288">
        <f>SUM(C7:C11)</f>
        <v>0</v>
      </c>
      <c r="D6" s="288">
        <f>SUM(D7:D12)</f>
        <v>0</v>
      </c>
      <c r="E6" s="288">
        <f>SUM(E7:E12)</f>
        <v>0</v>
      </c>
      <c r="F6" s="497" t="s">
        <v>630</v>
      </c>
    </row>
    <row r="7" spans="1:6" s="298" customFormat="1" ht="12" customHeight="1">
      <c r="A7" s="251" t="s">
        <v>65</v>
      </c>
      <c r="B7" s="299" t="s">
        <v>273</v>
      </c>
      <c r="C7" s="290"/>
      <c r="D7" s="290"/>
      <c r="E7" s="273"/>
      <c r="F7" s="497" t="s">
        <v>631</v>
      </c>
    </row>
    <row r="8" spans="1:6" s="298" customFormat="1" ht="12" customHeight="1">
      <c r="A8" s="250" t="s">
        <v>66</v>
      </c>
      <c r="B8" s="300" t="s">
        <v>274</v>
      </c>
      <c r="C8" s="289"/>
      <c r="D8" s="289"/>
      <c r="E8" s="272"/>
      <c r="F8" s="497" t="s">
        <v>632</v>
      </c>
    </row>
    <row r="9" spans="1:6" s="298" customFormat="1" ht="12" customHeight="1">
      <c r="A9" s="250" t="s">
        <v>67</v>
      </c>
      <c r="B9" s="300" t="s">
        <v>275</v>
      </c>
      <c r="C9" s="289"/>
      <c r="D9" s="289"/>
      <c r="E9" s="272"/>
      <c r="F9" s="497" t="s">
        <v>633</v>
      </c>
    </row>
    <row r="10" spans="1:6" s="298" customFormat="1" ht="12" customHeight="1">
      <c r="A10" s="250" t="s">
        <v>68</v>
      </c>
      <c r="B10" s="300" t="s">
        <v>276</v>
      </c>
      <c r="C10" s="289"/>
      <c r="D10" s="289"/>
      <c r="E10" s="272"/>
      <c r="F10" s="497" t="s">
        <v>634</v>
      </c>
    </row>
    <row r="11" spans="1:6" s="298" customFormat="1" ht="12" customHeight="1">
      <c r="A11" s="250" t="s">
        <v>86</v>
      </c>
      <c r="B11" s="300" t="s">
        <v>277</v>
      </c>
      <c r="C11" s="289"/>
      <c r="D11" s="289"/>
      <c r="E11" s="272"/>
      <c r="F11" s="497" t="s">
        <v>635</v>
      </c>
    </row>
    <row r="12" spans="1:6" s="298" customFormat="1" ht="12" customHeight="1" thickBot="1">
      <c r="A12" s="252" t="s">
        <v>69</v>
      </c>
      <c r="B12" s="301" t="s">
        <v>278</v>
      </c>
      <c r="C12" s="291"/>
      <c r="D12" s="291"/>
      <c r="E12" s="274"/>
      <c r="F12" s="497" t="s">
        <v>636</v>
      </c>
    </row>
    <row r="13" spans="1:6" s="298" customFormat="1" ht="12" customHeight="1" thickBot="1">
      <c r="A13" s="256" t="s">
        <v>6</v>
      </c>
      <c r="B13" s="278" t="s">
        <v>279</v>
      </c>
      <c r="C13" s="288">
        <v>0</v>
      </c>
      <c r="D13" s="288"/>
      <c r="E13" s="271"/>
      <c r="F13" s="497" t="s">
        <v>637</v>
      </c>
    </row>
    <row r="14" spans="1:6" s="298" customFormat="1" ht="12" customHeight="1">
      <c r="A14" s="251" t="s">
        <v>71</v>
      </c>
      <c r="B14" s="299" t="s">
        <v>280</v>
      </c>
      <c r="C14" s="290">
        <v>0</v>
      </c>
      <c r="D14" s="290"/>
      <c r="E14" s="273"/>
      <c r="F14" s="497" t="s">
        <v>638</v>
      </c>
    </row>
    <row r="15" spans="1:6" s="298" customFormat="1" ht="12" customHeight="1">
      <c r="A15" s="250" t="s">
        <v>72</v>
      </c>
      <c r="B15" s="300" t="s">
        <v>281</v>
      </c>
      <c r="C15" s="289">
        <v>0</v>
      </c>
      <c r="D15" s="289"/>
      <c r="E15" s="272"/>
      <c r="F15" s="497" t="s">
        <v>639</v>
      </c>
    </row>
    <row r="16" spans="1:6" s="298" customFormat="1" ht="12" customHeight="1">
      <c r="A16" s="250" t="s">
        <v>73</v>
      </c>
      <c r="B16" s="300" t="s">
        <v>282</v>
      </c>
      <c r="C16" s="289">
        <v>0</v>
      </c>
      <c r="D16" s="289"/>
      <c r="E16" s="272"/>
      <c r="F16" s="497" t="s">
        <v>640</v>
      </c>
    </row>
    <row r="17" spans="1:6" s="298" customFormat="1" ht="12" customHeight="1">
      <c r="A17" s="250" t="s">
        <v>74</v>
      </c>
      <c r="B17" s="300" t="s">
        <v>283</v>
      </c>
      <c r="C17" s="289">
        <v>0</v>
      </c>
      <c r="D17" s="289"/>
      <c r="E17" s="272"/>
      <c r="F17" s="497" t="s">
        <v>641</v>
      </c>
    </row>
    <row r="18" spans="1:6" s="298" customFormat="1" ht="12" customHeight="1">
      <c r="A18" s="250" t="s">
        <v>75</v>
      </c>
      <c r="B18" s="300" t="s">
        <v>284</v>
      </c>
      <c r="C18" s="289">
        <v>0</v>
      </c>
      <c r="D18" s="289"/>
      <c r="E18" s="272"/>
      <c r="F18" s="497"/>
    </row>
    <row r="19" spans="1:6" s="298" customFormat="1" ht="12" customHeight="1" thickBot="1">
      <c r="A19" s="252" t="s">
        <v>81</v>
      </c>
      <c r="B19" s="301" t="s">
        <v>285</v>
      </c>
      <c r="C19" s="291">
        <v>0</v>
      </c>
      <c r="D19" s="291"/>
      <c r="E19" s="274"/>
      <c r="F19" s="497" t="s">
        <v>643</v>
      </c>
    </row>
    <row r="20" spans="1:6" s="298" customFormat="1" ht="12" customHeight="1" thickBot="1">
      <c r="A20" s="256" t="s">
        <v>7</v>
      </c>
      <c r="B20" s="257" t="s">
        <v>286</v>
      </c>
      <c r="C20" s="288">
        <v>0</v>
      </c>
      <c r="D20" s="288"/>
      <c r="E20" s="271"/>
      <c r="F20" s="497" t="s">
        <v>644</v>
      </c>
    </row>
    <row r="21" spans="1:6" s="298" customFormat="1" ht="12" customHeight="1">
      <c r="A21" s="251" t="s">
        <v>54</v>
      </c>
      <c r="B21" s="299" t="s">
        <v>287</v>
      </c>
      <c r="C21" s="290">
        <v>0</v>
      </c>
      <c r="D21" s="290">
        <v>0</v>
      </c>
      <c r="E21" s="273">
        <v>0</v>
      </c>
      <c r="F21" s="497" t="s">
        <v>645</v>
      </c>
    </row>
    <row r="22" spans="1:6" s="298" customFormat="1" ht="12" customHeight="1">
      <c r="A22" s="250" t="s">
        <v>55</v>
      </c>
      <c r="B22" s="300" t="s">
        <v>288</v>
      </c>
      <c r="C22" s="289">
        <v>0</v>
      </c>
      <c r="D22" s="289">
        <v>0</v>
      </c>
      <c r="E22" s="272">
        <v>0</v>
      </c>
      <c r="F22" s="497" t="s">
        <v>646</v>
      </c>
    </row>
    <row r="23" spans="1:6" s="298" customFormat="1" ht="12" customHeight="1">
      <c r="A23" s="250" t="s">
        <v>56</v>
      </c>
      <c r="B23" s="300" t="s">
        <v>289</v>
      </c>
      <c r="C23" s="289">
        <v>0</v>
      </c>
      <c r="D23" s="289"/>
      <c r="E23" s="272"/>
      <c r="F23" s="497" t="s">
        <v>647</v>
      </c>
    </row>
    <row r="24" spans="1:6" s="298" customFormat="1" ht="12" customHeight="1">
      <c r="A24" s="250" t="s">
        <v>57</v>
      </c>
      <c r="B24" s="300" t="s">
        <v>290</v>
      </c>
      <c r="C24" s="289">
        <v>0</v>
      </c>
      <c r="D24" s="289">
        <v>0</v>
      </c>
      <c r="E24" s="272">
        <v>0</v>
      </c>
      <c r="F24" s="497" t="s">
        <v>648</v>
      </c>
    </row>
    <row r="25" spans="1:6" s="298" customFormat="1" ht="12" customHeight="1">
      <c r="A25" s="250" t="s">
        <v>100</v>
      </c>
      <c r="B25" s="300" t="s">
        <v>291</v>
      </c>
      <c r="C25" s="289">
        <v>0</v>
      </c>
      <c r="D25" s="289">
        <v>0</v>
      </c>
      <c r="E25" s="272">
        <v>0</v>
      </c>
      <c r="F25" s="497" t="s">
        <v>649</v>
      </c>
    </row>
    <row r="26" spans="1:6" s="298" customFormat="1" ht="12" customHeight="1" thickBot="1">
      <c r="A26" s="252" t="s">
        <v>101</v>
      </c>
      <c r="B26" s="301" t="s">
        <v>292</v>
      </c>
      <c r="C26" s="291">
        <v>0</v>
      </c>
      <c r="D26" s="291">
        <v>0</v>
      </c>
      <c r="E26" s="274">
        <v>0</v>
      </c>
      <c r="F26" s="497" t="s">
        <v>650</v>
      </c>
    </row>
    <row r="27" spans="1:6" s="298" customFormat="1" ht="12" customHeight="1" thickBot="1">
      <c r="A27" s="256" t="s">
        <v>102</v>
      </c>
      <c r="B27" s="257" t="s">
        <v>293</v>
      </c>
      <c r="C27" s="294">
        <f>SUM(C32,C31,C29)</f>
        <v>2187</v>
      </c>
      <c r="D27" s="294">
        <f>SUM(D32,D31,D29)</f>
        <v>1290</v>
      </c>
      <c r="E27" s="294">
        <f>SUM(E33,E32,E31,E29)</f>
        <v>130</v>
      </c>
      <c r="F27" s="497" t="s">
        <v>651</v>
      </c>
    </row>
    <row r="28" spans="1:6" s="298" customFormat="1" ht="12" customHeight="1">
      <c r="A28" s="251" t="s">
        <v>294</v>
      </c>
      <c r="B28" s="299" t="s">
        <v>295</v>
      </c>
      <c r="C28" s="308"/>
      <c r="D28" s="308"/>
      <c r="E28" s="307"/>
      <c r="F28" s="497" t="s">
        <v>652</v>
      </c>
    </row>
    <row r="29" spans="1:6" s="298" customFormat="1" ht="12" customHeight="1">
      <c r="A29" s="250" t="s">
        <v>296</v>
      </c>
      <c r="B29" s="300" t="s">
        <v>297</v>
      </c>
      <c r="C29" s="289">
        <v>2187</v>
      </c>
      <c r="D29" s="289">
        <v>1290</v>
      </c>
      <c r="E29" s="272">
        <v>130</v>
      </c>
      <c r="F29" s="497" t="s">
        <v>653</v>
      </c>
    </row>
    <row r="30" spans="1:6" s="298" customFormat="1" ht="12" customHeight="1">
      <c r="A30" s="250" t="s">
        <v>298</v>
      </c>
      <c r="B30" s="300" t="s">
        <v>299</v>
      </c>
      <c r="C30" s="289"/>
      <c r="D30" s="289"/>
      <c r="E30" s="272"/>
      <c r="F30" s="497" t="s">
        <v>654</v>
      </c>
    </row>
    <row r="31" spans="1:6" s="298" customFormat="1" ht="12" customHeight="1">
      <c r="A31" s="250" t="s">
        <v>300</v>
      </c>
      <c r="B31" s="300" t="s">
        <v>301</v>
      </c>
      <c r="C31" s="289"/>
      <c r="D31" s="289"/>
      <c r="E31" s="272"/>
      <c r="F31" s="497" t="s">
        <v>655</v>
      </c>
    </row>
    <row r="32" spans="1:6" s="298" customFormat="1" ht="12" customHeight="1">
      <c r="A32" s="250" t="s">
        <v>302</v>
      </c>
      <c r="B32" s="300" t="s">
        <v>303</v>
      </c>
      <c r="C32" s="289"/>
      <c r="D32" s="289"/>
      <c r="E32" s="272"/>
      <c r="F32" s="497" t="s">
        <v>656</v>
      </c>
    </row>
    <row r="33" spans="1:6" s="298" customFormat="1" ht="12" customHeight="1" thickBot="1">
      <c r="A33" s="252" t="s">
        <v>304</v>
      </c>
      <c r="B33" s="301" t="s">
        <v>305</v>
      </c>
      <c r="C33" s="291"/>
      <c r="D33" s="291"/>
      <c r="E33" s="274"/>
      <c r="F33" s="497" t="s">
        <v>657</v>
      </c>
    </row>
    <row r="34" spans="1:6" s="298" customFormat="1" ht="12" customHeight="1" thickBot="1">
      <c r="A34" s="256" t="s">
        <v>9</v>
      </c>
      <c r="B34" s="257" t="s">
        <v>306</v>
      </c>
      <c r="C34" s="288"/>
      <c r="D34" s="288"/>
      <c r="E34" s="271">
        <f>SUM(E42,E40,E38,E36)</f>
        <v>0</v>
      </c>
      <c r="F34" s="497" t="s">
        <v>658</v>
      </c>
    </row>
    <row r="35" spans="1:6" s="298" customFormat="1" ht="12" customHeight="1">
      <c r="A35" s="251" t="s">
        <v>58</v>
      </c>
      <c r="B35" s="299" t="s">
        <v>307</v>
      </c>
      <c r="C35" s="290">
        <v>0</v>
      </c>
      <c r="D35" s="290">
        <v>0</v>
      </c>
      <c r="E35" s="273">
        <v>0</v>
      </c>
      <c r="F35" s="497" t="s">
        <v>659</v>
      </c>
    </row>
    <row r="36" spans="1:6" s="298" customFormat="1" ht="12" customHeight="1">
      <c r="A36" s="250" t="s">
        <v>59</v>
      </c>
      <c r="B36" s="300" t="s">
        <v>308</v>
      </c>
      <c r="C36" s="289"/>
      <c r="D36" s="289"/>
      <c r="E36" s="272"/>
      <c r="F36" s="497" t="s">
        <v>660</v>
      </c>
    </row>
    <row r="37" spans="1:6" s="298" customFormat="1" ht="12" customHeight="1">
      <c r="A37" s="250" t="s">
        <v>60</v>
      </c>
      <c r="B37" s="300" t="s">
        <v>309</v>
      </c>
      <c r="C37" s="289"/>
      <c r="D37" s="289"/>
      <c r="E37" s="272"/>
      <c r="F37" s="497" t="s">
        <v>661</v>
      </c>
    </row>
    <row r="38" spans="1:6" s="298" customFormat="1" ht="12" customHeight="1">
      <c r="A38" s="250" t="s">
        <v>104</v>
      </c>
      <c r="B38" s="300" t="s">
        <v>310</v>
      </c>
      <c r="C38" s="289"/>
      <c r="D38" s="289"/>
      <c r="E38" s="272"/>
      <c r="F38" s="497" t="s">
        <v>662</v>
      </c>
    </row>
    <row r="39" spans="1:6" s="298" customFormat="1" ht="12" customHeight="1">
      <c r="A39" s="250" t="s">
        <v>105</v>
      </c>
      <c r="B39" s="300" t="s">
        <v>311</v>
      </c>
      <c r="C39" s="289"/>
      <c r="D39" s="289"/>
      <c r="E39" s="272"/>
      <c r="F39" s="497" t="s">
        <v>663</v>
      </c>
    </row>
    <row r="40" spans="1:6" s="298" customFormat="1" ht="12" customHeight="1">
      <c r="A40" s="250" t="s">
        <v>106</v>
      </c>
      <c r="B40" s="300" t="s">
        <v>312</v>
      </c>
      <c r="C40" s="289"/>
      <c r="D40" s="289"/>
      <c r="E40" s="272"/>
      <c r="F40" s="497" t="s">
        <v>664</v>
      </c>
    </row>
    <row r="41" spans="1:6" s="298" customFormat="1" ht="12" customHeight="1">
      <c r="A41" s="250" t="s">
        <v>107</v>
      </c>
      <c r="B41" s="300" t="s">
        <v>313</v>
      </c>
      <c r="C41" s="289"/>
      <c r="D41" s="289"/>
      <c r="E41" s="272"/>
      <c r="F41" s="497" t="s">
        <v>665</v>
      </c>
    </row>
    <row r="42" spans="1:6" s="298" customFormat="1" ht="12" customHeight="1">
      <c r="A42" s="250" t="s">
        <v>108</v>
      </c>
      <c r="B42" s="300" t="s">
        <v>314</v>
      </c>
      <c r="C42" s="289"/>
      <c r="D42" s="289"/>
      <c r="E42" s="272"/>
      <c r="F42" s="497" t="s">
        <v>666</v>
      </c>
    </row>
    <row r="43" spans="1:6" s="298" customFormat="1" ht="12" customHeight="1">
      <c r="A43" s="250" t="s">
        <v>315</v>
      </c>
      <c r="B43" s="300" t="s">
        <v>316</v>
      </c>
      <c r="C43" s="292">
        <v>0</v>
      </c>
      <c r="D43" s="292">
        <v>0</v>
      </c>
      <c r="E43" s="275">
        <v>0</v>
      </c>
      <c r="F43" s="497" t="s">
        <v>667</v>
      </c>
    </row>
    <row r="44" spans="1:6" s="298" customFormat="1" ht="12" customHeight="1" thickBot="1">
      <c r="A44" s="252" t="s">
        <v>317</v>
      </c>
      <c r="B44" s="301" t="s">
        <v>318</v>
      </c>
      <c r="C44" s="293">
        <v>0</v>
      </c>
      <c r="D44" s="293">
        <v>0</v>
      </c>
      <c r="E44" s="276">
        <v>0</v>
      </c>
      <c r="F44" s="497" t="s">
        <v>668</v>
      </c>
    </row>
    <row r="45" spans="1:6" s="298" customFormat="1" ht="12" customHeight="1" thickBot="1">
      <c r="A45" s="256" t="s">
        <v>10</v>
      </c>
      <c r="B45" s="257" t="s">
        <v>319</v>
      </c>
      <c r="C45" s="288">
        <v>0</v>
      </c>
      <c r="D45" s="288">
        <v>0</v>
      </c>
      <c r="E45" s="271">
        <v>0</v>
      </c>
      <c r="F45" s="497" t="s">
        <v>669</v>
      </c>
    </row>
    <row r="46" spans="1:6" s="298" customFormat="1" ht="12" customHeight="1">
      <c r="A46" s="251" t="s">
        <v>61</v>
      </c>
      <c r="B46" s="299" t="s">
        <v>320</v>
      </c>
      <c r="C46" s="310">
        <v>0</v>
      </c>
      <c r="D46" s="310">
        <v>0</v>
      </c>
      <c r="E46" s="277">
        <v>0</v>
      </c>
      <c r="F46" s="497" t="s">
        <v>670</v>
      </c>
    </row>
    <row r="47" spans="1:6" s="298" customFormat="1" ht="12" customHeight="1">
      <c r="A47" s="250" t="s">
        <v>62</v>
      </c>
      <c r="B47" s="300" t="s">
        <v>321</v>
      </c>
      <c r="C47" s="292">
        <v>0</v>
      </c>
      <c r="D47" s="292">
        <v>0</v>
      </c>
      <c r="E47" s="275">
        <v>0</v>
      </c>
      <c r="F47" s="497" t="s">
        <v>671</v>
      </c>
    </row>
    <row r="48" spans="1:6" s="298" customFormat="1" ht="12" customHeight="1">
      <c r="A48" s="250" t="s">
        <v>322</v>
      </c>
      <c r="B48" s="300" t="s">
        <v>323</v>
      </c>
      <c r="C48" s="292">
        <v>0</v>
      </c>
      <c r="D48" s="292">
        <v>0</v>
      </c>
      <c r="E48" s="275">
        <v>0</v>
      </c>
      <c r="F48" s="497" t="s">
        <v>672</v>
      </c>
    </row>
    <row r="49" spans="1:6" s="298" customFormat="1" ht="12" customHeight="1">
      <c r="A49" s="250" t="s">
        <v>324</v>
      </c>
      <c r="B49" s="300" t="s">
        <v>325</v>
      </c>
      <c r="C49" s="292">
        <v>0</v>
      </c>
      <c r="D49" s="292">
        <v>0</v>
      </c>
      <c r="E49" s="275">
        <v>0</v>
      </c>
      <c r="F49" s="497" t="s">
        <v>673</v>
      </c>
    </row>
    <row r="50" spans="1:6" s="298" customFormat="1" ht="12" customHeight="1" thickBot="1">
      <c r="A50" s="252" t="s">
        <v>326</v>
      </c>
      <c r="B50" s="301" t="s">
        <v>327</v>
      </c>
      <c r="C50" s="293">
        <v>0</v>
      </c>
      <c r="D50" s="293">
        <v>0</v>
      </c>
      <c r="E50" s="276">
        <v>0</v>
      </c>
      <c r="F50" s="497" t="s">
        <v>674</v>
      </c>
    </row>
    <row r="51" spans="1:6" s="298" customFormat="1" ht="17.25" customHeight="1" thickBot="1">
      <c r="A51" s="256" t="s">
        <v>109</v>
      </c>
      <c r="B51" s="257" t="s">
        <v>328</v>
      </c>
      <c r="C51" s="288">
        <v>0</v>
      </c>
      <c r="D51" s="288">
        <v>0</v>
      </c>
      <c r="E51" s="271">
        <v>0</v>
      </c>
      <c r="F51" s="497" t="s">
        <v>675</v>
      </c>
    </row>
    <row r="52" spans="1:6" s="298" customFormat="1" ht="12" customHeight="1">
      <c r="A52" s="251" t="s">
        <v>63</v>
      </c>
      <c r="B52" s="299" t="s">
        <v>329</v>
      </c>
      <c r="C52" s="290">
        <v>0</v>
      </c>
      <c r="D52" s="290">
        <v>0</v>
      </c>
      <c r="E52" s="273">
        <v>0</v>
      </c>
      <c r="F52" s="497" t="s">
        <v>676</v>
      </c>
    </row>
    <row r="53" spans="1:6" s="298" customFormat="1" ht="12" customHeight="1">
      <c r="A53" s="250" t="s">
        <v>64</v>
      </c>
      <c r="B53" s="300" t="s">
        <v>330</v>
      </c>
      <c r="C53" s="289">
        <v>0</v>
      </c>
      <c r="D53" s="289">
        <v>0</v>
      </c>
      <c r="E53" s="272">
        <v>0</v>
      </c>
      <c r="F53" s="497" t="s">
        <v>677</v>
      </c>
    </row>
    <row r="54" spans="1:6" s="298" customFormat="1" ht="12" customHeight="1">
      <c r="A54" s="250" t="s">
        <v>331</v>
      </c>
      <c r="B54" s="300" t="s">
        <v>332</v>
      </c>
      <c r="C54" s="289">
        <v>0</v>
      </c>
      <c r="D54" s="289">
        <v>0</v>
      </c>
      <c r="E54" s="272">
        <v>0</v>
      </c>
      <c r="F54" s="497" t="s">
        <v>678</v>
      </c>
    </row>
    <row r="55" spans="1:6" s="298" customFormat="1" ht="12" customHeight="1" thickBot="1">
      <c r="A55" s="252" t="s">
        <v>333</v>
      </c>
      <c r="B55" s="301" t="s">
        <v>334</v>
      </c>
      <c r="C55" s="291">
        <v>0</v>
      </c>
      <c r="D55" s="291">
        <v>0</v>
      </c>
      <c r="E55" s="274">
        <v>0</v>
      </c>
      <c r="F55" s="497" t="s">
        <v>679</v>
      </c>
    </row>
    <row r="56" spans="1:6" s="298" customFormat="1" ht="12" customHeight="1" thickBot="1">
      <c r="A56" s="256" t="s">
        <v>12</v>
      </c>
      <c r="B56" s="278" t="s">
        <v>335</v>
      </c>
      <c r="C56" s="288">
        <v>0</v>
      </c>
      <c r="D56" s="288">
        <v>0</v>
      </c>
      <c r="E56" s="271">
        <v>0</v>
      </c>
      <c r="F56" s="497" t="s">
        <v>680</v>
      </c>
    </row>
    <row r="57" spans="1:6" s="298" customFormat="1" ht="12" customHeight="1">
      <c r="A57" s="251" t="s">
        <v>110</v>
      </c>
      <c r="B57" s="299" t="s">
        <v>336</v>
      </c>
      <c r="C57" s="292">
        <v>0</v>
      </c>
      <c r="D57" s="292">
        <v>0</v>
      </c>
      <c r="E57" s="275">
        <v>0</v>
      </c>
      <c r="F57" s="497" t="s">
        <v>681</v>
      </c>
    </row>
    <row r="58" spans="1:6" s="298" customFormat="1" ht="12" customHeight="1">
      <c r="A58" s="250" t="s">
        <v>111</v>
      </c>
      <c r="B58" s="300" t="s">
        <v>337</v>
      </c>
      <c r="C58" s="292">
        <v>0</v>
      </c>
      <c r="D58" s="292">
        <v>0</v>
      </c>
      <c r="E58" s="275">
        <v>0</v>
      </c>
      <c r="F58" s="497" t="s">
        <v>682</v>
      </c>
    </row>
    <row r="59" spans="1:6" s="298" customFormat="1" ht="12" customHeight="1">
      <c r="A59" s="250" t="s">
        <v>136</v>
      </c>
      <c r="B59" s="300" t="s">
        <v>338</v>
      </c>
      <c r="C59" s="292">
        <v>0</v>
      </c>
      <c r="D59" s="292">
        <v>0</v>
      </c>
      <c r="E59" s="275">
        <v>0</v>
      </c>
      <c r="F59" s="497" t="s">
        <v>683</v>
      </c>
    </row>
    <row r="60" spans="1:6" s="298" customFormat="1" ht="12" customHeight="1" thickBot="1">
      <c r="A60" s="252" t="s">
        <v>339</v>
      </c>
      <c r="B60" s="301" t="s">
        <v>340</v>
      </c>
      <c r="C60" s="292">
        <v>0</v>
      </c>
      <c r="D60" s="292">
        <v>0</v>
      </c>
      <c r="E60" s="275">
        <v>0</v>
      </c>
      <c r="F60" s="497" t="s">
        <v>684</v>
      </c>
    </row>
    <row r="61" spans="1:6" s="298" customFormat="1" ht="12" customHeight="1" thickBot="1">
      <c r="A61" s="256" t="s">
        <v>13</v>
      </c>
      <c r="B61" s="257" t="s">
        <v>341</v>
      </c>
      <c r="C61" s="294">
        <f>SUM(C6,C13,C20,C27,C34,C45,C51,C56)</f>
        <v>2187</v>
      </c>
      <c r="D61" s="294">
        <f>SUM(D6,D13,D20,D27,D34,D45,D51,D56)</f>
        <v>1290</v>
      </c>
      <c r="E61" s="294">
        <f>SUM(E6,E13,E20,E27,E34,E45,E51,E56)</f>
        <v>130</v>
      </c>
      <c r="F61" s="497" t="s">
        <v>685</v>
      </c>
    </row>
    <row r="62" spans="1:6" s="298" customFormat="1" ht="12" customHeight="1" thickBot="1">
      <c r="A62" s="311" t="s">
        <v>342</v>
      </c>
      <c r="B62" s="278" t="s">
        <v>343</v>
      </c>
      <c r="C62" s="288">
        <v>0</v>
      </c>
      <c r="D62" s="288">
        <v>0</v>
      </c>
      <c r="E62" s="271">
        <v>0</v>
      </c>
      <c r="F62" s="497" t="s">
        <v>686</v>
      </c>
    </row>
    <row r="63" spans="1:6" s="298" customFormat="1" ht="12" customHeight="1">
      <c r="A63" s="251" t="s">
        <v>344</v>
      </c>
      <c r="B63" s="299" t="s">
        <v>345</v>
      </c>
      <c r="C63" s="292">
        <v>0</v>
      </c>
      <c r="D63" s="292">
        <v>0</v>
      </c>
      <c r="E63" s="275">
        <v>0</v>
      </c>
      <c r="F63" s="497" t="s">
        <v>687</v>
      </c>
    </row>
    <row r="64" spans="1:6" s="298" customFormat="1" ht="12" customHeight="1">
      <c r="A64" s="250" t="s">
        <v>346</v>
      </c>
      <c r="B64" s="300" t="s">
        <v>347</v>
      </c>
      <c r="C64" s="292">
        <v>0</v>
      </c>
      <c r="D64" s="292">
        <v>0</v>
      </c>
      <c r="E64" s="275">
        <v>0</v>
      </c>
      <c r="F64" s="497" t="s">
        <v>688</v>
      </c>
    </row>
    <row r="65" spans="1:6" s="298" customFormat="1" ht="12" customHeight="1" thickBot="1">
      <c r="A65" s="252" t="s">
        <v>348</v>
      </c>
      <c r="B65" s="236" t="s">
        <v>393</v>
      </c>
      <c r="C65" s="292">
        <v>0</v>
      </c>
      <c r="D65" s="292">
        <v>0</v>
      </c>
      <c r="E65" s="275">
        <v>0</v>
      </c>
      <c r="F65" s="497" t="s">
        <v>689</v>
      </c>
    </row>
    <row r="66" spans="1:6" s="298" customFormat="1" ht="12" customHeight="1" thickBot="1">
      <c r="A66" s="311" t="s">
        <v>350</v>
      </c>
      <c r="B66" s="278" t="s">
        <v>351</v>
      </c>
      <c r="C66" s="288">
        <v>0</v>
      </c>
      <c r="D66" s="288">
        <v>0</v>
      </c>
      <c r="E66" s="271">
        <v>0</v>
      </c>
      <c r="F66" s="497" t="s">
        <v>690</v>
      </c>
    </row>
    <row r="67" spans="1:6" s="298" customFormat="1" ht="13.5" customHeight="1">
      <c r="A67" s="251" t="s">
        <v>87</v>
      </c>
      <c r="B67" s="299" t="s">
        <v>352</v>
      </c>
      <c r="C67" s="292">
        <v>0</v>
      </c>
      <c r="D67" s="292">
        <v>0</v>
      </c>
      <c r="E67" s="275">
        <v>0</v>
      </c>
      <c r="F67" s="497" t="s">
        <v>691</v>
      </c>
    </row>
    <row r="68" spans="1:6" s="298" customFormat="1" ht="12" customHeight="1">
      <c r="A68" s="250" t="s">
        <v>88</v>
      </c>
      <c r="B68" s="300" t="s">
        <v>353</v>
      </c>
      <c r="C68" s="292">
        <v>0</v>
      </c>
      <c r="D68" s="292">
        <v>0</v>
      </c>
      <c r="E68" s="275">
        <v>0</v>
      </c>
      <c r="F68" s="497" t="s">
        <v>692</v>
      </c>
    </row>
    <row r="69" spans="1:6" s="298" customFormat="1" ht="12" customHeight="1">
      <c r="A69" s="250" t="s">
        <v>354</v>
      </c>
      <c r="B69" s="300" t="s">
        <v>355</v>
      </c>
      <c r="C69" s="292">
        <v>0</v>
      </c>
      <c r="D69" s="292">
        <v>0</v>
      </c>
      <c r="E69" s="275">
        <v>0</v>
      </c>
      <c r="F69" s="497" t="s">
        <v>693</v>
      </c>
    </row>
    <row r="70" spans="1:6" s="298" customFormat="1" ht="12" customHeight="1" thickBot="1">
      <c r="A70" s="252" t="s">
        <v>356</v>
      </c>
      <c r="B70" s="301" t="s">
        <v>357</v>
      </c>
      <c r="C70" s="292">
        <v>0</v>
      </c>
      <c r="D70" s="292">
        <v>0</v>
      </c>
      <c r="E70" s="275">
        <v>0</v>
      </c>
      <c r="F70" s="497" t="s">
        <v>694</v>
      </c>
    </row>
    <row r="71" spans="1:6" s="298" customFormat="1" ht="12" customHeight="1" thickBot="1">
      <c r="A71" s="311" t="s">
        <v>358</v>
      </c>
      <c r="B71" s="278" t="s">
        <v>359</v>
      </c>
      <c r="C71" s="288">
        <v>0</v>
      </c>
      <c r="D71" s="288">
        <v>2337</v>
      </c>
      <c r="E71" s="271">
        <v>2337</v>
      </c>
      <c r="F71" s="497" t="s">
        <v>695</v>
      </c>
    </row>
    <row r="72" spans="1:6" s="298" customFormat="1" ht="12" customHeight="1">
      <c r="A72" s="251" t="s">
        <v>360</v>
      </c>
      <c r="B72" s="299" t="s">
        <v>361</v>
      </c>
      <c r="C72" s="292">
        <v>0</v>
      </c>
      <c r="D72" s="292">
        <v>2337</v>
      </c>
      <c r="E72" s="275">
        <v>2337</v>
      </c>
      <c r="F72" s="497" t="s">
        <v>696</v>
      </c>
    </row>
    <row r="73" spans="1:6" s="298" customFormat="1" ht="12" customHeight="1" thickBot="1">
      <c r="A73" s="252" t="s">
        <v>362</v>
      </c>
      <c r="B73" s="301" t="s">
        <v>363</v>
      </c>
      <c r="C73" s="292">
        <v>0</v>
      </c>
      <c r="D73" s="292">
        <v>0</v>
      </c>
      <c r="E73" s="275">
        <v>0</v>
      </c>
      <c r="F73" s="497" t="s">
        <v>697</v>
      </c>
    </row>
    <row r="74" spans="1:6" s="298" customFormat="1" ht="12" customHeight="1" thickBot="1">
      <c r="A74" s="311" t="s">
        <v>364</v>
      </c>
      <c r="B74" s="278" t="s">
        <v>365</v>
      </c>
      <c r="C74" s="288">
        <v>0</v>
      </c>
      <c r="D74" s="288">
        <v>0</v>
      </c>
      <c r="E74" s="271"/>
      <c r="F74" s="497" t="s">
        <v>698</v>
      </c>
    </row>
    <row r="75" spans="1:6" s="298" customFormat="1" ht="12" customHeight="1">
      <c r="A75" s="251" t="s">
        <v>366</v>
      </c>
      <c r="B75" s="299" t="s">
        <v>367</v>
      </c>
      <c r="C75" s="292">
        <v>0</v>
      </c>
      <c r="D75" s="292">
        <v>0</v>
      </c>
      <c r="E75" s="275"/>
      <c r="F75" s="497" t="s">
        <v>699</v>
      </c>
    </row>
    <row r="76" spans="1:6" s="298" customFormat="1" ht="12" customHeight="1">
      <c r="A76" s="250" t="s">
        <v>368</v>
      </c>
      <c r="B76" s="300" t="s">
        <v>369</v>
      </c>
      <c r="C76" s="292">
        <v>0</v>
      </c>
      <c r="D76" s="292">
        <v>0</v>
      </c>
      <c r="E76" s="275">
        <v>0</v>
      </c>
      <c r="F76" s="497" t="s">
        <v>700</v>
      </c>
    </row>
    <row r="77" spans="1:6" s="298" customFormat="1" ht="12" customHeight="1" thickBot="1">
      <c r="A77" s="252" t="s">
        <v>370</v>
      </c>
      <c r="B77" s="280" t="s">
        <v>371</v>
      </c>
      <c r="C77" s="292">
        <v>0</v>
      </c>
      <c r="D77" s="292">
        <v>0</v>
      </c>
      <c r="E77" s="275">
        <v>0</v>
      </c>
      <c r="F77" s="497" t="s">
        <v>701</v>
      </c>
    </row>
    <row r="78" spans="1:6" s="298" customFormat="1" ht="12" customHeight="1" thickBot="1">
      <c r="A78" s="311" t="s">
        <v>372</v>
      </c>
      <c r="B78" s="278" t="s">
        <v>373</v>
      </c>
      <c r="C78" s="288">
        <v>0</v>
      </c>
      <c r="D78" s="288">
        <v>0</v>
      </c>
      <c r="E78" s="271">
        <v>0</v>
      </c>
      <c r="F78" s="497" t="s">
        <v>702</v>
      </c>
    </row>
    <row r="79" spans="1:6" s="298" customFormat="1" ht="12" customHeight="1">
      <c r="A79" s="302" t="s">
        <v>374</v>
      </c>
      <c r="B79" s="299" t="s">
        <v>375</v>
      </c>
      <c r="C79" s="292">
        <v>0</v>
      </c>
      <c r="D79" s="292">
        <v>0</v>
      </c>
      <c r="E79" s="275">
        <v>0</v>
      </c>
      <c r="F79" s="497" t="s">
        <v>703</v>
      </c>
    </row>
    <row r="80" spans="1:6" s="298" customFormat="1" ht="12" customHeight="1">
      <c r="A80" s="303" t="s">
        <v>376</v>
      </c>
      <c r="B80" s="300" t="s">
        <v>377</v>
      </c>
      <c r="C80" s="292">
        <v>0</v>
      </c>
      <c r="D80" s="292">
        <v>0</v>
      </c>
      <c r="E80" s="275">
        <v>0</v>
      </c>
      <c r="F80" s="497" t="s">
        <v>704</v>
      </c>
    </row>
    <row r="81" spans="1:6" s="298" customFormat="1" ht="12" customHeight="1">
      <c r="A81" s="303" t="s">
        <v>378</v>
      </c>
      <c r="B81" s="300" t="s">
        <v>379</v>
      </c>
      <c r="C81" s="292">
        <v>0</v>
      </c>
      <c r="D81" s="292">
        <v>0</v>
      </c>
      <c r="E81" s="275">
        <v>0</v>
      </c>
      <c r="F81" s="497" t="s">
        <v>705</v>
      </c>
    </row>
    <row r="82" spans="1:6" s="298" customFormat="1" ht="12" customHeight="1" thickBot="1">
      <c r="A82" s="312" t="s">
        <v>380</v>
      </c>
      <c r="B82" s="280" t="s">
        <v>381</v>
      </c>
      <c r="C82" s="292">
        <v>0</v>
      </c>
      <c r="D82" s="292">
        <v>0</v>
      </c>
      <c r="E82" s="275">
        <v>0</v>
      </c>
      <c r="F82" s="497" t="s">
        <v>706</v>
      </c>
    </row>
    <row r="83" spans="1:6" s="298" customFormat="1" ht="12" customHeight="1" thickBot="1">
      <c r="A83" s="311" t="s">
        <v>382</v>
      </c>
      <c r="B83" s="278" t="s">
        <v>383</v>
      </c>
      <c r="C83" s="314">
        <v>0</v>
      </c>
      <c r="D83" s="314">
        <v>0</v>
      </c>
      <c r="E83" s="315">
        <v>0</v>
      </c>
      <c r="F83" s="497" t="s">
        <v>707</v>
      </c>
    </row>
    <row r="84" spans="1:6" s="298" customFormat="1" ht="12" customHeight="1" thickBot="1">
      <c r="A84" s="311" t="s">
        <v>384</v>
      </c>
      <c r="B84" s="234" t="s">
        <v>385</v>
      </c>
      <c r="C84" s="294">
        <v>2187</v>
      </c>
      <c r="D84" s="294">
        <v>2337</v>
      </c>
      <c r="E84" s="306">
        <v>2467</v>
      </c>
      <c r="F84" s="497" t="s">
        <v>708</v>
      </c>
    </row>
    <row r="85" spans="1:6" s="298" customFormat="1" ht="12" customHeight="1" thickBot="1">
      <c r="A85" s="313" t="s">
        <v>386</v>
      </c>
      <c r="B85" s="237" t="s">
        <v>387</v>
      </c>
      <c r="C85" s="294">
        <v>2187</v>
      </c>
      <c r="D85" s="294">
        <f>SUM(D61,D71)</f>
        <v>3627</v>
      </c>
      <c r="E85" s="294">
        <v>2467</v>
      </c>
      <c r="F85" s="497" t="s">
        <v>709</v>
      </c>
    </row>
    <row r="86" spans="1:6" s="298" customFormat="1" ht="12" customHeight="1">
      <c r="A86" s="232"/>
      <c r="B86" s="232"/>
      <c r="C86" s="233"/>
      <c r="D86" s="233"/>
      <c r="E86" s="233"/>
      <c r="F86" s="497"/>
    </row>
    <row r="87" spans="1:6" ht="16.5" customHeight="1">
      <c r="A87" s="511" t="s">
        <v>34</v>
      </c>
      <c r="B87" s="511"/>
      <c r="C87" s="511"/>
      <c r="D87" s="511"/>
      <c r="E87" s="511"/>
      <c r="F87" s="495"/>
    </row>
    <row r="88" spans="1:6" s="304" customFormat="1" ht="16.5" customHeight="1" thickBot="1">
      <c r="A88" s="45" t="s">
        <v>91</v>
      </c>
      <c r="B88" s="45"/>
      <c r="C88" s="265"/>
      <c r="D88" s="265"/>
      <c r="E88" s="265" t="s">
        <v>135</v>
      </c>
      <c r="F88" s="498"/>
    </row>
    <row r="89" spans="1:6" s="304" customFormat="1" ht="16.5" customHeight="1">
      <c r="A89" s="517" t="s">
        <v>53</v>
      </c>
      <c r="B89" s="514" t="s">
        <v>156</v>
      </c>
      <c r="C89" s="512" t="str">
        <f>+C3</f>
        <v>2014. évi</v>
      </c>
      <c r="D89" s="512"/>
      <c r="E89" s="513"/>
      <c r="F89" s="498"/>
    </row>
    <row r="90" spans="1:6" ht="37.5" customHeight="1" thickBot="1">
      <c r="A90" s="518"/>
      <c r="B90" s="515"/>
      <c r="C90" s="46" t="s">
        <v>157</v>
      </c>
      <c r="D90" s="46" t="s">
        <v>158</v>
      </c>
      <c r="E90" s="47" t="s">
        <v>159</v>
      </c>
      <c r="F90" s="495"/>
    </row>
    <row r="91" spans="1:6" s="297" customFormat="1" ht="12" customHeight="1" thickBot="1">
      <c r="A91" s="261" t="s">
        <v>388</v>
      </c>
      <c r="B91" s="262" t="s">
        <v>389</v>
      </c>
      <c r="C91" s="262" t="s">
        <v>390</v>
      </c>
      <c r="D91" s="262" t="s">
        <v>391</v>
      </c>
      <c r="E91" s="263" t="s">
        <v>392</v>
      </c>
      <c r="F91" s="496"/>
    </row>
    <row r="92" spans="1:6" ht="12" customHeight="1" thickBot="1">
      <c r="A92" s="258" t="s">
        <v>5</v>
      </c>
      <c r="B92" s="260" t="s">
        <v>394</v>
      </c>
      <c r="C92" s="287">
        <f>SUM(C93:C97)</f>
        <v>2137</v>
      </c>
      <c r="D92" s="287">
        <f>SUM(D93:D97)</f>
        <v>2163</v>
      </c>
      <c r="E92" s="287">
        <f>SUM(E93:E97)</f>
        <v>1003</v>
      </c>
      <c r="F92" s="495" t="s">
        <v>630</v>
      </c>
    </row>
    <row r="93" spans="1:6" ht="12" customHeight="1">
      <c r="A93" s="253" t="s">
        <v>65</v>
      </c>
      <c r="B93" s="246" t="s">
        <v>35</v>
      </c>
      <c r="C93" s="53"/>
      <c r="D93" s="53"/>
      <c r="E93" s="241"/>
      <c r="F93" s="495" t="s">
        <v>631</v>
      </c>
    </row>
    <row r="94" spans="1:6" ht="12" customHeight="1">
      <c r="A94" s="250" t="s">
        <v>66</v>
      </c>
      <c r="B94" s="244" t="s">
        <v>112</v>
      </c>
      <c r="C94" s="289"/>
      <c r="D94" s="289"/>
      <c r="E94" s="272"/>
      <c r="F94" s="495" t="s">
        <v>632</v>
      </c>
    </row>
    <row r="95" spans="1:6" ht="12" customHeight="1">
      <c r="A95" s="250" t="s">
        <v>67</v>
      </c>
      <c r="B95" s="244" t="s">
        <v>85</v>
      </c>
      <c r="C95" s="291"/>
      <c r="D95" s="291"/>
      <c r="E95" s="274"/>
      <c r="F95" s="495" t="s">
        <v>633</v>
      </c>
    </row>
    <row r="96" spans="1:6" ht="12" customHeight="1">
      <c r="A96" s="250" t="s">
        <v>68</v>
      </c>
      <c r="B96" s="247" t="s">
        <v>113</v>
      </c>
      <c r="C96" s="291"/>
      <c r="D96" s="291"/>
      <c r="E96" s="274"/>
      <c r="F96" s="495" t="s">
        <v>634</v>
      </c>
    </row>
    <row r="97" spans="1:6" ht="12" customHeight="1">
      <c r="A97" s="250" t="s">
        <v>76</v>
      </c>
      <c r="B97" s="255" t="s">
        <v>114</v>
      </c>
      <c r="C97" s="291">
        <v>2137</v>
      </c>
      <c r="D97" s="291">
        <v>2163</v>
      </c>
      <c r="E97" s="274">
        <v>1003</v>
      </c>
      <c r="F97" s="495" t="s">
        <v>635</v>
      </c>
    </row>
    <row r="98" spans="1:6" ht="12" customHeight="1">
      <c r="A98" s="250" t="s">
        <v>69</v>
      </c>
      <c r="B98" s="244" t="s">
        <v>395</v>
      </c>
      <c r="C98" s="291">
        <v>0</v>
      </c>
      <c r="D98" s="291"/>
      <c r="E98" s="274"/>
      <c r="F98" s="495" t="s">
        <v>636</v>
      </c>
    </row>
    <row r="99" spans="1:6" ht="12" customHeight="1">
      <c r="A99" s="250" t="s">
        <v>70</v>
      </c>
      <c r="B99" s="267" t="s">
        <v>396</v>
      </c>
      <c r="C99" s="291">
        <v>0</v>
      </c>
      <c r="D99" s="291">
        <v>0</v>
      </c>
      <c r="E99" s="274">
        <v>0</v>
      </c>
      <c r="F99" s="495" t="s">
        <v>637</v>
      </c>
    </row>
    <row r="100" spans="1:6" ht="12" customHeight="1">
      <c r="A100" s="250" t="s">
        <v>77</v>
      </c>
      <c r="B100" s="268" t="s">
        <v>397</v>
      </c>
      <c r="C100" s="291">
        <v>0</v>
      </c>
      <c r="D100" s="291">
        <v>0</v>
      </c>
      <c r="E100" s="274">
        <v>0</v>
      </c>
      <c r="F100" s="495" t="s">
        <v>638</v>
      </c>
    </row>
    <row r="101" spans="1:6" ht="12" customHeight="1">
      <c r="A101" s="250" t="s">
        <v>78</v>
      </c>
      <c r="B101" s="268" t="s">
        <v>398</v>
      </c>
      <c r="C101" s="291">
        <v>0</v>
      </c>
      <c r="D101" s="291">
        <v>0</v>
      </c>
      <c r="E101" s="274">
        <v>0</v>
      </c>
      <c r="F101" s="495" t="s">
        <v>639</v>
      </c>
    </row>
    <row r="102" spans="1:6" ht="12" customHeight="1">
      <c r="A102" s="250" t="s">
        <v>79</v>
      </c>
      <c r="B102" s="267" t="s">
        <v>399</v>
      </c>
      <c r="C102" s="291">
        <v>0</v>
      </c>
      <c r="D102" s="291"/>
      <c r="E102" s="274"/>
      <c r="F102" s="495"/>
    </row>
    <row r="103" spans="1:6" ht="12" customHeight="1">
      <c r="A103" s="250" t="s">
        <v>80</v>
      </c>
      <c r="B103" s="267" t="s">
        <v>400</v>
      </c>
      <c r="C103" s="291">
        <v>0</v>
      </c>
      <c r="D103" s="291">
        <v>0</v>
      </c>
      <c r="E103" s="274">
        <v>0</v>
      </c>
      <c r="F103" s="495" t="s">
        <v>641</v>
      </c>
    </row>
    <row r="104" spans="1:6" ht="12" customHeight="1">
      <c r="A104" s="250" t="s">
        <v>82</v>
      </c>
      <c r="B104" s="268" t="s">
        <v>401</v>
      </c>
      <c r="C104" s="291">
        <v>0</v>
      </c>
      <c r="D104" s="291">
        <v>0</v>
      </c>
      <c r="E104" s="274">
        <v>0</v>
      </c>
      <c r="F104" s="495" t="s">
        <v>642</v>
      </c>
    </row>
    <row r="105" spans="1:6" ht="12" customHeight="1">
      <c r="A105" s="249" t="s">
        <v>115</v>
      </c>
      <c r="B105" s="269" t="s">
        <v>402</v>
      </c>
      <c r="C105" s="291">
        <v>0</v>
      </c>
      <c r="D105" s="291">
        <v>0</v>
      </c>
      <c r="E105" s="274">
        <v>0</v>
      </c>
      <c r="F105" s="495" t="s">
        <v>643</v>
      </c>
    </row>
    <row r="106" spans="1:6" ht="12" customHeight="1">
      <c r="A106" s="250" t="s">
        <v>403</v>
      </c>
      <c r="B106" s="269" t="s">
        <v>404</v>
      </c>
      <c r="C106" s="291">
        <v>0</v>
      </c>
      <c r="D106" s="291">
        <v>0</v>
      </c>
      <c r="E106" s="274">
        <v>0</v>
      </c>
      <c r="F106" s="495" t="s">
        <v>644</v>
      </c>
    </row>
    <row r="107" spans="1:6" ht="12" customHeight="1" thickBot="1">
      <c r="A107" s="254" t="s">
        <v>405</v>
      </c>
      <c r="B107" s="270" t="s">
        <v>406</v>
      </c>
      <c r="C107" s="54">
        <v>2137</v>
      </c>
      <c r="D107" s="54">
        <v>2163</v>
      </c>
      <c r="E107" s="235">
        <v>1003</v>
      </c>
      <c r="F107" s="495" t="s">
        <v>645</v>
      </c>
    </row>
    <row r="108" spans="1:6" ht="12" customHeight="1" thickBot="1">
      <c r="A108" s="256" t="s">
        <v>6</v>
      </c>
      <c r="B108" s="259" t="s">
        <v>407</v>
      </c>
      <c r="C108" s="288">
        <v>50</v>
      </c>
      <c r="D108" s="288">
        <f>SUM(D109:D111)</f>
        <v>1464</v>
      </c>
      <c r="E108" s="288">
        <f>SUM(E109:E111)</f>
        <v>1464</v>
      </c>
      <c r="F108" s="495" t="s">
        <v>646</v>
      </c>
    </row>
    <row r="109" spans="1:6" ht="12" customHeight="1">
      <c r="A109" s="251" t="s">
        <v>71</v>
      </c>
      <c r="B109" s="244" t="s">
        <v>134</v>
      </c>
      <c r="C109" s="290">
        <v>0</v>
      </c>
      <c r="D109" s="290">
        <v>132</v>
      </c>
      <c r="E109" s="273">
        <v>132</v>
      </c>
      <c r="F109" s="495" t="s">
        <v>647</v>
      </c>
    </row>
    <row r="110" spans="1:6" ht="12" customHeight="1">
      <c r="A110" s="251" t="s">
        <v>72</v>
      </c>
      <c r="B110" s="248" t="s">
        <v>408</v>
      </c>
      <c r="C110" s="290">
        <v>0</v>
      </c>
      <c r="D110" s="290">
        <v>0</v>
      </c>
      <c r="E110" s="273">
        <v>0</v>
      </c>
      <c r="F110" s="495" t="s">
        <v>648</v>
      </c>
    </row>
    <row r="111" spans="1:6" ht="15.75">
      <c r="A111" s="251" t="s">
        <v>73</v>
      </c>
      <c r="B111" s="248" t="s">
        <v>116</v>
      </c>
      <c r="C111" s="289">
        <v>50</v>
      </c>
      <c r="D111" s="289">
        <v>1332</v>
      </c>
      <c r="E111" s="272">
        <v>1332</v>
      </c>
      <c r="F111" s="495" t="s">
        <v>649</v>
      </c>
    </row>
    <row r="112" spans="1:6" ht="12" customHeight="1">
      <c r="A112" s="251" t="s">
        <v>74</v>
      </c>
      <c r="B112" s="248" t="s">
        <v>409</v>
      </c>
      <c r="C112" s="289">
        <v>0</v>
      </c>
      <c r="D112" s="289">
        <v>0</v>
      </c>
      <c r="E112" s="272">
        <v>0</v>
      </c>
      <c r="F112" s="495" t="s">
        <v>650</v>
      </c>
    </row>
    <row r="113" spans="1:6" ht="12" customHeight="1">
      <c r="A113" s="251" t="s">
        <v>75</v>
      </c>
      <c r="B113" s="280" t="s">
        <v>137</v>
      </c>
      <c r="C113" s="289">
        <v>0</v>
      </c>
      <c r="D113" s="289">
        <v>0</v>
      </c>
      <c r="E113" s="272">
        <v>0</v>
      </c>
      <c r="F113" s="495" t="s">
        <v>651</v>
      </c>
    </row>
    <row r="114" spans="1:6" ht="21.75" customHeight="1">
      <c r="A114" s="251" t="s">
        <v>81</v>
      </c>
      <c r="B114" s="279" t="s">
        <v>410</v>
      </c>
      <c r="C114" s="289">
        <v>0</v>
      </c>
      <c r="D114" s="289">
        <v>0</v>
      </c>
      <c r="E114" s="272">
        <v>0</v>
      </c>
      <c r="F114" s="495" t="s">
        <v>652</v>
      </c>
    </row>
    <row r="115" spans="1:6" ht="24" customHeight="1">
      <c r="A115" s="251" t="s">
        <v>83</v>
      </c>
      <c r="B115" s="295" t="s">
        <v>411</v>
      </c>
      <c r="C115" s="289">
        <v>0</v>
      </c>
      <c r="D115" s="289">
        <v>0</v>
      </c>
      <c r="E115" s="272">
        <v>0</v>
      </c>
      <c r="F115" s="495" t="s">
        <v>653</v>
      </c>
    </row>
    <row r="116" spans="1:6" ht="12" customHeight="1">
      <c r="A116" s="251" t="s">
        <v>117</v>
      </c>
      <c r="B116" s="268" t="s">
        <v>398</v>
      </c>
      <c r="C116" s="289">
        <v>0</v>
      </c>
      <c r="D116" s="289">
        <v>0</v>
      </c>
      <c r="E116" s="272">
        <v>0</v>
      </c>
      <c r="F116" s="495" t="s">
        <v>654</v>
      </c>
    </row>
    <row r="117" spans="1:6" ht="12" customHeight="1">
      <c r="A117" s="251" t="s">
        <v>118</v>
      </c>
      <c r="B117" s="268" t="s">
        <v>412</v>
      </c>
      <c r="C117" s="289">
        <v>0</v>
      </c>
      <c r="D117" s="289">
        <v>0</v>
      </c>
      <c r="E117" s="272">
        <v>0</v>
      </c>
      <c r="F117" s="495" t="s">
        <v>655</v>
      </c>
    </row>
    <row r="118" spans="1:6" ht="12" customHeight="1">
      <c r="A118" s="251" t="s">
        <v>119</v>
      </c>
      <c r="B118" s="268" t="s">
        <v>413</v>
      </c>
      <c r="C118" s="289">
        <v>0</v>
      </c>
      <c r="D118" s="289">
        <v>0</v>
      </c>
      <c r="E118" s="272">
        <v>0</v>
      </c>
      <c r="F118" s="495" t="s">
        <v>656</v>
      </c>
    </row>
    <row r="119" spans="1:6" s="316" customFormat="1" ht="12" customHeight="1">
      <c r="A119" s="251" t="s">
        <v>414</v>
      </c>
      <c r="B119" s="268" t="s">
        <v>401</v>
      </c>
      <c r="C119" s="289">
        <v>0</v>
      </c>
      <c r="D119" s="289">
        <v>0</v>
      </c>
      <c r="E119" s="272">
        <v>0</v>
      </c>
      <c r="F119" s="495" t="s">
        <v>657</v>
      </c>
    </row>
    <row r="120" spans="1:6" ht="12" customHeight="1">
      <c r="A120" s="251" t="s">
        <v>415</v>
      </c>
      <c r="B120" s="268" t="s">
        <v>416</v>
      </c>
      <c r="C120" s="289">
        <v>0</v>
      </c>
      <c r="D120" s="289">
        <v>0</v>
      </c>
      <c r="E120" s="272">
        <v>0</v>
      </c>
      <c r="F120" s="495" t="s">
        <v>658</v>
      </c>
    </row>
    <row r="121" spans="1:6" ht="12" customHeight="1" thickBot="1">
      <c r="A121" s="249" t="s">
        <v>417</v>
      </c>
      <c r="B121" s="268" t="s">
        <v>418</v>
      </c>
      <c r="C121" s="291">
        <v>0</v>
      </c>
      <c r="D121" s="291">
        <v>0</v>
      </c>
      <c r="E121" s="274">
        <v>0</v>
      </c>
      <c r="F121" s="495" t="s">
        <v>659</v>
      </c>
    </row>
    <row r="122" spans="1:6" ht="12" customHeight="1" thickBot="1">
      <c r="A122" s="256" t="s">
        <v>7</v>
      </c>
      <c r="B122" s="264" t="s">
        <v>419</v>
      </c>
      <c r="C122" s="288"/>
      <c r="D122" s="288"/>
      <c r="E122" s="271"/>
      <c r="F122" s="495" t="s">
        <v>660</v>
      </c>
    </row>
    <row r="123" spans="1:6" ht="12" customHeight="1">
      <c r="A123" s="251" t="s">
        <v>54</v>
      </c>
      <c r="B123" s="245" t="s">
        <v>43</v>
      </c>
      <c r="C123" s="290">
        <v>0</v>
      </c>
      <c r="D123" s="290"/>
      <c r="E123" s="273">
        <v>0</v>
      </c>
      <c r="F123" s="495" t="s">
        <v>661</v>
      </c>
    </row>
    <row r="124" spans="1:6" ht="12" customHeight="1" thickBot="1">
      <c r="A124" s="252" t="s">
        <v>55</v>
      </c>
      <c r="B124" s="248" t="s">
        <v>44</v>
      </c>
      <c r="C124" s="291">
        <v>0</v>
      </c>
      <c r="D124" s="291"/>
      <c r="E124" s="274">
        <v>0</v>
      </c>
      <c r="F124" s="495" t="s">
        <v>662</v>
      </c>
    </row>
    <row r="125" spans="1:6" ht="12" customHeight="1" thickBot="1">
      <c r="A125" s="256" t="s">
        <v>8</v>
      </c>
      <c r="B125" s="264" t="s">
        <v>420</v>
      </c>
      <c r="C125" s="288">
        <f>SUM(C122,C108,C92)</f>
        <v>2187</v>
      </c>
      <c r="D125" s="288">
        <f>SUM(D122,D108,D92)</f>
        <v>3627</v>
      </c>
      <c r="E125" s="288">
        <f>SUM(E122,E108,E92)</f>
        <v>2467</v>
      </c>
      <c r="F125" s="495" t="s">
        <v>663</v>
      </c>
    </row>
    <row r="126" spans="1:6" ht="12" customHeight="1" thickBot="1">
      <c r="A126" s="256" t="s">
        <v>9</v>
      </c>
      <c r="B126" s="264" t="s">
        <v>421</v>
      </c>
      <c r="C126" s="288"/>
      <c r="D126" s="288"/>
      <c r="E126" s="271"/>
      <c r="F126" s="495" t="s">
        <v>664</v>
      </c>
    </row>
    <row r="127" spans="1:6" ht="12" customHeight="1">
      <c r="A127" s="251" t="s">
        <v>58</v>
      </c>
      <c r="B127" s="245" t="s">
        <v>422</v>
      </c>
      <c r="C127" s="289">
        <v>0</v>
      </c>
      <c r="D127" s="289">
        <v>0</v>
      </c>
      <c r="E127" s="272">
        <v>0</v>
      </c>
      <c r="F127" s="495" t="s">
        <v>665</v>
      </c>
    </row>
    <row r="128" spans="1:6" ht="12" customHeight="1">
      <c r="A128" s="251" t="s">
        <v>59</v>
      </c>
      <c r="B128" s="245" t="s">
        <v>423</v>
      </c>
      <c r="C128" s="289">
        <v>0</v>
      </c>
      <c r="D128" s="289">
        <v>0</v>
      </c>
      <c r="E128" s="272">
        <v>0</v>
      </c>
      <c r="F128" s="495" t="s">
        <v>666</v>
      </c>
    </row>
    <row r="129" spans="1:6" ht="12" customHeight="1" thickBot="1">
      <c r="A129" s="249" t="s">
        <v>60</v>
      </c>
      <c r="B129" s="243" t="s">
        <v>424</v>
      </c>
      <c r="C129" s="289">
        <v>0</v>
      </c>
      <c r="D129" s="289">
        <v>0</v>
      </c>
      <c r="E129" s="272">
        <v>0</v>
      </c>
      <c r="F129" s="495" t="s">
        <v>667</v>
      </c>
    </row>
    <row r="130" spans="1:6" ht="12" customHeight="1" thickBot="1">
      <c r="A130" s="256" t="s">
        <v>10</v>
      </c>
      <c r="B130" s="264" t="s">
        <v>425</v>
      </c>
      <c r="C130" s="288"/>
      <c r="D130" s="288"/>
      <c r="E130" s="271"/>
      <c r="F130" s="495" t="s">
        <v>668</v>
      </c>
    </row>
    <row r="131" spans="1:6" ht="12" customHeight="1">
      <c r="A131" s="251" t="s">
        <v>61</v>
      </c>
      <c r="B131" s="245" t="s">
        <v>426</v>
      </c>
      <c r="C131" s="289"/>
      <c r="D131" s="289"/>
      <c r="E131" s="272"/>
      <c r="F131" s="495" t="s">
        <v>669</v>
      </c>
    </row>
    <row r="132" spans="1:6" ht="12" customHeight="1">
      <c r="A132" s="251" t="s">
        <v>62</v>
      </c>
      <c r="B132" s="245" t="s">
        <v>427</v>
      </c>
      <c r="C132" s="289"/>
      <c r="D132" s="289"/>
      <c r="E132" s="272"/>
      <c r="F132" s="495" t="s">
        <v>670</v>
      </c>
    </row>
    <row r="133" spans="1:6" ht="12" customHeight="1">
      <c r="A133" s="251" t="s">
        <v>322</v>
      </c>
      <c r="B133" s="245" t="s">
        <v>428</v>
      </c>
      <c r="C133" s="289"/>
      <c r="D133" s="289"/>
      <c r="E133" s="272"/>
      <c r="F133" s="495" t="s">
        <v>671</v>
      </c>
    </row>
    <row r="134" spans="1:6" ht="12" customHeight="1" thickBot="1">
      <c r="A134" s="249" t="s">
        <v>324</v>
      </c>
      <c r="B134" s="243" t="s">
        <v>429</v>
      </c>
      <c r="C134" s="289"/>
      <c r="D134" s="289"/>
      <c r="E134" s="272"/>
      <c r="F134" s="495" t="s">
        <v>672</v>
      </c>
    </row>
    <row r="135" spans="1:6" ht="12" customHeight="1" thickBot="1">
      <c r="A135" s="256" t="s">
        <v>11</v>
      </c>
      <c r="B135" s="264" t="s">
        <v>430</v>
      </c>
      <c r="C135" s="294"/>
      <c r="D135" s="294"/>
      <c r="E135" s="306"/>
      <c r="F135" s="495" t="s">
        <v>673</v>
      </c>
    </row>
    <row r="136" spans="1:6" ht="12" customHeight="1">
      <c r="A136" s="251" t="s">
        <v>63</v>
      </c>
      <c r="B136" s="245" t="s">
        <v>431</v>
      </c>
      <c r="C136" s="289"/>
      <c r="D136" s="289"/>
      <c r="E136" s="272"/>
      <c r="F136" s="495" t="s">
        <v>674</v>
      </c>
    </row>
    <row r="137" spans="1:6" ht="12" customHeight="1">
      <c r="A137" s="251" t="s">
        <v>64</v>
      </c>
      <c r="B137" s="245" t="s">
        <v>432</v>
      </c>
      <c r="C137" s="289"/>
      <c r="D137" s="289"/>
      <c r="E137" s="272"/>
      <c r="F137" s="495" t="s">
        <v>675</v>
      </c>
    </row>
    <row r="138" spans="1:6" ht="12" customHeight="1">
      <c r="A138" s="251" t="s">
        <v>331</v>
      </c>
      <c r="B138" s="245" t="s">
        <v>433</v>
      </c>
      <c r="C138" s="289"/>
      <c r="D138" s="289"/>
      <c r="E138" s="272"/>
      <c r="F138" s="495" t="s">
        <v>676</v>
      </c>
    </row>
    <row r="139" spans="1:6" ht="12" customHeight="1" thickBot="1">
      <c r="A139" s="249" t="s">
        <v>333</v>
      </c>
      <c r="B139" s="243" t="s">
        <v>434</v>
      </c>
      <c r="C139" s="289"/>
      <c r="D139" s="289"/>
      <c r="E139" s="272"/>
      <c r="F139" s="495" t="s">
        <v>677</v>
      </c>
    </row>
    <row r="140" spans="1:9" ht="15" customHeight="1" thickBot="1">
      <c r="A140" s="256" t="s">
        <v>12</v>
      </c>
      <c r="B140" s="264" t="s">
        <v>435</v>
      </c>
      <c r="C140" s="55"/>
      <c r="D140" s="55"/>
      <c r="E140" s="240"/>
      <c r="F140" s="495" t="s">
        <v>678</v>
      </c>
      <c r="G140" s="305"/>
      <c r="H140" s="305"/>
      <c r="I140" s="305"/>
    </row>
    <row r="141" spans="1:6" s="298" customFormat="1" ht="12.75" customHeight="1">
      <c r="A141" s="251" t="s">
        <v>110</v>
      </c>
      <c r="B141" s="245" t="s">
        <v>436</v>
      </c>
      <c r="C141" s="289">
        <v>0</v>
      </c>
      <c r="D141" s="289">
        <v>0</v>
      </c>
      <c r="E141" s="272">
        <v>0</v>
      </c>
      <c r="F141" s="495" t="s">
        <v>679</v>
      </c>
    </row>
    <row r="142" spans="1:6" ht="12.75" customHeight="1">
      <c r="A142" s="251" t="s">
        <v>111</v>
      </c>
      <c r="B142" s="245" t="s">
        <v>437</v>
      </c>
      <c r="C142" s="289">
        <v>0</v>
      </c>
      <c r="D142" s="289">
        <v>0</v>
      </c>
      <c r="E142" s="272">
        <v>0</v>
      </c>
      <c r="F142" s="495" t="s">
        <v>680</v>
      </c>
    </row>
    <row r="143" spans="1:6" ht="12.75" customHeight="1">
      <c r="A143" s="251" t="s">
        <v>136</v>
      </c>
      <c r="B143" s="245" t="s">
        <v>438</v>
      </c>
      <c r="C143" s="289">
        <v>0</v>
      </c>
      <c r="D143" s="289">
        <v>0</v>
      </c>
      <c r="E143" s="272">
        <v>0</v>
      </c>
      <c r="F143" s="495" t="s">
        <v>681</v>
      </c>
    </row>
    <row r="144" spans="1:6" ht="12.75" customHeight="1" thickBot="1">
      <c r="A144" s="251" t="s">
        <v>339</v>
      </c>
      <c r="B144" s="245" t="s">
        <v>439</v>
      </c>
      <c r="C144" s="289">
        <v>0</v>
      </c>
      <c r="D144" s="289">
        <v>0</v>
      </c>
      <c r="E144" s="272">
        <v>0</v>
      </c>
      <c r="F144" s="495" t="s">
        <v>682</v>
      </c>
    </row>
    <row r="145" spans="1:6" ht="16.5" thickBot="1">
      <c r="A145" s="256" t="s">
        <v>13</v>
      </c>
      <c r="B145" s="264" t="s">
        <v>440</v>
      </c>
      <c r="C145" s="238"/>
      <c r="D145" s="238">
        <v>0</v>
      </c>
      <c r="E145" s="239">
        <v>0</v>
      </c>
      <c r="F145" s="495" t="s">
        <v>683</v>
      </c>
    </row>
    <row r="146" spans="1:6" ht="16.5" thickBot="1">
      <c r="A146" s="281" t="s">
        <v>14</v>
      </c>
      <c r="B146" s="284" t="s">
        <v>441</v>
      </c>
      <c r="C146" s="238">
        <v>2187</v>
      </c>
      <c r="D146" s="238">
        <f>SUM(D125)</f>
        <v>3627</v>
      </c>
      <c r="E146" s="238">
        <f>SUM(E125)</f>
        <v>2467</v>
      </c>
      <c r="F146" s="495" t="s">
        <v>684</v>
      </c>
    </row>
    <row r="148" spans="1:5" ht="18.75" customHeight="1">
      <c r="A148" s="516" t="s">
        <v>442</v>
      </c>
      <c r="B148" s="516"/>
      <c r="C148" s="516"/>
      <c r="D148" s="516"/>
      <c r="E148" s="516"/>
    </row>
    <row r="149" spans="1:5" ht="13.5" customHeight="1" thickBot="1">
      <c r="A149" s="266" t="s">
        <v>92</v>
      </c>
      <c r="B149" s="266"/>
      <c r="C149" s="296"/>
      <c r="E149" s="283" t="s">
        <v>135</v>
      </c>
    </row>
    <row r="150" spans="1:5" ht="21.75" thickBot="1">
      <c r="A150" s="256">
        <v>1</v>
      </c>
      <c r="B150" s="259" t="s">
        <v>443</v>
      </c>
      <c r="C150" s="282">
        <f>+C61-C125</f>
        <v>0</v>
      </c>
      <c r="D150" s="282">
        <f>+D61-D125</f>
        <v>-2337</v>
      </c>
      <c r="E150" s="282">
        <f>+E61-E125</f>
        <v>-2337</v>
      </c>
    </row>
    <row r="151" spans="1:5" ht="21.75" thickBot="1">
      <c r="A151" s="256" t="s">
        <v>6</v>
      </c>
      <c r="B151" s="259" t="s">
        <v>444</v>
      </c>
      <c r="C151" s="282">
        <f>+C84-C145</f>
        <v>2187</v>
      </c>
      <c r="D151" s="282">
        <f>+D84-D145</f>
        <v>2337</v>
      </c>
      <c r="E151" s="282">
        <f>+E84-E145</f>
        <v>2467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285" customFormat="1" ht="12.75" customHeight="1">
      <c r="C161" s="286"/>
      <c r="D161" s="286"/>
      <c r="E161" s="286"/>
      <c r="F161" s="296"/>
    </row>
  </sheetData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7874015748031497" right="0.7874015748031497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Sárkeszi Község Önkormányzat
2014. ÉVI ZÁRSZÁMADÁS
ÖNKÉNT VÁLLALT FELADATAINAK MÉRLEGE
&amp;R&amp;"Times New Roman CE,Félkövér dőlt"&amp;11 1.3. melléklet a 6/2015. (V.28.) önkormányzati rendelethez</oddHeader>
  </headerFooter>
  <rowBreaks count="1" manualBreakCount="1">
    <brk id="86" min="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zoomScale="130" zoomScaleNormal="130" zoomScaleSheetLayoutView="100" workbookViewId="0" topLeftCell="A1">
      <selection activeCell="E129" sqref="E129"/>
    </sheetView>
  </sheetViews>
  <sheetFormatPr defaultColWidth="9.00390625" defaultRowHeight="12.75"/>
  <cols>
    <col min="1" max="1" width="9.50390625" style="285" customWidth="1"/>
    <col min="2" max="2" width="60.875" style="285" customWidth="1"/>
    <col min="3" max="5" width="15.875" style="286" customWidth="1"/>
    <col min="6" max="6" width="9.375" style="296" hidden="1" customWidth="1"/>
    <col min="7" max="16384" width="9.375" style="296" customWidth="1"/>
  </cols>
  <sheetData>
    <row r="1" spans="1:5" ht="15.75" customHeight="1">
      <c r="A1" s="511" t="s">
        <v>2</v>
      </c>
      <c r="B1" s="511"/>
      <c r="C1" s="511"/>
      <c r="D1" s="511"/>
      <c r="E1" s="511"/>
    </row>
    <row r="2" spans="1:5" ht="15.75" customHeight="1" thickBot="1">
      <c r="A2" s="44" t="s">
        <v>90</v>
      </c>
      <c r="B2" s="44"/>
      <c r="C2" s="283"/>
      <c r="D2" s="283"/>
      <c r="E2" s="283" t="s">
        <v>135</v>
      </c>
    </row>
    <row r="3" spans="1:6" ht="15.75" customHeight="1">
      <c r="A3" s="517" t="s">
        <v>53</v>
      </c>
      <c r="B3" s="514" t="s">
        <v>4</v>
      </c>
      <c r="C3" s="512" t="str">
        <f>+'1.1.sz.mell.'!C3:E3</f>
        <v>2014. évi</v>
      </c>
      <c r="D3" s="512"/>
      <c r="E3" s="513"/>
      <c r="F3" s="495"/>
    </row>
    <row r="4" spans="1:6" ht="37.5" customHeight="1" thickBot="1">
      <c r="A4" s="518"/>
      <c r="B4" s="515"/>
      <c r="C4" s="46" t="s">
        <v>157</v>
      </c>
      <c r="D4" s="46" t="s">
        <v>158</v>
      </c>
      <c r="E4" s="47" t="s">
        <v>159</v>
      </c>
      <c r="F4" s="495"/>
    </row>
    <row r="5" spans="1:6" s="297" customFormat="1" ht="12" customHeight="1" thickBot="1">
      <c r="A5" s="261" t="s">
        <v>388</v>
      </c>
      <c r="B5" s="262" t="s">
        <v>389</v>
      </c>
      <c r="C5" s="262" t="s">
        <v>390</v>
      </c>
      <c r="D5" s="262" t="s">
        <v>391</v>
      </c>
      <c r="E5" s="309" t="s">
        <v>392</v>
      </c>
      <c r="F5" s="496"/>
    </row>
    <row r="6" spans="1:6" s="298" customFormat="1" ht="12" customHeight="1" thickBot="1">
      <c r="A6" s="256" t="s">
        <v>5</v>
      </c>
      <c r="B6" s="257" t="s">
        <v>272</v>
      </c>
      <c r="C6" s="288">
        <f>SUM(C7:C11)</f>
        <v>0</v>
      </c>
      <c r="D6" s="288">
        <f>SUM(D7:D12)</f>
        <v>0</v>
      </c>
      <c r="E6" s="288">
        <f>SUM(E7:E12)</f>
        <v>0</v>
      </c>
      <c r="F6" s="497" t="s">
        <v>630</v>
      </c>
    </row>
    <row r="7" spans="1:6" s="298" customFormat="1" ht="12" customHeight="1">
      <c r="A7" s="251" t="s">
        <v>65</v>
      </c>
      <c r="B7" s="299" t="s">
        <v>273</v>
      </c>
      <c r="C7" s="290"/>
      <c r="D7" s="290"/>
      <c r="E7" s="273"/>
      <c r="F7" s="497" t="s">
        <v>631</v>
      </c>
    </row>
    <row r="8" spans="1:6" s="298" customFormat="1" ht="12" customHeight="1">
      <c r="A8" s="250" t="s">
        <v>66</v>
      </c>
      <c r="B8" s="300" t="s">
        <v>274</v>
      </c>
      <c r="C8" s="289"/>
      <c r="D8" s="289"/>
      <c r="E8" s="272"/>
      <c r="F8" s="497" t="s">
        <v>632</v>
      </c>
    </row>
    <row r="9" spans="1:6" s="298" customFormat="1" ht="12" customHeight="1">
      <c r="A9" s="250" t="s">
        <v>67</v>
      </c>
      <c r="B9" s="300" t="s">
        <v>275</v>
      </c>
      <c r="C9" s="289"/>
      <c r="D9" s="289"/>
      <c r="E9" s="272"/>
      <c r="F9" s="497" t="s">
        <v>633</v>
      </c>
    </row>
    <row r="10" spans="1:6" s="298" customFormat="1" ht="12" customHeight="1">
      <c r="A10" s="250" t="s">
        <v>68</v>
      </c>
      <c r="B10" s="300" t="s">
        <v>276</v>
      </c>
      <c r="C10" s="289"/>
      <c r="D10" s="289"/>
      <c r="E10" s="272"/>
      <c r="F10" s="497" t="s">
        <v>634</v>
      </c>
    </row>
    <row r="11" spans="1:6" s="298" customFormat="1" ht="12" customHeight="1">
      <c r="A11" s="250" t="s">
        <v>86</v>
      </c>
      <c r="B11" s="300" t="s">
        <v>277</v>
      </c>
      <c r="C11" s="289"/>
      <c r="D11" s="289"/>
      <c r="E11" s="272"/>
      <c r="F11" s="497" t="s">
        <v>635</v>
      </c>
    </row>
    <row r="12" spans="1:6" s="298" customFormat="1" ht="12" customHeight="1" thickBot="1">
      <c r="A12" s="252" t="s">
        <v>69</v>
      </c>
      <c r="B12" s="301" t="s">
        <v>278</v>
      </c>
      <c r="C12" s="291"/>
      <c r="D12" s="291"/>
      <c r="E12" s="274"/>
      <c r="F12" s="497" t="s">
        <v>636</v>
      </c>
    </row>
    <row r="13" spans="1:6" s="298" customFormat="1" ht="12" customHeight="1" thickBot="1">
      <c r="A13" s="256" t="s">
        <v>6</v>
      </c>
      <c r="B13" s="278" t="s">
        <v>279</v>
      </c>
      <c r="C13" s="288">
        <v>0</v>
      </c>
      <c r="D13" s="288"/>
      <c r="E13" s="271"/>
      <c r="F13" s="497" t="s">
        <v>637</v>
      </c>
    </row>
    <row r="14" spans="1:6" s="298" customFormat="1" ht="12" customHeight="1">
      <c r="A14" s="251" t="s">
        <v>71</v>
      </c>
      <c r="B14" s="299" t="s">
        <v>280</v>
      </c>
      <c r="C14" s="290">
        <v>0</v>
      </c>
      <c r="D14" s="290">
        <v>0</v>
      </c>
      <c r="E14" s="273">
        <v>0</v>
      </c>
      <c r="F14" s="497" t="s">
        <v>638</v>
      </c>
    </row>
    <row r="15" spans="1:6" s="298" customFormat="1" ht="12" customHeight="1">
      <c r="A15" s="250" t="s">
        <v>72</v>
      </c>
      <c r="B15" s="300" t="s">
        <v>281</v>
      </c>
      <c r="C15" s="289">
        <v>0</v>
      </c>
      <c r="D15" s="289">
        <v>0</v>
      </c>
      <c r="E15" s="272">
        <v>0</v>
      </c>
      <c r="F15" s="497" t="s">
        <v>639</v>
      </c>
    </row>
    <row r="16" spans="1:6" s="298" customFormat="1" ht="12" customHeight="1">
      <c r="A16" s="250" t="s">
        <v>73</v>
      </c>
      <c r="B16" s="300" t="s">
        <v>282</v>
      </c>
      <c r="C16" s="289">
        <v>0</v>
      </c>
      <c r="D16" s="289">
        <v>0</v>
      </c>
      <c r="E16" s="272">
        <v>0</v>
      </c>
      <c r="F16" s="497" t="s">
        <v>640</v>
      </c>
    </row>
    <row r="17" spans="1:6" s="298" customFormat="1" ht="12" customHeight="1">
      <c r="A17" s="250" t="s">
        <v>74</v>
      </c>
      <c r="B17" s="300" t="s">
        <v>283</v>
      </c>
      <c r="C17" s="289">
        <v>0</v>
      </c>
      <c r="D17" s="289">
        <v>0</v>
      </c>
      <c r="E17" s="272">
        <v>0</v>
      </c>
      <c r="F17" s="497" t="s">
        <v>641</v>
      </c>
    </row>
    <row r="18" spans="1:6" s="298" customFormat="1" ht="12" customHeight="1">
      <c r="A18" s="250" t="s">
        <v>75</v>
      </c>
      <c r="B18" s="300" t="s">
        <v>284</v>
      </c>
      <c r="C18" s="289">
        <v>0</v>
      </c>
      <c r="D18" s="289"/>
      <c r="E18" s="272"/>
      <c r="F18" s="497" t="s">
        <v>642</v>
      </c>
    </row>
    <row r="19" spans="1:6" s="298" customFormat="1" ht="12" customHeight="1" thickBot="1">
      <c r="A19" s="252" t="s">
        <v>81</v>
      </c>
      <c r="B19" s="301" t="s">
        <v>285</v>
      </c>
      <c r="C19" s="291">
        <v>0</v>
      </c>
      <c r="D19" s="291">
        <v>0</v>
      </c>
      <c r="E19" s="274">
        <v>0</v>
      </c>
      <c r="F19" s="497" t="s">
        <v>643</v>
      </c>
    </row>
    <row r="20" spans="1:6" s="298" customFormat="1" ht="12" customHeight="1" thickBot="1">
      <c r="A20" s="256" t="s">
        <v>7</v>
      </c>
      <c r="B20" s="257" t="s">
        <v>286</v>
      </c>
      <c r="C20" s="288">
        <v>0</v>
      </c>
      <c r="D20" s="288"/>
      <c r="E20" s="271"/>
      <c r="F20" s="497" t="s">
        <v>644</v>
      </c>
    </row>
    <row r="21" spans="1:6" s="298" customFormat="1" ht="12" customHeight="1">
      <c r="A21" s="251" t="s">
        <v>54</v>
      </c>
      <c r="B21" s="299" t="s">
        <v>287</v>
      </c>
      <c r="C21" s="290">
        <v>0</v>
      </c>
      <c r="D21" s="290">
        <v>0</v>
      </c>
      <c r="E21" s="273">
        <v>0</v>
      </c>
      <c r="F21" s="497" t="s">
        <v>645</v>
      </c>
    </row>
    <row r="22" spans="1:6" s="298" customFormat="1" ht="12" customHeight="1">
      <c r="A22" s="250" t="s">
        <v>55</v>
      </c>
      <c r="B22" s="300" t="s">
        <v>288</v>
      </c>
      <c r="C22" s="289">
        <v>0</v>
      </c>
      <c r="D22" s="289">
        <v>0</v>
      </c>
      <c r="E22" s="272">
        <v>0</v>
      </c>
      <c r="F22" s="497" t="s">
        <v>646</v>
      </c>
    </row>
    <row r="23" spans="1:6" s="298" customFormat="1" ht="12" customHeight="1">
      <c r="A23" s="250" t="s">
        <v>56</v>
      </c>
      <c r="B23" s="300" t="s">
        <v>289</v>
      </c>
      <c r="C23" s="289">
        <v>0</v>
      </c>
      <c r="D23" s="289"/>
      <c r="E23" s="272"/>
      <c r="F23" s="497" t="s">
        <v>647</v>
      </c>
    </row>
    <row r="24" spans="1:6" s="298" customFormat="1" ht="12" customHeight="1">
      <c r="A24" s="250" t="s">
        <v>57</v>
      </c>
      <c r="B24" s="300" t="s">
        <v>290</v>
      </c>
      <c r="C24" s="289">
        <v>0</v>
      </c>
      <c r="D24" s="289">
        <v>0</v>
      </c>
      <c r="E24" s="272">
        <v>0</v>
      </c>
      <c r="F24" s="497" t="s">
        <v>648</v>
      </c>
    </row>
    <row r="25" spans="1:6" s="298" customFormat="1" ht="12" customHeight="1">
      <c r="A25" s="250" t="s">
        <v>100</v>
      </c>
      <c r="B25" s="300" t="s">
        <v>291</v>
      </c>
      <c r="C25" s="289">
        <v>0</v>
      </c>
      <c r="D25" s="289">
        <v>0</v>
      </c>
      <c r="E25" s="272">
        <v>0</v>
      </c>
      <c r="F25" s="497" t="s">
        <v>649</v>
      </c>
    </row>
    <row r="26" spans="1:6" s="298" customFormat="1" ht="12" customHeight="1" thickBot="1">
      <c r="A26" s="252" t="s">
        <v>101</v>
      </c>
      <c r="B26" s="301" t="s">
        <v>292</v>
      </c>
      <c r="C26" s="291">
        <v>0</v>
      </c>
      <c r="D26" s="291">
        <v>0</v>
      </c>
      <c r="E26" s="274">
        <v>0</v>
      </c>
      <c r="F26" s="497" t="s">
        <v>650</v>
      </c>
    </row>
    <row r="27" spans="1:6" s="298" customFormat="1" ht="12" customHeight="1" thickBot="1">
      <c r="A27" s="256" t="s">
        <v>102</v>
      </c>
      <c r="B27" s="257" t="s">
        <v>293</v>
      </c>
      <c r="C27" s="294"/>
      <c r="D27" s="294">
        <v>103</v>
      </c>
      <c r="E27" s="294">
        <v>103</v>
      </c>
      <c r="F27" s="497" t="s">
        <v>651</v>
      </c>
    </row>
    <row r="28" spans="1:6" s="298" customFormat="1" ht="12" customHeight="1">
      <c r="A28" s="251" t="s">
        <v>294</v>
      </c>
      <c r="B28" s="299" t="s">
        <v>295</v>
      </c>
      <c r="C28" s="308"/>
      <c r="D28" s="308"/>
      <c r="E28" s="307"/>
      <c r="F28" s="497" t="s">
        <v>652</v>
      </c>
    </row>
    <row r="29" spans="1:6" s="298" customFormat="1" ht="12" customHeight="1">
      <c r="A29" s="250" t="s">
        <v>296</v>
      </c>
      <c r="B29" s="300" t="s">
        <v>297</v>
      </c>
      <c r="C29" s="289"/>
      <c r="D29" s="289">
        <v>103</v>
      </c>
      <c r="E29" s="272">
        <v>103</v>
      </c>
      <c r="F29" s="497" t="s">
        <v>653</v>
      </c>
    </row>
    <row r="30" spans="1:6" s="298" customFormat="1" ht="12" customHeight="1">
      <c r="A30" s="250" t="s">
        <v>298</v>
      </c>
      <c r="B30" s="300" t="s">
        <v>299</v>
      </c>
      <c r="C30" s="289"/>
      <c r="D30" s="289"/>
      <c r="E30" s="272"/>
      <c r="F30" s="497" t="s">
        <v>654</v>
      </c>
    </row>
    <row r="31" spans="1:6" s="298" customFormat="1" ht="12" customHeight="1">
      <c r="A31" s="250" t="s">
        <v>300</v>
      </c>
      <c r="B31" s="300" t="s">
        <v>301</v>
      </c>
      <c r="C31" s="289"/>
      <c r="D31" s="289"/>
      <c r="E31" s="272"/>
      <c r="F31" s="497" t="s">
        <v>655</v>
      </c>
    </row>
    <row r="32" spans="1:6" s="298" customFormat="1" ht="12" customHeight="1">
      <c r="A32" s="250" t="s">
        <v>302</v>
      </c>
      <c r="B32" s="300" t="s">
        <v>303</v>
      </c>
      <c r="C32" s="289"/>
      <c r="D32" s="289"/>
      <c r="E32" s="272"/>
      <c r="F32" s="497" t="s">
        <v>656</v>
      </c>
    </row>
    <row r="33" spans="1:6" s="298" customFormat="1" ht="12" customHeight="1" thickBot="1">
      <c r="A33" s="252" t="s">
        <v>304</v>
      </c>
      <c r="B33" s="301" t="s">
        <v>305</v>
      </c>
      <c r="C33" s="291"/>
      <c r="D33" s="291"/>
      <c r="E33" s="274"/>
      <c r="F33" s="497" t="s">
        <v>657</v>
      </c>
    </row>
    <row r="34" spans="1:6" s="298" customFormat="1" ht="12" customHeight="1" thickBot="1">
      <c r="A34" s="256" t="s">
        <v>9</v>
      </c>
      <c r="B34" s="257" t="s">
        <v>306</v>
      </c>
      <c r="C34" s="288"/>
      <c r="D34" s="288"/>
      <c r="E34" s="271"/>
      <c r="F34" s="497" t="s">
        <v>658</v>
      </c>
    </row>
    <row r="35" spans="1:6" s="298" customFormat="1" ht="12" customHeight="1">
      <c r="A35" s="251" t="s">
        <v>58</v>
      </c>
      <c r="B35" s="299" t="s">
        <v>307</v>
      </c>
      <c r="C35" s="290">
        <v>0</v>
      </c>
      <c r="D35" s="290">
        <v>0</v>
      </c>
      <c r="E35" s="273">
        <v>0</v>
      </c>
      <c r="F35" s="497" t="s">
        <v>659</v>
      </c>
    </row>
    <row r="36" spans="1:6" s="298" customFormat="1" ht="12" customHeight="1">
      <c r="A36" s="250" t="s">
        <v>59</v>
      </c>
      <c r="B36" s="300" t="s">
        <v>308</v>
      </c>
      <c r="C36" s="289">
        <v>0</v>
      </c>
      <c r="D36" s="289">
        <v>0</v>
      </c>
      <c r="E36" s="272"/>
      <c r="F36" s="497" t="s">
        <v>660</v>
      </c>
    </row>
    <row r="37" spans="1:6" s="298" customFormat="1" ht="12" customHeight="1">
      <c r="A37" s="250" t="s">
        <v>60</v>
      </c>
      <c r="B37" s="300" t="s">
        <v>309</v>
      </c>
      <c r="C37" s="289">
        <v>0</v>
      </c>
      <c r="D37" s="289">
        <v>0</v>
      </c>
      <c r="E37" s="272"/>
      <c r="F37" s="497" t="s">
        <v>661</v>
      </c>
    </row>
    <row r="38" spans="1:6" s="298" customFormat="1" ht="12" customHeight="1">
      <c r="A38" s="250" t="s">
        <v>104</v>
      </c>
      <c r="B38" s="300" t="s">
        <v>310</v>
      </c>
      <c r="C38" s="289"/>
      <c r="D38" s="289"/>
      <c r="E38" s="272"/>
      <c r="F38" s="497" t="s">
        <v>662</v>
      </c>
    </row>
    <row r="39" spans="1:6" s="298" customFormat="1" ht="12" customHeight="1">
      <c r="A39" s="250" t="s">
        <v>105</v>
      </c>
      <c r="B39" s="300" t="s">
        <v>311</v>
      </c>
      <c r="C39" s="289">
        <v>0</v>
      </c>
      <c r="D39" s="289">
        <v>0</v>
      </c>
      <c r="E39" s="272"/>
      <c r="F39" s="497" t="s">
        <v>663</v>
      </c>
    </row>
    <row r="40" spans="1:6" s="298" customFormat="1" ht="12" customHeight="1">
      <c r="A40" s="250" t="s">
        <v>106</v>
      </c>
      <c r="B40" s="300" t="s">
        <v>312</v>
      </c>
      <c r="C40" s="289">
        <v>0</v>
      </c>
      <c r="D40" s="289">
        <v>0</v>
      </c>
      <c r="E40" s="272"/>
      <c r="F40" s="497" t="s">
        <v>664</v>
      </c>
    </row>
    <row r="41" spans="1:6" s="298" customFormat="1" ht="12" customHeight="1">
      <c r="A41" s="250" t="s">
        <v>107</v>
      </c>
      <c r="B41" s="300" t="s">
        <v>313</v>
      </c>
      <c r="C41" s="289">
        <v>0</v>
      </c>
      <c r="D41" s="289">
        <v>0</v>
      </c>
      <c r="E41" s="272"/>
      <c r="F41" s="497" t="s">
        <v>665</v>
      </c>
    </row>
    <row r="42" spans="1:6" s="298" customFormat="1" ht="12" customHeight="1">
      <c r="A42" s="250" t="s">
        <v>108</v>
      </c>
      <c r="B42" s="300" t="s">
        <v>314</v>
      </c>
      <c r="C42" s="289">
        <v>0</v>
      </c>
      <c r="D42" s="289">
        <v>0</v>
      </c>
      <c r="E42" s="272"/>
      <c r="F42" s="497" t="s">
        <v>666</v>
      </c>
    </row>
    <row r="43" spans="1:6" s="298" customFormat="1" ht="12" customHeight="1">
      <c r="A43" s="250" t="s">
        <v>315</v>
      </c>
      <c r="B43" s="300" t="s">
        <v>316</v>
      </c>
      <c r="C43" s="292">
        <v>0</v>
      </c>
      <c r="D43" s="292">
        <v>0</v>
      </c>
      <c r="E43" s="275">
        <v>0</v>
      </c>
      <c r="F43" s="497" t="s">
        <v>667</v>
      </c>
    </row>
    <row r="44" spans="1:6" s="298" customFormat="1" ht="12" customHeight="1" thickBot="1">
      <c r="A44" s="252" t="s">
        <v>317</v>
      </c>
      <c r="B44" s="301" t="s">
        <v>318</v>
      </c>
      <c r="C44" s="293">
        <v>0</v>
      </c>
      <c r="D44" s="293">
        <v>0</v>
      </c>
      <c r="E44" s="276">
        <v>0</v>
      </c>
      <c r="F44" s="497" t="s">
        <v>668</v>
      </c>
    </row>
    <row r="45" spans="1:6" s="298" customFormat="1" ht="12" customHeight="1" thickBot="1">
      <c r="A45" s="256" t="s">
        <v>10</v>
      </c>
      <c r="B45" s="257" t="s">
        <v>319</v>
      </c>
      <c r="C45" s="288">
        <v>0</v>
      </c>
      <c r="D45" s="288">
        <v>0</v>
      </c>
      <c r="E45" s="271">
        <v>0</v>
      </c>
      <c r="F45" s="497" t="s">
        <v>669</v>
      </c>
    </row>
    <row r="46" spans="1:6" s="298" customFormat="1" ht="12" customHeight="1">
      <c r="A46" s="251" t="s">
        <v>61</v>
      </c>
      <c r="B46" s="299" t="s">
        <v>320</v>
      </c>
      <c r="C46" s="310">
        <v>0</v>
      </c>
      <c r="D46" s="310">
        <v>0</v>
      </c>
      <c r="E46" s="277">
        <v>0</v>
      </c>
      <c r="F46" s="497" t="s">
        <v>670</v>
      </c>
    </row>
    <row r="47" spans="1:6" s="298" customFormat="1" ht="12" customHeight="1">
      <c r="A47" s="250" t="s">
        <v>62</v>
      </c>
      <c r="B47" s="300" t="s">
        <v>321</v>
      </c>
      <c r="C47" s="292">
        <v>0</v>
      </c>
      <c r="D47" s="292">
        <v>0</v>
      </c>
      <c r="E47" s="275">
        <v>0</v>
      </c>
      <c r="F47" s="497" t="s">
        <v>671</v>
      </c>
    </row>
    <row r="48" spans="1:6" s="298" customFormat="1" ht="12" customHeight="1">
      <c r="A48" s="250" t="s">
        <v>322</v>
      </c>
      <c r="B48" s="300" t="s">
        <v>323</v>
      </c>
      <c r="C48" s="292">
        <v>0</v>
      </c>
      <c r="D48" s="292">
        <v>0</v>
      </c>
      <c r="E48" s="275">
        <v>0</v>
      </c>
      <c r="F48" s="497" t="s">
        <v>672</v>
      </c>
    </row>
    <row r="49" spans="1:6" s="298" customFormat="1" ht="12" customHeight="1">
      <c r="A49" s="250" t="s">
        <v>324</v>
      </c>
      <c r="B49" s="300" t="s">
        <v>325</v>
      </c>
      <c r="C49" s="292">
        <v>0</v>
      </c>
      <c r="D49" s="292">
        <v>0</v>
      </c>
      <c r="E49" s="275">
        <v>0</v>
      </c>
      <c r="F49" s="497" t="s">
        <v>673</v>
      </c>
    </row>
    <row r="50" spans="1:6" s="298" customFormat="1" ht="12" customHeight="1" thickBot="1">
      <c r="A50" s="252" t="s">
        <v>326</v>
      </c>
      <c r="B50" s="301" t="s">
        <v>327</v>
      </c>
      <c r="C50" s="293">
        <v>0</v>
      </c>
      <c r="D50" s="293">
        <v>0</v>
      </c>
      <c r="E50" s="276">
        <v>0</v>
      </c>
      <c r="F50" s="497" t="s">
        <v>674</v>
      </c>
    </row>
    <row r="51" spans="1:6" s="298" customFormat="1" ht="17.25" customHeight="1" thickBot="1">
      <c r="A51" s="256" t="s">
        <v>109</v>
      </c>
      <c r="B51" s="257" t="s">
        <v>328</v>
      </c>
      <c r="C51" s="288">
        <v>0</v>
      </c>
      <c r="D51" s="288">
        <v>0</v>
      </c>
      <c r="E51" s="271">
        <v>0</v>
      </c>
      <c r="F51" s="497" t="s">
        <v>675</v>
      </c>
    </row>
    <row r="52" spans="1:6" s="298" customFormat="1" ht="12" customHeight="1">
      <c r="A52" s="251" t="s">
        <v>63</v>
      </c>
      <c r="B52" s="299" t="s">
        <v>329</v>
      </c>
      <c r="C52" s="290">
        <v>0</v>
      </c>
      <c r="D52" s="290">
        <v>0</v>
      </c>
      <c r="E52" s="273">
        <v>0</v>
      </c>
      <c r="F52" s="497" t="s">
        <v>676</v>
      </c>
    </row>
    <row r="53" spans="1:6" s="298" customFormat="1" ht="12" customHeight="1">
      <c r="A53" s="250" t="s">
        <v>64</v>
      </c>
      <c r="B53" s="300" t="s">
        <v>330</v>
      </c>
      <c r="C53" s="289">
        <v>0</v>
      </c>
      <c r="D53" s="289">
        <v>0</v>
      </c>
      <c r="E53" s="272">
        <v>0</v>
      </c>
      <c r="F53" s="497" t="s">
        <v>677</v>
      </c>
    </row>
    <row r="54" spans="1:6" s="298" customFormat="1" ht="12" customHeight="1">
      <c r="A54" s="250" t="s">
        <v>331</v>
      </c>
      <c r="B54" s="300" t="s">
        <v>332</v>
      </c>
      <c r="C54" s="289">
        <v>0</v>
      </c>
      <c r="D54" s="289">
        <v>0</v>
      </c>
      <c r="E54" s="272">
        <v>0</v>
      </c>
      <c r="F54" s="497" t="s">
        <v>678</v>
      </c>
    </row>
    <row r="55" spans="1:6" s="298" customFormat="1" ht="12" customHeight="1" thickBot="1">
      <c r="A55" s="252" t="s">
        <v>333</v>
      </c>
      <c r="B55" s="301" t="s">
        <v>334</v>
      </c>
      <c r="C55" s="291">
        <v>0</v>
      </c>
      <c r="D55" s="291">
        <v>0</v>
      </c>
      <c r="E55" s="274">
        <v>0</v>
      </c>
      <c r="F55" s="497" t="s">
        <v>679</v>
      </c>
    </row>
    <row r="56" spans="1:6" s="298" customFormat="1" ht="12" customHeight="1" thickBot="1">
      <c r="A56" s="256" t="s">
        <v>12</v>
      </c>
      <c r="B56" s="278" t="s">
        <v>335</v>
      </c>
      <c r="C56" s="288">
        <v>0</v>
      </c>
      <c r="D56" s="288">
        <v>0</v>
      </c>
      <c r="E56" s="271">
        <v>0</v>
      </c>
      <c r="F56" s="497" t="s">
        <v>680</v>
      </c>
    </row>
    <row r="57" spans="1:6" s="298" customFormat="1" ht="12" customHeight="1">
      <c r="A57" s="251" t="s">
        <v>110</v>
      </c>
      <c r="B57" s="299" t="s">
        <v>336</v>
      </c>
      <c r="C57" s="292">
        <v>0</v>
      </c>
      <c r="D57" s="292">
        <v>0</v>
      </c>
      <c r="E57" s="275">
        <v>0</v>
      </c>
      <c r="F57" s="497" t="s">
        <v>681</v>
      </c>
    </row>
    <row r="58" spans="1:6" s="298" customFormat="1" ht="12" customHeight="1">
      <c r="A58" s="250" t="s">
        <v>111</v>
      </c>
      <c r="B58" s="300" t="s">
        <v>337</v>
      </c>
      <c r="C58" s="292">
        <v>0</v>
      </c>
      <c r="D58" s="292">
        <v>0</v>
      </c>
      <c r="E58" s="275">
        <v>0</v>
      </c>
      <c r="F58" s="497" t="s">
        <v>682</v>
      </c>
    </row>
    <row r="59" spans="1:6" s="298" customFormat="1" ht="12" customHeight="1">
      <c r="A59" s="250" t="s">
        <v>136</v>
      </c>
      <c r="B59" s="300" t="s">
        <v>338</v>
      </c>
      <c r="C59" s="292">
        <v>0</v>
      </c>
      <c r="D59" s="292">
        <v>0</v>
      </c>
      <c r="E59" s="275">
        <v>0</v>
      </c>
      <c r="F59" s="497" t="s">
        <v>683</v>
      </c>
    </row>
    <row r="60" spans="1:6" s="298" customFormat="1" ht="12" customHeight="1" thickBot="1">
      <c r="A60" s="252" t="s">
        <v>339</v>
      </c>
      <c r="B60" s="301" t="s">
        <v>340</v>
      </c>
      <c r="C60" s="292">
        <v>0</v>
      </c>
      <c r="D60" s="292">
        <v>0</v>
      </c>
      <c r="E60" s="275">
        <v>0</v>
      </c>
      <c r="F60" s="497" t="s">
        <v>684</v>
      </c>
    </row>
    <row r="61" spans="1:6" s="298" customFormat="1" ht="12" customHeight="1" thickBot="1">
      <c r="A61" s="256" t="s">
        <v>13</v>
      </c>
      <c r="B61" s="257" t="s">
        <v>341</v>
      </c>
      <c r="C61" s="294">
        <f>SUM(C6,C13,C20,C27,C34,C45,C51,C56)</f>
        <v>0</v>
      </c>
      <c r="D61" s="294">
        <f>SUM(D6,D13,D20,D27,D34,D45,D51,D56)</f>
        <v>103</v>
      </c>
      <c r="E61" s="294">
        <f>SUM(E6,E13,E20,E27,E34,E45,E51,E56)</f>
        <v>103</v>
      </c>
      <c r="F61" s="497" t="s">
        <v>685</v>
      </c>
    </row>
    <row r="62" spans="1:6" s="298" customFormat="1" ht="12" customHeight="1" thickBot="1">
      <c r="A62" s="311" t="s">
        <v>342</v>
      </c>
      <c r="B62" s="278" t="s">
        <v>343</v>
      </c>
      <c r="C62" s="288">
        <v>0</v>
      </c>
      <c r="D62" s="288">
        <v>0</v>
      </c>
      <c r="E62" s="271">
        <v>0</v>
      </c>
      <c r="F62" s="497" t="s">
        <v>686</v>
      </c>
    </row>
    <row r="63" spans="1:6" s="298" customFormat="1" ht="12" customHeight="1">
      <c r="A63" s="251" t="s">
        <v>344</v>
      </c>
      <c r="B63" s="299" t="s">
        <v>345</v>
      </c>
      <c r="C63" s="292">
        <v>0</v>
      </c>
      <c r="D63" s="292">
        <v>0</v>
      </c>
      <c r="E63" s="275">
        <v>0</v>
      </c>
      <c r="F63" s="497" t="s">
        <v>687</v>
      </c>
    </row>
    <row r="64" spans="1:6" s="298" customFormat="1" ht="12" customHeight="1">
      <c r="A64" s="250" t="s">
        <v>346</v>
      </c>
      <c r="B64" s="300" t="s">
        <v>347</v>
      </c>
      <c r="C64" s="292">
        <v>0</v>
      </c>
      <c r="D64" s="292">
        <v>0</v>
      </c>
      <c r="E64" s="275">
        <v>0</v>
      </c>
      <c r="F64" s="497" t="s">
        <v>688</v>
      </c>
    </row>
    <row r="65" spans="1:6" s="298" customFormat="1" ht="12" customHeight="1" thickBot="1">
      <c r="A65" s="252" t="s">
        <v>348</v>
      </c>
      <c r="B65" s="236" t="s">
        <v>393</v>
      </c>
      <c r="C65" s="292">
        <v>0</v>
      </c>
      <c r="D65" s="292">
        <v>0</v>
      </c>
      <c r="E65" s="275">
        <v>0</v>
      </c>
      <c r="F65" s="497" t="s">
        <v>689</v>
      </c>
    </row>
    <row r="66" spans="1:6" s="298" customFormat="1" ht="12" customHeight="1" thickBot="1">
      <c r="A66" s="311" t="s">
        <v>350</v>
      </c>
      <c r="B66" s="278" t="s">
        <v>351</v>
      </c>
      <c r="C66" s="288">
        <v>0</v>
      </c>
      <c r="D66" s="288">
        <v>0</v>
      </c>
      <c r="E66" s="271">
        <v>0</v>
      </c>
      <c r="F66" s="497" t="s">
        <v>690</v>
      </c>
    </row>
    <row r="67" spans="1:6" s="298" customFormat="1" ht="13.5" customHeight="1">
      <c r="A67" s="251" t="s">
        <v>87</v>
      </c>
      <c r="B67" s="299" t="s">
        <v>352</v>
      </c>
      <c r="C67" s="292">
        <v>0</v>
      </c>
      <c r="D67" s="292">
        <v>0</v>
      </c>
      <c r="E67" s="275">
        <v>0</v>
      </c>
      <c r="F67" s="497" t="s">
        <v>691</v>
      </c>
    </row>
    <row r="68" spans="1:6" s="298" customFormat="1" ht="12" customHeight="1">
      <c r="A68" s="250" t="s">
        <v>88</v>
      </c>
      <c r="B68" s="300" t="s">
        <v>353</v>
      </c>
      <c r="C68" s="292">
        <v>0</v>
      </c>
      <c r="D68" s="292">
        <v>0</v>
      </c>
      <c r="E68" s="275">
        <v>0</v>
      </c>
      <c r="F68" s="497" t="s">
        <v>692</v>
      </c>
    </row>
    <row r="69" spans="1:6" s="298" customFormat="1" ht="12" customHeight="1">
      <c r="A69" s="250" t="s">
        <v>354</v>
      </c>
      <c r="B69" s="300" t="s">
        <v>355</v>
      </c>
      <c r="C69" s="292">
        <v>0</v>
      </c>
      <c r="D69" s="292">
        <v>0</v>
      </c>
      <c r="E69" s="275">
        <v>0</v>
      </c>
      <c r="F69" s="497" t="s">
        <v>693</v>
      </c>
    </row>
    <row r="70" spans="1:6" s="298" customFormat="1" ht="12" customHeight="1" thickBot="1">
      <c r="A70" s="252" t="s">
        <v>356</v>
      </c>
      <c r="B70" s="301" t="s">
        <v>357</v>
      </c>
      <c r="C70" s="292">
        <v>0</v>
      </c>
      <c r="D70" s="292">
        <v>0</v>
      </c>
      <c r="E70" s="275">
        <v>0</v>
      </c>
      <c r="F70" s="497" t="s">
        <v>694</v>
      </c>
    </row>
    <row r="71" spans="1:6" s="298" customFormat="1" ht="12" customHeight="1" thickBot="1">
      <c r="A71" s="311" t="s">
        <v>358</v>
      </c>
      <c r="B71" s="278" t="s">
        <v>359</v>
      </c>
      <c r="C71" s="288">
        <v>0</v>
      </c>
      <c r="D71" s="288"/>
      <c r="E71" s="271"/>
      <c r="F71" s="497" t="s">
        <v>695</v>
      </c>
    </row>
    <row r="72" spans="1:6" s="298" customFormat="1" ht="12" customHeight="1">
      <c r="A72" s="251" t="s">
        <v>360</v>
      </c>
      <c r="B72" s="299" t="s">
        <v>361</v>
      </c>
      <c r="C72" s="292">
        <v>0</v>
      </c>
      <c r="D72" s="292"/>
      <c r="E72" s="275"/>
      <c r="F72" s="497" t="s">
        <v>696</v>
      </c>
    </row>
    <row r="73" spans="1:6" s="298" customFormat="1" ht="12" customHeight="1" thickBot="1">
      <c r="A73" s="252" t="s">
        <v>362</v>
      </c>
      <c r="B73" s="301" t="s">
        <v>363</v>
      </c>
      <c r="C73" s="292">
        <v>0</v>
      </c>
      <c r="D73" s="292"/>
      <c r="E73" s="275"/>
      <c r="F73" s="497" t="s">
        <v>697</v>
      </c>
    </row>
    <row r="74" spans="1:6" s="298" customFormat="1" ht="12" customHeight="1" thickBot="1">
      <c r="A74" s="311" t="s">
        <v>364</v>
      </c>
      <c r="B74" s="278" t="s">
        <v>365</v>
      </c>
      <c r="C74" s="288">
        <v>0</v>
      </c>
      <c r="D74" s="288"/>
      <c r="E74" s="271"/>
      <c r="F74" s="497" t="s">
        <v>698</v>
      </c>
    </row>
    <row r="75" spans="1:6" s="298" customFormat="1" ht="12" customHeight="1">
      <c r="A75" s="251" t="s">
        <v>366</v>
      </c>
      <c r="B75" s="299" t="s">
        <v>367</v>
      </c>
      <c r="C75" s="292">
        <v>0</v>
      </c>
      <c r="D75" s="292"/>
      <c r="E75" s="275"/>
      <c r="F75" s="497" t="s">
        <v>699</v>
      </c>
    </row>
    <row r="76" spans="1:6" s="298" customFormat="1" ht="12" customHeight="1">
      <c r="A76" s="250" t="s">
        <v>368</v>
      </c>
      <c r="B76" s="300" t="s">
        <v>369</v>
      </c>
      <c r="C76" s="292">
        <v>0</v>
      </c>
      <c r="D76" s="292">
        <v>0</v>
      </c>
      <c r="E76" s="275">
        <v>0</v>
      </c>
      <c r="F76" s="497" t="s">
        <v>700</v>
      </c>
    </row>
    <row r="77" spans="1:6" s="298" customFormat="1" ht="12" customHeight="1" thickBot="1">
      <c r="A77" s="252" t="s">
        <v>370</v>
      </c>
      <c r="B77" s="280" t="s">
        <v>371</v>
      </c>
      <c r="C77" s="292">
        <v>0</v>
      </c>
      <c r="D77" s="292">
        <v>0</v>
      </c>
      <c r="E77" s="275">
        <v>0</v>
      </c>
      <c r="F77" s="497" t="s">
        <v>701</v>
      </c>
    </row>
    <row r="78" spans="1:6" s="298" customFormat="1" ht="12" customHeight="1" thickBot="1">
      <c r="A78" s="311" t="s">
        <v>372</v>
      </c>
      <c r="B78" s="278" t="s">
        <v>373</v>
      </c>
      <c r="C78" s="288">
        <v>0</v>
      </c>
      <c r="D78" s="288">
        <v>0</v>
      </c>
      <c r="E78" s="271">
        <v>0</v>
      </c>
      <c r="F78" s="497" t="s">
        <v>702</v>
      </c>
    </row>
    <row r="79" spans="1:6" s="298" customFormat="1" ht="12" customHeight="1">
      <c r="A79" s="302" t="s">
        <v>374</v>
      </c>
      <c r="B79" s="299" t="s">
        <v>375</v>
      </c>
      <c r="C79" s="292">
        <v>0</v>
      </c>
      <c r="D79" s="292">
        <v>0</v>
      </c>
      <c r="E79" s="275">
        <v>0</v>
      </c>
      <c r="F79" s="497" t="s">
        <v>703</v>
      </c>
    </row>
    <row r="80" spans="1:6" s="298" customFormat="1" ht="12" customHeight="1">
      <c r="A80" s="303" t="s">
        <v>376</v>
      </c>
      <c r="B80" s="300" t="s">
        <v>377</v>
      </c>
      <c r="C80" s="292">
        <v>0</v>
      </c>
      <c r="D80" s="292">
        <v>0</v>
      </c>
      <c r="E80" s="275">
        <v>0</v>
      </c>
      <c r="F80" s="497" t="s">
        <v>704</v>
      </c>
    </row>
    <row r="81" spans="1:6" s="298" customFormat="1" ht="12" customHeight="1">
      <c r="A81" s="303" t="s">
        <v>378</v>
      </c>
      <c r="B81" s="300" t="s">
        <v>379</v>
      </c>
      <c r="C81" s="292">
        <v>0</v>
      </c>
      <c r="D81" s="292">
        <v>0</v>
      </c>
      <c r="E81" s="275">
        <v>0</v>
      </c>
      <c r="F81" s="497" t="s">
        <v>705</v>
      </c>
    </row>
    <row r="82" spans="1:6" s="298" customFormat="1" ht="12" customHeight="1" thickBot="1">
      <c r="A82" s="312" t="s">
        <v>380</v>
      </c>
      <c r="B82" s="280" t="s">
        <v>381</v>
      </c>
      <c r="C82" s="292">
        <v>0</v>
      </c>
      <c r="D82" s="292">
        <v>0</v>
      </c>
      <c r="E82" s="275">
        <v>0</v>
      </c>
      <c r="F82" s="497" t="s">
        <v>706</v>
      </c>
    </row>
    <row r="83" spans="1:6" s="298" customFormat="1" ht="12" customHeight="1" thickBot="1">
      <c r="A83" s="311" t="s">
        <v>382</v>
      </c>
      <c r="B83" s="278" t="s">
        <v>383</v>
      </c>
      <c r="C83" s="314">
        <v>0</v>
      </c>
      <c r="D83" s="314">
        <v>0</v>
      </c>
      <c r="E83" s="315">
        <v>0</v>
      </c>
      <c r="F83" s="497" t="s">
        <v>707</v>
      </c>
    </row>
    <row r="84" spans="1:6" s="298" customFormat="1" ht="12" customHeight="1" thickBot="1">
      <c r="A84" s="311" t="s">
        <v>384</v>
      </c>
      <c r="B84" s="234" t="s">
        <v>385</v>
      </c>
      <c r="C84" s="294">
        <v>0</v>
      </c>
      <c r="D84" s="294">
        <v>103</v>
      </c>
      <c r="E84" s="306">
        <v>103</v>
      </c>
      <c r="F84" s="497" t="s">
        <v>708</v>
      </c>
    </row>
    <row r="85" spans="1:6" s="298" customFormat="1" ht="12" customHeight="1" thickBot="1">
      <c r="A85" s="313" t="s">
        <v>386</v>
      </c>
      <c r="B85" s="237" t="s">
        <v>387</v>
      </c>
      <c r="C85" s="294"/>
      <c r="D85" s="294">
        <v>103</v>
      </c>
      <c r="E85" s="294">
        <v>103</v>
      </c>
      <c r="F85" s="497" t="s">
        <v>709</v>
      </c>
    </row>
    <row r="86" spans="1:6" s="298" customFormat="1" ht="12" customHeight="1">
      <c r="A86" s="232"/>
      <c r="B86" s="232"/>
      <c r="C86" s="233"/>
      <c r="D86" s="233"/>
      <c r="E86" s="233"/>
      <c r="F86" s="497"/>
    </row>
    <row r="87" spans="1:6" ht="16.5" customHeight="1">
      <c r="A87" s="511" t="s">
        <v>34</v>
      </c>
      <c r="B87" s="511"/>
      <c r="C87" s="511"/>
      <c r="D87" s="511"/>
      <c r="E87" s="511"/>
      <c r="F87" s="495"/>
    </row>
    <row r="88" spans="1:6" s="304" customFormat="1" ht="16.5" customHeight="1" thickBot="1">
      <c r="A88" s="45" t="s">
        <v>91</v>
      </c>
      <c r="B88" s="45"/>
      <c r="C88" s="265"/>
      <c r="D88" s="265"/>
      <c r="E88" s="265" t="s">
        <v>135</v>
      </c>
      <c r="F88" s="498"/>
    </row>
    <row r="89" spans="1:6" s="304" customFormat="1" ht="16.5" customHeight="1">
      <c r="A89" s="517" t="s">
        <v>53</v>
      </c>
      <c r="B89" s="514" t="s">
        <v>156</v>
      </c>
      <c r="C89" s="512" t="str">
        <f>+C3</f>
        <v>2014. évi</v>
      </c>
      <c r="D89" s="512"/>
      <c r="E89" s="513"/>
      <c r="F89" s="498"/>
    </row>
    <row r="90" spans="1:6" ht="37.5" customHeight="1" thickBot="1">
      <c r="A90" s="518"/>
      <c r="B90" s="515"/>
      <c r="C90" s="46" t="s">
        <v>157</v>
      </c>
      <c r="D90" s="46" t="s">
        <v>158</v>
      </c>
      <c r="E90" s="47" t="s">
        <v>159</v>
      </c>
      <c r="F90" s="495"/>
    </row>
    <row r="91" spans="1:6" s="297" customFormat="1" ht="12" customHeight="1" thickBot="1">
      <c r="A91" s="261" t="s">
        <v>388</v>
      </c>
      <c r="B91" s="262" t="s">
        <v>389</v>
      </c>
      <c r="C91" s="262" t="s">
        <v>390</v>
      </c>
      <c r="D91" s="262" t="s">
        <v>391</v>
      </c>
      <c r="E91" s="263" t="s">
        <v>392</v>
      </c>
      <c r="F91" s="496"/>
    </row>
    <row r="92" spans="1:6" ht="12" customHeight="1" thickBot="1">
      <c r="A92" s="258" t="s">
        <v>5</v>
      </c>
      <c r="B92" s="260" t="s">
        <v>394</v>
      </c>
      <c r="C92" s="287">
        <f>SUM(C93:C97)</f>
        <v>0</v>
      </c>
      <c r="D92" s="287">
        <f>SUM(D93:D97)</f>
        <v>103</v>
      </c>
      <c r="E92" s="287">
        <v>103</v>
      </c>
      <c r="F92" s="495" t="s">
        <v>630</v>
      </c>
    </row>
    <row r="93" spans="1:6" ht="12" customHeight="1">
      <c r="A93" s="253" t="s">
        <v>65</v>
      </c>
      <c r="B93" s="246" t="s">
        <v>35</v>
      </c>
      <c r="C93" s="53"/>
      <c r="D93" s="53"/>
      <c r="E93" s="241"/>
      <c r="F93" s="495" t="s">
        <v>631</v>
      </c>
    </row>
    <row r="94" spans="1:6" ht="12" customHeight="1">
      <c r="A94" s="250" t="s">
        <v>66</v>
      </c>
      <c r="B94" s="244" t="s">
        <v>112</v>
      </c>
      <c r="C94" s="289"/>
      <c r="D94" s="289"/>
      <c r="E94" s="272"/>
      <c r="F94" s="495" t="s">
        <v>632</v>
      </c>
    </row>
    <row r="95" spans="1:6" ht="12" customHeight="1">
      <c r="A95" s="250" t="s">
        <v>67</v>
      </c>
      <c r="B95" s="244" t="s">
        <v>85</v>
      </c>
      <c r="C95" s="291"/>
      <c r="D95" s="291"/>
      <c r="E95" s="274"/>
      <c r="F95" s="495" t="s">
        <v>633</v>
      </c>
    </row>
    <row r="96" spans="1:6" ht="12" customHeight="1">
      <c r="A96" s="250" t="s">
        <v>68</v>
      </c>
      <c r="B96" s="247" t="s">
        <v>113</v>
      </c>
      <c r="C96" s="291"/>
      <c r="D96" s="291"/>
      <c r="E96" s="274"/>
      <c r="F96" s="495" t="s">
        <v>634</v>
      </c>
    </row>
    <row r="97" spans="1:6" ht="12" customHeight="1">
      <c r="A97" s="250" t="s">
        <v>76</v>
      </c>
      <c r="B97" s="255" t="s">
        <v>114</v>
      </c>
      <c r="C97" s="291"/>
      <c r="D97" s="291">
        <v>103</v>
      </c>
      <c r="E97" s="274">
        <v>103</v>
      </c>
      <c r="F97" s="495" t="s">
        <v>635</v>
      </c>
    </row>
    <row r="98" spans="1:6" ht="12" customHeight="1">
      <c r="A98" s="250" t="s">
        <v>69</v>
      </c>
      <c r="B98" s="244" t="s">
        <v>395</v>
      </c>
      <c r="C98" s="291">
        <v>0</v>
      </c>
      <c r="D98" s="291">
        <v>103</v>
      </c>
      <c r="E98" s="274">
        <v>103</v>
      </c>
      <c r="F98" s="495" t="s">
        <v>636</v>
      </c>
    </row>
    <row r="99" spans="1:6" ht="12" customHeight="1">
      <c r="A99" s="250" t="s">
        <v>70</v>
      </c>
      <c r="B99" s="267" t="s">
        <v>396</v>
      </c>
      <c r="C99" s="291">
        <v>0</v>
      </c>
      <c r="D99" s="291">
        <v>0</v>
      </c>
      <c r="E99" s="274">
        <v>0</v>
      </c>
      <c r="F99" s="495" t="s">
        <v>637</v>
      </c>
    </row>
    <row r="100" spans="1:6" ht="12" customHeight="1">
      <c r="A100" s="250" t="s">
        <v>77</v>
      </c>
      <c r="B100" s="268" t="s">
        <v>397</v>
      </c>
      <c r="C100" s="291">
        <v>0</v>
      </c>
      <c r="D100" s="291">
        <v>0</v>
      </c>
      <c r="E100" s="274">
        <v>0</v>
      </c>
      <c r="F100" s="495" t="s">
        <v>638</v>
      </c>
    </row>
    <row r="101" spans="1:6" ht="12" customHeight="1">
      <c r="A101" s="250" t="s">
        <v>78</v>
      </c>
      <c r="B101" s="268" t="s">
        <v>398</v>
      </c>
      <c r="C101" s="291">
        <v>0</v>
      </c>
      <c r="D101" s="291">
        <v>0</v>
      </c>
      <c r="E101" s="274">
        <v>0</v>
      </c>
      <c r="F101" s="495" t="s">
        <v>639</v>
      </c>
    </row>
    <row r="102" spans="1:6" ht="12" customHeight="1">
      <c r="A102" s="250" t="s">
        <v>79</v>
      </c>
      <c r="B102" s="267" t="s">
        <v>399</v>
      </c>
      <c r="C102" s="291">
        <v>0</v>
      </c>
      <c r="D102" s="291"/>
      <c r="E102" s="274"/>
      <c r="F102" s="495" t="s">
        <v>640</v>
      </c>
    </row>
    <row r="103" spans="1:6" ht="12" customHeight="1">
      <c r="A103" s="250" t="s">
        <v>80</v>
      </c>
      <c r="B103" s="267" t="s">
        <v>400</v>
      </c>
      <c r="C103" s="291">
        <v>0</v>
      </c>
      <c r="D103" s="291">
        <v>0</v>
      </c>
      <c r="E103" s="274">
        <v>0</v>
      </c>
      <c r="F103" s="495" t="s">
        <v>641</v>
      </c>
    </row>
    <row r="104" spans="1:6" ht="12" customHeight="1">
      <c r="A104" s="250" t="s">
        <v>82</v>
      </c>
      <c r="B104" s="268" t="s">
        <v>401</v>
      </c>
      <c r="C104" s="291">
        <v>0</v>
      </c>
      <c r="D104" s="291">
        <v>0</v>
      </c>
      <c r="E104" s="274">
        <v>0</v>
      </c>
      <c r="F104" s="495" t="s">
        <v>642</v>
      </c>
    </row>
    <row r="105" spans="1:6" ht="12" customHeight="1">
      <c r="A105" s="249" t="s">
        <v>115</v>
      </c>
      <c r="B105" s="269" t="s">
        <v>402</v>
      </c>
      <c r="C105" s="291">
        <v>0</v>
      </c>
      <c r="D105" s="291">
        <v>0</v>
      </c>
      <c r="E105" s="274">
        <v>0</v>
      </c>
      <c r="F105" s="495" t="s">
        <v>643</v>
      </c>
    </row>
    <row r="106" spans="1:6" ht="12" customHeight="1">
      <c r="A106" s="250" t="s">
        <v>403</v>
      </c>
      <c r="B106" s="269" t="s">
        <v>404</v>
      </c>
      <c r="C106" s="291">
        <v>0</v>
      </c>
      <c r="D106" s="291">
        <v>0</v>
      </c>
      <c r="E106" s="274">
        <v>0</v>
      </c>
      <c r="F106" s="495" t="s">
        <v>644</v>
      </c>
    </row>
    <row r="107" spans="1:6" ht="12" customHeight="1" thickBot="1">
      <c r="A107" s="254" t="s">
        <v>405</v>
      </c>
      <c r="B107" s="270" t="s">
        <v>406</v>
      </c>
      <c r="C107" s="54"/>
      <c r="D107" s="54"/>
      <c r="E107" s="235"/>
      <c r="F107" s="495" t="s">
        <v>645</v>
      </c>
    </row>
    <row r="108" spans="1:6" ht="12" customHeight="1" thickBot="1">
      <c r="A108" s="256" t="s">
        <v>6</v>
      </c>
      <c r="B108" s="259" t="s">
        <v>407</v>
      </c>
      <c r="C108" s="288"/>
      <c r="D108" s="288">
        <f>SUM(D109:D111)</f>
        <v>0</v>
      </c>
      <c r="E108" s="288">
        <f>SUM(E109:E111)</f>
        <v>0</v>
      </c>
      <c r="F108" s="495" t="s">
        <v>646</v>
      </c>
    </row>
    <row r="109" spans="1:6" ht="12" customHeight="1">
      <c r="A109" s="251" t="s">
        <v>71</v>
      </c>
      <c r="B109" s="244" t="s">
        <v>134</v>
      </c>
      <c r="C109" s="290"/>
      <c r="D109" s="290"/>
      <c r="E109" s="273"/>
      <c r="F109" s="495" t="s">
        <v>647</v>
      </c>
    </row>
    <row r="110" spans="1:6" ht="12" customHeight="1">
      <c r="A110" s="251" t="s">
        <v>72</v>
      </c>
      <c r="B110" s="248" t="s">
        <v>408</v>
      </c>
      <c r="C110" s="290"/>
      <c r="D110" s="290"/>
      <c r="E110" s="273"/>
      <c r="F110" s="495" t="s">
        <v>648</v>
      </c>
    </row>
    <row r="111" spans="1:6" ht="15.75">
      <c r="A111" s="251" t="s">
        <v>73</v>
      </c>
      <c r="B111" s="248" t="s">
        <v>116</v>
      </c>
      <c r="C111" s="289"/>
      <c r="D111" s="289"/>
      <c r="E111" s="272"/>
      <c r="F111" s="495" t="s">
        <v>649</v>
      </c>
    </row>
    <row r="112" spans="1:6" ht="12" customHeight="1">
      <c r="A112" s="251" t="s">
        <v>74</v>
      </c>
      <c r="B112" s="248" t="s">
        <v>409</v>
      </c>
      <c r="C112" s="289">
        <v>0</v>
      </c>
      <c r="D112" s="289">
        <v>0</v>
      </c>
      <c r="E112" s="272">
        <v>0</v>
      </c>
      <c r="F112" s="495" t="s">
        <v>650</v>
      </c>
    </row>
    <row r="113" spans="1:6" ht="12" customHeight="1">
      <c r="A113" s="251" t="s">
        <v>75</v>
      </c>
      <c r="B113" s="280" t="s">
        <v>137</v>
      </c>
      <c r="C113" s="289">
        <v>0</v>
      </c>
      <c r="D113" s="289">
        <v>0</v>
      </c>
      <c r="E113" s="272">
        <v>0</v>
      </c>
      <c r="F113" s="495" t="s">
        <v>651</v>
      </c>
    </row>
    <row r="114" spans="1:6" ht="21.75" customHeight="1">
      <c r="A114" s="251" t="s">
        <v>81</v>
      </c>
      <c r="B114" s="279" t="s">
        <v>410</v>
      </c>
      <c r="C114" s="289">
        <v>0</v>
      </c>
      <c r="D114" s="289">
        <v>0</v>
      </c>
      <c r="E114" s="272">
        <v>0</v>
      </c>
      <c r="F114" s="495" t="s">
        <v>652</v>
      </c>
    </row>
    <row r="115" spans="1:6" ht="24" customHeight="1">
      <c r="A115" s="251" t="s">
        <v>83</v>
      </c>
      <c r="B115" s="295" t="s">
        <v>411</v>
      </c>
      <c r="C115" s="289">
        <v>0</v>
      </c>
      <c r="D115" s="289">
        <v>0</v>
      </c>
      <c r="E115" s="272">
        <v>0</v>
      </c>
      <c r="F115" s="495" t="s">
        <v>653</v>
      </c>
    </row>
    <row r="116" spans="1:6" ht="12" customHeight="1">
      <c r="A116" s="251" t="s">
        <v>117</v>
      </c>
      <c r="B116" s="268" t="s">
        <v>398</v>
      </c>
      <c r="C116" s="289">
        <v>0</v>
      </c>
      <c r="D116" s="289">
        <v>0</v>
      </c>
      <c r="E116" s="272">
        <v>0</v>
      </c>
      <c r="F116" s="495" t="s">
        <v>654</v>
      </c>
    </row>
    <row r="117" spans="1:6" ht="12" customHeight="1">
      <c r="A117" s="251" t="s">
        <v>118</v>
      </c>
      <c r="B117" s="268" t="s">
        <v>412</v>
      </c>
      <c r="C117" s="289">
        <v>0</v>
      </c>
      <c r="D117" s="289">
        <v>0</v>
      </c>
      <c r="E117" s="272">
        <v>0</v>
      </c>
      <c r="F117" s="495" t="s">
        <v>655</v>
      </c>
    </row>
    <row r="118" spans="1:6" ht="12" customHeight="1">
      <c r="A118" s="251" t="s">
        <v>119</v>
      </c>
      <c r="B118" s="268" t="s">
        <v>413</v>
      </c>
      <c r="C118" s="289">
        <v>0</v>
      </c>
      <c r="D118" s="289">
        <v>0</v>
      </c>
      <c r="E118" s="272">
        <v>0</v>
      </c>
      <c r="F118" s="495" t="s">
        <v>656</v>
      </c>
    </row>
    <row r="119" spans="1:6" s="316" customFormat="1" ht="12" customHeight="1">
      <c r="A119" s="251" t="s">
        <v>414</v>
      </c>
      <c r="B119" s="268" t="s">
        <v>401</v>
      </c>
      <c r="C119" s="289">
        <v>0</v>
      </c>
      <c r="D119" s="289">
        <v>0</v>
      </c>
      <c r="E119" s="272">
        <v>0</v>
      </c>
      <c r="F119" s="495" t="s">
        <v>657</v>
      </c>
    </row>
    <row r="120" spans="1:6" ht="12" customHeight="1">
      <c r="A120" s="251" t="s">
        <v>415</v>
      </c>
      <c r="B120" s="268" t="s">
        <v>416</v>
      </c>
      <c r="C120" s="289">
        <v>0</v>
      </c>
      <c r="D120" s="289">
        <v>0</v>
      </c>
      <c r="E120" s="272">
        <v>0</v>
      </c>
      <c r="F120" s="495" t="s">
        <v>658</v>
      </c>
    </row>
    <row r="121" spans="1:6" ht="12" customHeight="1" thickBot="1">
      <c r="A121" s="249" t="s">
        <v>417</v>
      </c>
      <c r="B121" s="268" t="s">
        <v>418</v>
      </c>
      <c r="C121" s="291">
        <v>0</v>
      </c>
      <c r="D121" s="291">
        <v>0</v>
      </c>
      <c r="E121" s="274">
        <v>0</v>
      </c>
      <c r="F121" s="495" t="s">
        <v>659</v>
      </c>
    </row>
    <row r="122" spans="1:6" ht="12" customHeight="1" thickBot="1">
      <c r="A122" s="256" t="s">
        <v>7</v>
      </c>
      <c r="B122" s="264" t="s">
        <v>419</v>
      </c>
      <c r="C122" s="288"/>
      <c r="D122" s="288"/>
      <c r="E122" s="271"/>
      <c r="F122" s="495" t="s">
        <v>660</v>
      </c>
    </row>
    <row r="123" spans="1:6" ht="12" customHeight="1">
      <c r="A123" s="251" t="s">
        <v>54</v>
      </c>
      <c r="B123" s="245" t="s">
        <v>43</v>
      </c>
      <c r="C123" s="290">
        <v>0</v>
      </c>
      <c r="D123" s="290"/>
      <c r="E123" s="273">
        <v>0</v>
      </c>
      <c r="F123" s="495" t="s">
        <v>661</v>
      </c>
    </row>
    <row r="124" spans="1:6" ht="12" customHeight="1" thickBot="1">
      <c r="A124" s="252" t="s">
        <v>55</v>
      </c>
      <c r="B124" s="248" t="s">
        <v>44</v>
      </c>
      <c r="C124" s="291">
        <v>0</v>
      </c>
      <c r="D124" s="291"/>
      <c r="E124" s="274">
        <v>0</v>
      </c>
      <c r="F124" s="495" t="s">
        <v>662</v>
      </c>
    </row>
    <row r="125" spans="1:6" ht="12" customHeight="1" thickBot="1">
      <c r="A125" s="256" t="s">
        <v>8</v>
      </c>
      <c r="B125" s="264" t="s">
        <v>420</v>
      </c>
      <c r="C125" s="288">
        <f>SUM(C122,C108,C92)</f>
        <v>0</v>
      </c>
      <c r="D125" s="288">
        <v>103</v>
      </c>
      <c r="E125" s="288">
        <f>SUM(E122,E108,E92)</f>
        <v>103</v>
      </c>
      <c r="F125" s="495" t="s">
        <v>663</v>
      </c>
    </row>
    <row r="126" spans="1:6" ht="12" customHeight="1" thickBot="1">
      <c r="A126" s="256" t="s">
        <v>9</v>
      </c>
      <c r="B126" s="264" t="s">
        <v>421</v>
      </c>
      <c r="C126" s="288"/>
      <c r="D126" s="288"/>
      <c r="E126" s="271"/>
      <c r="F126" s="495" t="s">
        <v>664</v>
      </c>
    </row>
    <row r="127" spans="1:6" ht="12" customHeight="1">
      <c r="A127" s="251" t="s">
        <v>58</v>
      </c>
      <c r="B127" s="245" t="s">
        <v>422</v>
      </c>
      <c r="C127" s="289">
        <v>0</v>
      </c>
      <c r="D127" s="289">
        <v>0</v>
      </c>
      <c r="E127" s="272">
        <v>0</v>
      </c>
      <c r="F127" s="495" t="s">
        <v>665</v>
      </c>
    </row>
    <row r="128" spans="1:6" ht="12" customHeight="1">
      <c r="A128" s="251" t="s">
        <v>59</v>
      </c>
      <c r="B128" s="245" t="s">
        <v>423</v>
      </c>
      <c r="C128" s="289">
        <v>0</v>
      </c>
      <c r="D128" s="289">
        <v>0</v>
      </c>
      <c r="E128" s="272">
        <v>0</v>
      </c>
      <c r="F128" s="495" t="s">
        <v>666</v>
      </c>
    </row>
    <row r="129" spans="1:6" ht="12" customHeight="1" thickBot="1">
      <c r="A129" s="249" t="s">
        <v>60</v>
      </c>
      <c r="B129" s="243" t="s">
        <v>424</v>
      </c>
      <c r="C129" s="289">
        <v>0</v>
      </c>
      <c r="D129" s="289">
        <v>0</v>
      </c>
      <c r="E129" s="272">
        <v>0</v>
      </c>
      <c r="F129" s="495" t="s">
        <v>667</v>
      </c>
    </row>
    <row r="130" spans="1:6" ht="12" customHeight="1" thickBot="1">
      <c r="A130" s="256" t="s">
        <v>10</v>
      </c>
      <c r="B130" s="264" t="s">
        <v>425</v>
      </c>
      <c r="C130" s="288"/>
      <c r="D130" s="288"/>
      <c r="E130" s="271"/>
      <c r="F130" s="495" t="s">
        <v>668</v>
      </c>
    </row>
    <row r="131" spans="1:6" ht="12" customHeight="1">
      <c r="A131" s="251" t="s">
        <v>61</v>
      </c>
      <c r="B131" s="245" t="s">
        <v>426</v>
      </c>
      <c r="C131" s="289"/>
      <c r="D131" s="289"/>
      <c r="E131" s="272"/>
      <c r="F131" s="495" t="s">
        <v>669</v>
      </c>
    </row>
    <row r="132" spans="1:6" ht="12" customHeight="1">
      <c r="A132" s="251" t="s">
        <v>62</v>
      </c>
      <c r="B132" s="245" t="s">
        <v>427</v>
      </c>
      <c r="C132" s="289"/>
      <c r="D132" s="289"/>
      <c r="E132" s="272"/>
      <c r="F132" s="495" t="s">
        <v>670</v>
      </c>
    </row>
    <row r="133" spans="1:6" ht="12" customHeight="1">
      <c r="A133" s="251" t="s">
        <v>322</v>
      </c>
      <c r="B133" s="245" t="s">
        <v>428</v>
      </c>
      <c r="C133" s="289"/>
      <c r="D133" s="289"/>
      <c r="E133" s="272"/>
      <c r="F133" s="495" t="s">
        <v>671</v>
      </c>
    </row>
    <row r="134" spans="1:6" ht="12" customHeight="1" thickBot="1">
      <c r="A134" s="249" t="s">
        <v>324</v>
      </c>
      <c r="B134" s="243" t="s">
        <v>429</v>
      </c>
      <c r="C134" s="289"/>
      <c r="D134" s="289"/>
      <c r="E134" s="272"/>
      <c r="F134" s="495" t="s">
        <v>672</v>
      </c>
    </row>
    <row r="135" spans="1:6" ht="12" customHeight="1" thickBot="1">
      <c r="A135" s="256" t="s">
        <v>11</v>
      </c>
      <c r="B135" s="264" t="s">
        <v>430</v>
      </c>
      <c r="C135" s="294"/>
      <c r="D135" s="294"/>
      <c r="E135" s="306"/>
      <c r="F135" s="495" t="s">
        <v>673</v>
      </c>
    </row>
    <row r="136" spans="1:6" ht="12" customHeight="1">
      <c r="A136" s="251" t="s">
        <v>63</v>
      </c>
      <c r="B136" s="245" t="s">
        <v>431</v>
      </c>
      <c r="C136" s="289"/>
      <c r="D136" s="289"/>
      <c r="E136" s="272"/>
      <c r="F136" s="495" t="s">
        <v>674</v>
      </c>
    </row>
    <row r="137" spans="1:6" ht="12" customHeight="1">
      <c r="A137" s="251" t="s">
        <v>64</v>
      </c>
      <c r="B137" s="245" t="s">
        <v>432</v>
      </c>
      <c r="C137" s="289"/>
      <c r="D137" s="289"/>
      <c r="E137" s="272"/>
      <c r="F137" s="495" t="s">
        <v>675</v>
      </c>
    </row>
    <row r="138" spans="1:6" ht="12" customHeight="1">
      <c r="A138" s="251" t="s">
        <v>331</v>
      </c>
      <c r="B138" s="245" t="s">
        <v>433</v>
      </c>
      <c r="C138" s="289"/>
      <c r="D138" s="289"/>
      <c r="E138" s="272"/>
      <c r="F138" s="495" t="s">
        <v>676</v>
      </c>
    </row>
    <row r="139" spans="1:6" ht="12" customHeight="1" thickBot="1">
      <c r="A139" s="249" t="s">
        <v>333</v>
      </c>
      <c r="B139" s="243" t="s">
        <v>434</v>
      </c>
      <c r="C139" s="289"/>
      <c r="D139" s="289"/>
      <c r="E139" s="272"/>
      <c r="F139" s="495" t="s">
        <v>677</v>
      </c>
    </row>
    <row r="140" spans="1:9" ht="15" customHeight="1" thickBot="1">
      <c r="A140" s="256" t="s">
        <v>12</v>
      </c>
      <c r="B140" s="264" t="s">
        <v>435</v>
      </c>
      <c r="C140" s="55"/>
      <c r="D140" s="55"/>
      <c r="E140" s="240"/>
      <c r="F140" s="495" t="s">
        <v>678</v>
      </c>
      <c r="G140" s="305"/>
      <c r="H140" s="305"/>
      <c r="I140" s="305"/>
    </row>
    <row r="141" spans="1:6" s="298" customFormat="1" ht="12.75" customHeight="1">
      <c r="A141" s="251" t="s">
        <v>110</v>
      </c>
      <c r="B141" s="245" t="s">
        <v>436</v>
      </c>
      <c r="C141" s="289">
        <v>0</v>
      </c>
      <c r="D141" s="289">
        <v>0</v>
      </c>
      <c r="E141" s="272">
        <v>0</v>
      </c>
      <c r="F141" s="495" t="s">
        <v>679</v>
      </c>
    </row>
    <row r="142" spans="1:6" ht="12.75" customHeight="1">
      <c r="A142" s="251" t="s">
        <v>111</v>
      </c>
      <c r="B142" s="245" t="s">
        <v>437</v>
      </c>
      <c r="C142" s="289">
        <v>0</v>
      </c>
      <c r="D142" s="289">
        <v>0</v>
      </c>
      <c r="E142" s="272">
        <v>0</v>
      </c>
      <c r="F142" s="495" t="s">
        <v>680</v>
      </c>
    </row>
    <row r="143" spans="1:6" ht="12.75" customHeight="1">
      <c r="A143" s="251" t="s">
        <v>136</v>
      </c>
      <c r="B143" s="245" t="s">
        <v>438</v>
      </c>
      <c r="C143" s="289">
        <v>0</v>
      </c>
      <c r="D143" s="289">
        <v>0</v>
      </c>
      <c r="E143" s="272">
        <v>0</v>
      </c>
      <c r="F143" s="495" t="s">
        <v>681</v>
      </c>
    </row>
    <row r="144" spans="1:6" ht="12.75" customHeight="1" thickBot="1">
      <c r="A144" s="251" t="s">
        <v>339</v>
      </c>
      <c r="B144" s="245" t="s">
        <v>439</v>
      </c>
      <c r="C144" s="289">
        <v>0</v>
      </c>
      <c r="D144" s="289">
        <v>0</v>
      </c>
      <c r="E144" s="272">
        <v>0</v>
      </c>
      <c r="F144" s="495" t="s">
        <v>682</v>
      </c>
    </row>
    <row r="145" spans="1:6" ht="16.5" thickBot="1">
      <c r="A145" s="256" t="s">
        <v>13</v>
      </c>
      <c r="B145" s="264" t="s">
        <v>440</v>
      </c>
      <c r="C145" s="238"/>
      <c r="D145" s="238">
        <v>0</v>
      </c>
      <c r="E145" s="239">
        <v>0</v>
      </c>
      <c r="F145" s="495" t="s">
        <v>683</v>
      </c>
    </row>
    <row r="146" spans="1:6" ht="16.5" thickBot="1">
      <c r="A146" s="281" t="s">
        <v>14</v>
      </c>
      <c r="B146" s="284" t="s">
        <v>441</v>
      </c>
      <c r="C146" s="238"/>
      <c r="D146" s="238">
        <v>103</v>
      </c>
      <c r="E146" s="238">
        <v>103</v>
      </c>
      <c r="F146" s="495" t="s">
        <v>684</v>
      </c>
    </row>
    <row r="148" spans="1:5" ht="18.75" customHeight="1">
      <c r="A148" s="516" t="s">
        <v>442</v>
      </c>
      <c r="B148" s="516"/>
      <c r="C148" s="516"/>
      <c r="D148" s="516"/>
      <c r="E148" s="516"/>
    </row>
    <row r="149" spans="1:5" ht="13.5" customHeight="1" thickBot="1">
      <c r="A149" s="266" t="s">
        <v>92</v>
      </c>
      <c r="B149" s="266"/>
      <c r="C149" s="296"/>
      <c r="E149" s="283" t="s">
        <v>135</v>
      </c>
    </row>
    <row r="150" spans="1:5" ht="21.75" thickBot="1">
      <c r="A150" s="256">
        <v>1</v>
      </c>
      <c r="B150" s="259" t="s">
        <v>443</v>
      </c>
      <c r="C150" s="282">
        <f>+C61-C125</f>
        <v>0</v>
      </c>
      <c r="D150" s="282">
        <f>+D61-D125</f>
        <v>0</v>
      </c>
      <c r="E150" s="282">
        <f>+E61-E125</f>
        <v>0</v>
      </c>
    </row>
    <row r="151" spans="1:5" ht="21.75" thickBot="1">
      <c r="A151" s="256" t="s">
        <v>6</v>
      </c>
      <c r="B151" s="259" t="s">
        <v>444</v>
      </c>
      <c r="C151" s="282">
        <f>+C84-C145</f>
        <v>0</v>
      </c>
      <c r="D151" s="282">
        <f>+D84-D145</f>
        <v>103</v>
      </c>
      <c r="E151" s="282">
        <f>+E84-E145</f>
        <v>103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285" customFormat="1" ht="12.75" customHeight="1">
      <c r="C161" s="286"/>
      <c r="D161" s="286"/>
      <c r="E161" s="286"/>
      <c r="F161" s="296"/>
    </row>
  </sheetData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7874015748031497" right="0.7874015748031497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Sárkeszi Község Önkormányzat
2014. ÉVI ZÁRSZÁMADÁS
ÁLLAMIGAZGATÁSI FELADATOK MÉRLEGE
&amp;R&amp;"Times New Roman CE,Félkövér dőlt"&amp;11 1.4. melléklet a 6/2015. (V.28.) önkormányzati rendelethez</oddHeader>
  </headerFooter>
  <rowBreaks count="1" manualBreakCount="1">
    <brk id="86" min="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view="pageBreakPreview" zoomScaleSheetLayoutView="100" workbookViewId="0" topLeftCell="A1">
      <selection activeCell="E14" sqref="E14"/>
    </sheetView>
  </sheetViews>
  <sheetFormatPr defaultColWidth="9.00390625" defaultRowHeight="12.75"/>
  <cols>
    <col min="1" max="1" width="6.875" style="9" customWidth="1"/>
    <col min="2" max="2" width="55.125" style="26" customWidth="1"/>
    <col min="3" max="5" width="16.375" style="9" customWidth="1"/>
    <col min="6" max="6" width="55.125" style="9" customWidth="1"/>
    <col min="7" max="9" width="16.375" style="9" customWidth="1"/>
    <col min="10" max="10" width="4.875" style="9" customWidth="1"/>
    <col min="11" max="11" width="9.375" style="499" hidden="1" customWidth="1"/>
    <col min="12" max="16384" width="9.375" style="9" customWidth="1"/>
  </cols>
  <sheetData>
    <row r="1" spans="2:10" ht="39.75" customHeight="1">
      <c r="B1" s="328" t="s">
        <v>96</v>
      </c>
      <c r="C1" s="329"/>
      <c r="D1" s="329"/>
      <c r="E1" s="329"/>
      <c r="F1" s="329"/>
      <c r="G1" s="329"/>
      <c r="H1" s="329"/>
      <c r="I1" s="329"/>
      <c r="J1" s="519" t="str">
        <f>+CONCATENATE("2.1. melléklet a ……/",LEFT('1.1.sz.mell.'!C3,4)+1,". (……) önkormányzati rendelethez")</f>
        <v>2.1. melléklet a ……/2015. (……) önkormányzati rendelethez</v>
      </c>
    </row>
    <row r="2" spans="7:10" ht="14.25" thickBot="1">
      <c r="G2" s="39"/>
      <c r="H2" s="39"/>
      <c r="I2" s="39" t="s">
        <v>45</v>
      </c>
      <c r="J2" s="519"/>
    </row>
    <row r="3" spans="1:10" ht="18" customHeight="1" thickBot="1">
      <c r="A3" s="520" t="s">
        <v>53</v>
      </c>
      <c r="B3" s="356" t="s">
        <v>41</v>
      </c>
      <c r="C3" s="357"/>
      <c r="D3" s="357"/>
      <c r="E3" s="357"/>
      <c r="F3" s="356" t="s">
        <v>42</v>
      </c>
      <c r="G3" s="358"/>
      <c r="H3" s="358"/>
      <c r="I3" s="358"/>
      <c r="J3" s="519"/>
    </row>
    <row r="4" spans="1:11" s="330" customFormat="1" ht="35.25" customHeight="1" thickBot="1">
      <c r="A4" s="521"/>
      <c r="B4" s="27" t="s">
        <v>46</v>
      </c>
      <c r="C4" s="28" t="str">
        <f>+CONCATENATE(LEFT('1.1.sz.mell.'!C3,4),". évi eredeti előirányzat")</f>
        <v>2014. évi eredeti előirányzat</v>
      </c>
      <c r="D4" s="317" t="str">
        <f>+CONCATENATE(LEFT('1.1.sz.mell.'!C3,4),". évi módosított előirányzat")</f>
        <v>2014. évi módosított előirányzat</v>
      </c>
      <c r="E4" s="28" t="str">
        <f>+CONCATENATE(LEFT('1.1.sz.mell.'!C3,4),". évi teljesítés")</f>
        <v>2014. évi teljesítés</v>
      </c>
      <c r="F4" s="27" t="s">
        <v>46</v>
      </c>
      <c r="G4" s="28" t="str">
        <f>+C4</f>
        <v>2014. évi eredeti előirányzat</v>
      </c>
      <c r="H4" s="317" t="str">
        <f>+D4</f>
        <v>2014. évi módosított előirányzat</v>
      </c>
      <c r="I4" s="346" t="str">
        <f>+E4</f>
        <v>2014. évi teljesítés</v>
      </c>
      <c r="J4" s="519"/>
      <c r="K4" s="500"/>
    </row>
    <row r="5" spans="1:11" s="331" customFormat="1" ht="12" customHeight="1" thickBot="1">
      <c r="A5" s="359" t="s">
        <v>388</v>
      </c>
      <c r="B5" s="360" t="s">
        <v>389</v>
      </c>
      <c r="C5" s="361" t="s">
        <v>390</v>
      </c>
      <c r="D5" s="361" t="s">
        <v>391</v>
      </c>
      <c r="E5" s="361" t="s">
        <v>392</v>
      </c>
      <c r="F5" s="360" t="s">
        <v>469</v>
      </c>
      <c r="G5" s="361" t="s">
        <v>470</v>
      </c>
      <c r="H5" s="361" t="s">
        <v>471</v>
      </c>
      <c r="I5" s="362" t="s">
        <v>472</v>
      </c>
      <c r="J5" s="519"/>
      <c r="K5" s="501"/>
    </row>
    <row r="6" spans="1:11" ht="15" customHeight="1">
      <c r="A6" s="332" t="s">
        <v>5</v>
      </c>
      <c r="B6" s="333" t="s">
        <v>445</v>
      </c>
      <c r="C6" s="320">
        <v>11095</v>
      </c>
      <c r="D6" s="320">
        <v>15627</v>
      </c>
      <c r="E6" s="320">
        <v>15627</v>
      </c>
      <c r="F6" s="333" t="s">
        <v>47</v>
      </c>
      <c r="G6" s="53">
        <v>3610</v>
      </c>
      <c r="H6" s="53">
        <v>8543</v>
      </c>
      <c r="I6" s="241">
        <v>7366</v>
      </c>
      <c r="J6" s="519"/>
      <c r="K6" s="499" t="s">
        <v>630</v>
      </c>
    </row>
    <row r="7" spans="1:11" ht="15" customHeight="1">
      <c r="A7" s="334" t="s">
        <v>6</v>
      </c>
      <c r="B7" s="335" t="s">
        <v>446</v>
      </c>
      <c r="C7" s="321">
        <v>0</v>
      </c>
      <c r="D7" s="321">
        <v>3795</v>
      </c>
      <c r="E7" s="321">
        <v>4637</v>
      </c>
      <c r="F7" s="335" t="s">
        <v>112</v>
      </c>
      <c r="G7" s="289">
        <v>960</v>
      </c>
      <c r="H7" s="289">
        <v>1740</v>
      </c>
      <c r="I7" s="272">
        <v>1293</v>
      </c>
      <c r="J7" s="519"/>
      <c r="K7" s="499" t="s">
        <v>631</v>
      </c>
    </row>
    <row r="8" spans="1:11" ht="15" customHeight="1">
      <c r="A8" s="334" t="s">
        <v>7</v>
      </c>
      <c r="B8" s="335" t="s">
        <v>447</v>
      </c>
      <c r="C8" s="321">
        <v>0</v>
      </c>
      <c r="D8" s="321">
        <v>0</v>
      </c>
      <c r="E8" s="321">
        <v>0</v>
      </c>
      <c r="F8" s="335" t="s">
        <v>140</v>
      </c>
      <c r="G8" s="291">
        <v>8803</v>
      </c>
      <c r="H8" s="291">
        <v>8814</v>
      </c>
      <c r="I8" s="274">
        <v>8462</v>
      </c>
      <c r="J8" s="519"/>
      <c r="K8" s="499" t="s">
        <v>632</v>
      </c>
    </row>
    <row r="9" spans="1:11" ht="15" customHeight="1">
      <c r="A9" s="334" t="s">
        <v>8</v>
      </c>
      <c r="B9" s="335" t="s">
        <v>103</v>
      </c>
      <c r="C9" s="321">
        <v>5425</v>
      </c>
      <c r="D9" s="321">
        <v>5425</v>
      </c>
      <c r="E9" s="321">
        <v>2920</v>
      </c>
      <c r="F9" s="335" t="s">
        <v>113</v>
      </c>
      <c r="G9" s="291">
        <v>2960</v>
      </c>
      <c r="H9" s="291">
        <v>7152</v>
      </c>
      <c r="I9" s="274">
        <v>5270</v>
      </c>
      <c r="J9" s="519"/>
      <c r="K9" s="499" t="s">
        <v>633</v>
      </c>
    </row>
    <row r="10" spans="1:11" ht="15" customHeight="1">
      <c r="A10" s="334" t="s">
        <v>9</v>
      </c>
      <c r="B10" s="336" t="s">
        <v>448</v>
      </c>
      <c r="C10" s="321">
        <v>0</v>
      </c>
      <c r="D10" s="321">
        <v>0</v>
      </c>
      <c r="E10" s="321">
        <v>0</v>
      </c>
      <c r="F10" s="335" t="s">
        <v>114</v>
      </c>
      <c r="G10" s="291">
        <v>2137</v>
      </c>
      <c r="H10" s="291">
        <v>4472</v>
      </c>
      <c r="I10" s="274">
        <v>2202</v>
      </c>
      <c r="J10" s="519"/>
      <c r="K10" s="499" t="s">
        <v>634</v>
      </c>
    </row>
    <row r="11" spans="1:11" ht="15" customHeight="1">
      <c r="A11" s="334" t="s">
        <v>10</v>
      </c>
      <c r="B11" s="335" t="s">
        <v>615</v>
      </c>
      <c r="C11" s="322">
        <v>0</v>
      </c>
      <c r="D11" s="322">
        <v>0</v>
      </c>
      <c r="E11" s="322">
        <v>0</v>
      </c>
      <c r="F11" s="335" t="s">
        <v>36</v>
      </c>
      <c r="G11" s="321"/>
      <c r="H11" s="321"/>
      <c r="I11" s="326"/>
      <c r="J11" s="519"/>
      <c r="K11" s="499" t="s">
        <v>635</v>
      </c>
    </row>
    <row r="12" spans="1:11" ht="15" customHeight="1">
      <c r="A12" s="334" t="s">
        <v>11</v>
      </c>
      <c r="B12" s="335" t="s">
        <v>318</v>
      </c>
      <c r="C12" s="321">
        <v>2000</v>
      </c>
      <c r="D12" s="321">
        <v>2000</v>
      </c>
      <c r="E12" s="321">
        <v>1939</v>
      </c>
      <c r="F12" s="7"/>
      <c r="G12" s="321"/>
      <c r="H12" s="321"/>
      <c r="I12" s="326"/>
      <c r="J12" s="519"/>
      <c r="K12" s="499" t="s">
        <v>636</v>
      </c>
    </row>
    <row r="13" spans="1:10" ht="15" customHeight="1">
      <c r="A13" s="334" t="s">
        <v>12</v>
      </c>
      <c r="B13" s="7"/>
      <c r="C13" s="321"/>
      <c r="D13" s="321"/>
      <c r="E13" s="321"/>
      <c r="F13" s="7"/>
      <c r="G13" s="321"/>
      <c r="H13" s="321"/>
      <c r="I13" s="326"/>
      <c r="J13" s="519"/>
    </row>
    <row r="14" spans="1:10" ht="15" customHeight="1">
      <c r="A14" s="334" t="s">
        <v>13</v>
      </c>
      <c r="B14" s="345"/>
      <c r="C14" s="322"/>
      <c r="D14" s="322"/>
      <c r="E14" s="322"/>
      <c r="F14" s="7"/>
      <c r="G14" s="321"/>
      <c r="H14" s="321"/>
      <c r="I14" s="326"/>
      <c r="J14" s="519"/>
    </row>
    <row r="15" spans="1:10" ht="15" customHeight="1">
      <c r="A15" s="334" t="s">
        <v>14</v>
      </c>
      <c r="B15" s="7"/>
      <c r="C15" s="321"/>
      <c r="D15" s="321"/>
      <c r="E15" s="321"/>
      <c r="F15" s="7"/>
      <c r="G15" s="321"/>
      <c r="H15" s="321"/>
      <c r="I15" s="326"/>
      <c r="J15" s="519"/>
    </row>
    <row r="16" spans="1:10" ht="15" customHeight="1">
      <c r="A16" s="334" t="s">
        <v>15</v>
      </c>
      <c r="B16" s="7"/>
      <c r="C16" s="321"/>
      <c r="D16" s="321"/>
      <c r="E16" s="321"/>
      <c r="F16" s="7"/>
      <c r="G16" s="321"/>
      <c r="H16" s="321"/>
      <c r="I16" s="326"/>
      <c r="J16" s="519"/>
    </row>
    <row r="17" spans="1:10" ht="15" customHeight="1" thickBot="1">
      <c r="A17" s="334" t="s">
        <v>16</v>
      </c>
      <c r="B17" s="12"/>
      <c r="C17" s="323"/>
      <c r="D17" s="323"/>
      <c r="E17" s="323"/>
      <c r="F17" s="7"/>
      <c r="G17" s="323"/>
      <c r="H17" s="323"/>
      <c r="I17" s="327"/>
      <c r="J17" s="519"/>
    </row>
    <row r="18" spans="1:11" ht="17.25" customHeight="1" thickBot="1">
      <c r="A18" s="337" t="s">
        <v>17</v>
      </c>
      <c r="B18" s="319" t="s">
        <v>449</v>
      </c>
      <c r="C18" s="324">
        <f>+C6+C7+C9+C10+C12+C13+C14+C15+C16+C17</f>
        <v>18520</v>
      </c>
      <c r="D18" s="324">
        <f>+D6+D7+D9+D10+D12+D13+D14+D15+D16+D17</f>
        <v>26847</v>
      </c>
      <c r="E18" s="324">
        <f>+E6+E7+E9+E10+E12+E13+E14+E15+E16+E17</f>
        <v>25123</v>
      </c>
      <c r="F18" s="319" t="s">
        <v>456</v>
      </c>
      <c r="G18" s="324">
        <f>SUM(G6:G17)</f>
        <v>18470</v>
      </c>
      <c r="H18" s="324">
        <f>SUM(H6:H17)</f>
        <v>30721</v>
      </c>
      <c r="I18" s="324">
        <f>SUM(I6:I17)</f>
        <v>24593</v>
      </c>
      <c r="J18" s="519"/>
      <c r="K18" s="499" t="s">
        <v>637</v>
      </c>
    </row>
    <row r="19" spans="1:11" ht="15" customHeight="1">
      <c r="A19" s="338" t="s">
        <v>18</v>
      </c>
      <c r="B19" s="339" t="s">
        <v>450</v>
      </c>
      <c r="C19" s="40">
        <f>+C20+C21+C22+C23</f>
        <v>0</v>
      </c>
      <c r="D19" s="40">
        <f>+D20+D21+D22+D23</f>
        <v>2337</v>
      </c>
      <c r="E19" s="40">
        <f>+E20+E21+E22+E23</f>
        <v>2844</v>
      </c>
      <c r="F19" s="340" t="s">
        <v>120</v>
      </c>
      <c r="G19" s="325"/>
      <c r="H19" s="325"/>
      <c r="I19" s="325"/>
      <c r="J19" s="519"/>
      <c r="K19" s="499" t="s">
        <v>638</v>
      </c>
    </row>
    <row r="20" spans="1:11" ht="15" customHeight="1">
      <c r="A20" s="341" t="s">
        <v>19</v>
      </c>
      <c r="B20" s="340" t="s">
        <v>132</v>
      </c>
      <c r="C20" s="318"/>
      <c r="D20" s="318">
        <v>2337</v>
      </c>
      <c r="E20" s="318">
        <v>2337</v>
      </c>
      <c r="F20" s="340" t="s">
        <v>457</v>
      </c>
      <c r="G20" s="318"/>
      <c r="H20" s="318"/>
      <c r="I20" s="318"/>
      <c r="J20" s="519"/>
      <c r="K20" s="499" t="s">
        <v>639</v>
      </c>
    </row>
    <row r="21" spans="1:11" ht="15" customHeight="1">
      <c r="A21" s="341" t="s">
        <v>20</v>
      </c>
      <c r="B21" s="340" t="s">
        <v>133</v>
      </c>
      <c r="C21" s="318"/>
      <c r="D21" s="318"/>
      <c r="E21" s="318"/>
      <c r="F21" s="340" t="s">
        <v>94</v>
      </c>
      <c r="G21" s="318"/>
      <c r="H21" s="318"/>
      <c r="I21" s="318"/>
      <c r="J21" s="519"/>
      <c r="K21" s="499" t="s">
        <v>640</v>
      </c>
    </row>
    <row r="22" spans="1:11" ht="15" customHeight="1">
      <c r="A22" s="341" t="s">
        <v>21</v>
      </c>
      <c r="B22" s="340" t="s">
        <v>138</v>
      </c>
      <c r="C22" s="318"/>
      <c r="D22" s="318"/>
      <c r="E22" s="318"/>
      <c r="F22" s="340" t="s">
        <v>95</v>
      </c>
      <c r="G22" s="318"/>
      <c r="H22" s="318"/>
      <c r="I22" s="318"/>
      <c r="J22" s="519"/>
      <c r="K22" s="499" t="s">
        <v>641</v>
      </c>
    </row>
    <row r="23" spans="1:11" ht="15" customHeight="1">
      <c r="A23" s="341" t="s">
        <v>22</v>
      </c>
      <c r="B23" s="340" t="s">
        <v>139</v>
      </c>
      <c r="C23" s="318"/>
      <c r="D23" s="318"/>
      <c r="E23" s="318">
        <v>507</v>
      </c>
      <c r="F23" s="339" t="s">
        <v>141</v>
      </c>
      <c r="G23" s="318"/>
      <c r="H23" s="318"/>
      <c r="I23" s="318"/>
      <c r="J23" s="519"/>
      <c r="K23" s="499" t="s">
        <v>642</v>
      </c>
    </row>
    <row r="24" spans="1:11" ht="15" customHeight="1">
      <c r="A24" s="341" t="s">
        <v>23</v>
      </c>
      <c r="B24" s="340" t="s">
        <v>451</v>
      </c>
      <c r="C24" s="342">
        <f>+C25+C26</f>
        <v>0</v>
      </c>
      <c r="D24" s="342">
        <f>+D25+D26</f>
        <v>0</v>
      </c>
      <c r="E24" s="342">
        <f>+E25+E26</f>
        <v>0</v>
      </c>
      <c r="F24" s="340" t="s">
        <v>121</v>
      </c>
      <c r="G24" s="318"/>
      <c r="H24" s="318"/>
      <c r="I24" s="318"/>
      <c r="J24" s="519"/>
      <c r="K24" s="499" t="s">
        <v>643</v>
      </c>
    </row>
    <row r="25" spans="1:11" ht="15" customHeight="1">
      <c r="A25" s="338" t="s">
        <v>24</v>
      </c>
      <c r="B25" s="339" t="s">
        <v>452</v>
      </c>
      <c r="C25" s="325"/>
      <c r="D25" s="325"/>
      <c r="E25" s="325"/>
      <c r="F25" s="333" t="s">
        <v>122</v>
      </c>
      <c r="G25" s="325"/>
      <c r="H25" s="325"/>
      <c r="I25" s="325"/>
      <c r="J25" s="519"/>
      <c r="K25" s="499" t="s">
        <v>644</v>
      </c>
    </row>
    <row r="26" spans="1:11" ht="15" customHeight="1" thickBot="1">
      <c r="A26" s="341" t="s">
        <v>25</v>
      </c>
      <c r="B26" s="340" t="s">
        <v>453</v>
      </c>
      <c r="C26" s="318"/>
      <c r="D26" s="318"/>
      <c r="E26" s="318"/>
      <c r="F26" s="7"/>
      <c r="G26" s="318"/>
      <c r="H26" s="318"/>
      <c r="I26" s="318"/>
      <c r="J26" s="519"/>
      <c r="K26" s="499" t="s">
        <v>645</v>
      </c>
    </row>
    <row r="27" spans="1:11" ht="17.25" customHeight="1" thickBot="1">
      <c r="A27" s="337" t="s">
        <v>26</v>
      </c>
      <c r="B27" s="319" t="s">
        <v>454</v>
      </c>
      <c r="C27" s="324">
        <f>+C19+C24</f>
        <v>0</v>
      </c>
      <c r="D27" s="324">
        <f>+D19+D24</f>
        <v>2337</v>
      </c>
      <c r="E27" s="324">
        <f>+E19+E24</f>
        <v>2844</v>
      </c>
      <c r="F27" s="319" t="s">
        <v>458</v>
      </c>
      <c r="G27" s="324">
        <f>SUM(G19:G26)</f>
        <v>0</v>
      </c>
      <c r="H27" s="324">
        <f>SUM(H19:H26)</f>
        <v>0</v>
      </c>
      <c r="I27" s="324">
        <f>SUM(I19:I26)</f>
        <v>0</v>
      </c>
      <c r="J27" s="519"/>
      <c r="K27" s="499" t="s">
        <v>646</v>
      </c>
    </row>
    <row r="28" spans="1:11" ht="17.25" customHeight="1" thickBot="1">
      <c r="A28" s="337" t="s">
        <v>27</v>
      </c>
      <c r="B28" s="343" t="s">
        <v>455</v>
      </c>
      <c r="C28" s="56">
        <f>+C18+C27</f>
        <v>18520</v>
      </c>
      <c r="D28" s="56">
        <f>+D18+D27</f>
        <v>29184</v>
      </c>
      <c r="E28" s="344">
        <f>+E18+E27</f>
        <v>27967</v>
      </c>
      <c r="F28" s="343" t="s">
        <v>459</v>
      </c>
      <c r="G28" s="56">
        <f>+G18+G27</f>
        <v>18470</v>
      </c>
      <c r="H28" s="56">
        <f>+H18+H27</f>
        <v>30721</v>
      </c>
      <c r="I28" s="56">
        <f>+I18+I27</f>
        <v>24593</v>
      </c>
      <c r="J28" s="519"/>
      <c r="K28" s="499" t="s">
        <v>647</v>
      </c>
    </row>
    <row r="29" spans="1:11" ht="17.25" customHeight="1" thickBot="1">
      <c r="A29" s="337" t="s">
        <v>28</v>
      </c>
      <c r="B29" s="343" t="s">
        <v>98</v>
      </c>
      <c r="C29" s="56" t="str">
        <f>IF(C18-G18&lt;0,G18-C18,"-")</f>
        <v>-</v>
      </c>
      <c r="D29" s="56">
        <f>IF(D18-H18&lt;0,H18-D18,"-")</f>
        <v>3874</v>
      </c>
      <c r="E29" s="344" t="str">
        <f>IF(E18-I18&lt;0,I18-E18,"-")</f>
        <v>-</v>
      </c>
      <c r="F29" s="343" t="s">
        <v>99</v>
      </c>
      <c r="G29" s="56">
        <f>IF(C18-G18&gt;0,C18-G18,"-")</f>
        <v>50</v>
      </c>
      <c r="H29" s="56" t="str">
        <f>IF(D18-H18&gt;0,D18-H18,"-")</f>
        <v>-</v>
      </c>
      <c r="I29" s="56">
        <f>IF(E18-I18&gt;0,E18-I18,"-")</f>
        <v>530</v>
      </c>
      <c r="J29" s="519"/>
      <c r="K29" s="499" t="s">
        <v>648</v>
      </c>
    </row>
    <row r="30" spans="1:11" ht="17.25" customHeight="1" thickBot="1">
      <c r="A30" s="337" t="s">
        <v>29</v>
      </c>
      <c r="B30" s="343" t="s">
        <v>142</v>
      </c>
      <c r="C30" s="56" t="str">
        <f>IF(C28-G28&lt;0,G28-C28,"-")</f>
        <v>-</v>
      </c>
      <c r="D30" s="56">
        <f>IF(D28-H28&lt;0,H28-D28,"-")</f>
        <v>1537</v>
      </c>
      <c r="E30" s="344" t="str">
        <f>IF(E28-I28&lt;0,I28-E28,"-")</f>
        <v>-</v>
      </c>
      <c r="F30" s="343" t="s">
        <v>143</v>
      </c>
      <c r="G30" s="56">
        <f>IF(C28-G28&gt;0,C28-G28,"-")</f>
        <v>50</v>
      </c>
      <c r="H30" s="56" t="str">
        <f>IF(D28-H28&gt;0,D28-H28,"-")</f>
        <v>-</v>
      </c>
      <c r="I30" s="56">
        <f>IF(E28-I28&gt;0,E28-I28,"-")</f>
        <v>3374</v>
      </c>
      <c r="J30" s="519"/>
      <c r="K30" s="499" t="s">
        <v>649</v>
      </c>
    </row>
  </sheetData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2.1 melléklet a 6/2015. (V.28.) önkormányzati rendelethez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BreakPreview" zoomScale="115" zoomScaleSheetLayoutView="115" workbookViewId="0" topLeftCell="A1">
      <selection activeCell="D11" sqref="D11"/>
    </sheetView>
  </sheetViews>
  <sheetFormatPr defaultColWidth="9.00390625" defaultRowHeight="12.75"/>
  <cols>
    <col min="1" max="1" width="6.875" style="9" customWidth="1"/>
    <col min="2" max="2" width="55.125" style="26" customWidth="1"/>
    <col min="3" max="5" width="16.375" style="9" customWidth="1"/>
    <col min="6" max="6" width="55.125" style="9" customWidth="1"/>
    <col min="7" max="9" width="16.375" style="9" customWidth="1"/>
    <col min="10" max="10" width="4.875" style="9" customWidth="1"/>
    <col min="11" max="11" width="0" style="499" hidden="1" customWidth="1"/>
    <col min="12" max="16384" width="9.375" style="9" customWidth="1"/>
  </cols>
  <sheetData>
    <row r="1" spans="2:10" ht="39.75" customHeight="1">
      <c r="B1" s="328" t="s">
        <v>97</v>
      </c>
      <c r="C1" s="329"/>
      <c r="D1" s="329"/>
      <c r="E1" s="329"/>
      <c r="F1" s="329"/>
      <c r="G1" s="329"/>
      <c r="H1" s="329"/>
      <c r="I1" s="329"/>
      <c r="J1" s="522" t="str">
        <f>+CONCATENATE("2.2. melléklet a ……/",LEFT('1.1.sz.mell.'!C3,4)+1,". (……) önkormányzati rendelethez")</f>
        <v>2.2. melléklet a ……/2015. (……) önkormányzati rendelethez</v>
      </c>
    </row>
    <row r="2" spans="7:10" ht="14.25" thickBot="1">
      <c r="G2" s="39"/>
      <c r="H2" s="39"/>
      <c r="I2" s="39" t="s">
        <v>45</v>
      </c>
      <c r="J2" s="522"/>
    </row>
    <row r="3" spans="1:10" ht="24" customHeight="1" thickBot="1">
      <c r="A3" s="523" t="s">
        <v>53</v>
      </c>
      <c r="B3" s="356" t="s">
        <v>41</v>
      </c>
      <c r="C3" s="357"/>
      <c r="D3" s="357"/>
      <c r="E3" s="357"/>
      <c r="F3" s="356" t="s">
        <v>42</v>
      </c>
      <c r="G3" s="358"/>
      <c r="H3" s="358"/>
      <c r="I3" s="358"/>
      <c r="J3" s="522"/>
    </row>
    <row r="4" spans="1:11" s="330" customFormat="1" ht="35.25" customHeight="1" thickBot="1">
      <c r="A4" s="524"/>
      <c r="B4" s="27" t="s">
        <v>46</v>
      </c>
      <c r="C4" s="28" t="str">
        <f>+'2.1.sz.mell  '!C4</f>
        <v>2014. évi eredeti előirányzat</v>
      </c>
      <c r="D4" s="317" t="str">
        <f>+'2.1.sz.mell  '!D4</f>
        <v>2014. évi módosított előirányzat</v>
      </c>
      <c r="E4" s="28" t="str">
        <f>+'2.1.sz.mell  '!E4</f>
        <v>2014. évi teljesítés</v>
      </c>
      <c r="F4" s="27" t="s">
        <v>46</v>
      </c>
      <c r="G4" s="28" t="str">
        <f>+'2.1.sz.mell  '!C4</f>
        <v>2014. évi eredeti előirányzat</v>
      </c>
      <c r="H4" s="317" t="str">
        <f>+'2.1.sz.mell  '!D4</f>
        <v>2014. évi módosított előirányzat</v>
      </c>
      <c r="I4" s="346" t="str">
        <f>+'2.1.sz.mell  '!E4</f>
        <v>2014. évi teljesítés</v>
      </c>
      <c r="J4" s="522"/>
      <c r="K4" s="500"/>
    </row>
    <row r="5" spans="1:11" s="330" customFormat="1" ht="13.5" thickBot="1">
      <c r="A5" s="359" t="s">
        <v>388</v>
      </c>
      <c r="B5" s="360" t="s">
        <v>389</v>
      </c>
      <c r="C5" s="361" t="s">
        <v>390</v>
      </c>
      <c r="D5" s="361" t="s">
        <v>391</v>
      </c>
      <c r="E5" s="361" t="s">
        <v>392</v>
      </c>
      <c r="F5" s="360" t="s">
        <v>469</v>
      </c>
      <c r="G5" s="361" t="s">
        <v>470</v>
      </c>
      <c r="H5" s="361" t="s">
        <v>471</v>
      </c>
      <c r="I5" s="362" t="s">
        <v>472</v>
      </c>
      <c r="J5" s="522"/>
      <c r="K5" s="501"/>
    </row>
    <row r="6" spans="1:11" ht="12.75" customHeight="1">
      <c r="A6" s="332" t="s">
        <v>5</v>
      </c>
      <c r="B6" s="333" t="s">
        <v>460</v>
      </c>
      <c r="C6" s="320"/>
      <c r="D6" s="320"/>
      <c r="E6" s="320"/>
      <c r="F6" s="333" t="s">
        <v>134</v>
      </c>
      <c r="G6" s="290">
        <v>0</v>
      </c>
      <c r="H6" s="290">
        <v>132</v>
      </c>
      <c r="I6" s="273">
        <v>132</v>
      </c>
      <c r="J6" s="522"/>
      <c r="K6" s="499" t="s">
        <v>630</v>
      </c>
    </row>
    <row r="7" spans="1:11" ht="12.75">
      <c r="A7" s="334" t="s">
        <v>6</v>
      </c>
      <c r="B7" s="335" t="s">
        <v>461</v>
      </c>
      <c r="C7" s="321"/>
      <c r="D7" s="321"/>
      <c r="E7" s="321"/>
      <c r="F7" s="335" t="s">
        <v>473</v>
      </c>
      <c r="G7" s="290">
        <v>0</v>
      </c>
      <c r="H7" s="290">
        <v>0</v>
      </c>
      <c r="I7" s="273">
        <v>0</v>
      </c>
      <c r="J7" s="522"/>
      <c r="K7" s="499" t="s">
        <v>631</v>
      </c>
    </row>
    <row r="8" spans="1:11" ht="12.75" customHeight="1">
      <c r="A8" s="334" t="s">
        <v>7</v>
      </c>
      <c r="B8" s="335" t="s">
        <v>462</v>
      </c>
      <c r="C8" s="321"/>
      <c r="D8" s="321"/>
      <c r="E8" s="321"/>
      <c r="F8" s="335" t="s">
        <v>116</v>
      </c>
      <c r="G8" s="289">
        <v>50</v>
      </c>
      <c r="H8" s="289">
        <v>1332</v>
      </c>
      <c r="I8" s="272">
        <v>1332</v>
      </c>
      <c r="J8" s="522"/>
      <c r="K8" s="499" t="s">
        <v>632</v>
      </c>
    </row>
    <row r="9" spans="1:11" ht="12.75" customHeight="1">
      <c r="A9" s="334" t="s">
        <v>8</v>
      </c>
      <c r="B9" s="335" t="s">
        <v>463</v>
      </c>
      <c r="C9" s="321"/>
      <c r="D9" s="321"/>
      <c r="E9" s="321"/>
      <c r="F9" s="335" t="s">
        <v>474</v>
      </c>
      <c r="G9" s="321"/>
      <c r="H9" s="321"/>
      <c r="I9" s="326"/>
      <c r="J9" s="522"/>
      <c r="K9" s="499" t="s">
        <v>633</v>
      </c>
    </row>
    <row r="10" spans="1:11" ht="12.75" customHeight="1">
      <c r="A10" s="334" t="s">
        <v>9</v>
      </c>
      <c r="B10" s="335" t="s">
        <v>464</v>
      </c>
      <c r="C10" s="321"/>
      <c r="D10" s="321"/>
      <c r="E10" s="321"/>
      <c r="F10" s="335" t="s">
        <v>137</v>
      </c>
      <c r="G10" s="321"/>
      <c r="H10" s="321"/>
      <c r="I10" s="326"/>
      <c r="J10" s="522"/>
      <c r="K10" s="499" t="s">
        <v>634</v>
      </c>
    </row>
    <row r="11" spans="1:11" ht="12.75" customHeight="1">
      <c r="A11" s="334" t="s">
        <v>10</v>
      </c>
      <c r="B11" s="335" t="s">
        <v>465</v>
      </c>
      <c r="C11" s="322"/>
      <c r="D11" s="322">
        <v>3000</v>
      </c>
      <c r="E11" s="322">
        <v>3000</v>
      </c>
      <c r="F11" s="377"/>
      <c r="G11" s="321"/>
      <c r="H11" s="321"/>
      <c r="I11" s="326"/>
      <c r="J11" s="522"/>
      <c r="K11" s="499" t="s">
        <v>635</v>
      </c>
    </row>
    <row r="12" spans="1:10" ht="12.75" customHeight="1">
      <c r="A12" s="334" t="s">
        <v>11</v>
      </c>
      <c r="B12" s="7"/>
      <c r="C12" s="321"/>
      <c r="D12" s="321"/>
      <c r="E12" s="321"/>
      <c r="F12" s="377"/>
      <c r="G12" s="321"/>
      <c r="H12" s="321"/>
      <c r="I12" s="326"/>
      <c r="J12" s="522"/>
    </row>
    <row r="13" spans="1:10" ht="12.75" customHeight="1">
      <c r="A13" s="334" t="s">
        <v>12</v>
      </c>
      <c r="B13" s="7"/>
      <c r="C13" s="321"/>
      <c r="D13" s="321"/>
      <c r="E13" s="321"/>
      <c r="F13" s="378"/>
      <c r="G13" s="321"/>
      <c r="H13" s="321"/>
      <c r="I13" s="326"/>
      <c r="J13" s="522"/>
    </row>
    <row r="14" spans="1:10" ht="12.75" customHeight="1">
      <c r="A14" s="334" t="s">
        <v>13</v>
      </c>
      <c r="B14" s="375"/>
      <c r="C14" s="322"/>
      <c r="D14" s="322"/>
      <c r="E14" s="322"/>
      <c r="F14" s="377"/>
      <c r="G14" s="321"/>
      <c r="H14" s="321"/>
      <c r="I14" s="326"/>
      <c r="J14" s="522"/>
    </row>
    <row r="15" spans="1:10" ht="12.75">
      <c r="A15" s="334" t="s">
        <v>14</v>
      </c>
      <c r="B15" s="7"/>
      <c r="C15" s="322"/>
      <c r="D15" s="322"/>
      <c r="E15" s="322"/>
      <c r="F15" s="377"/>
      <c r="G15" s="321"/>
      <c r="H15" s="321"/>
      <c r="I15" s="326"/>
      <c r="J15" s="522"/>
    </row>
    <row r="16" spans="1:10" ht="12.75" customHeight="1" thickBot="1">
      <c r="A16" s="372" t="s">
        <v>15</v>
      </c>
      <c r="B16" s="376"/>
      <c r="C16" s="374"/>
      <c r="D16" s="61"/>
      <c r="E16" s="67"/>
      <c r="F16" s="373" t="s">
        <v>36</v>
      </c>
      <c r="G16" s="321"/>
      <c r="H16" s="321"/>
      <c r="I16" s="326"/>
      <c r="J16" s="522"/>
    </row>
    <row r="17" spans="1:11" ht="15.75" customHeight="1" thickBot="1">
      <c r="A17" s="337" t="s">
        <v>16</v>
      </c>
      <c r="B17" s="319" t="s">
        <v>466</v>
      </c>
      <c r="C17" s="324">
        <f>+C6+C8+C9+C11+C12+C13+C14+C15+C16</f>
        <v>0</v>
      </c>
      <c r="D17" s="324">
        <f>+D6+D8+D9+D11+D12+D13+D14+D15+D16</f>
        <v>3000</v>
      </c>
      <c r="E17" s="324">
        <f>+E6+E8+E9+E11+E12+E13+E14+E15+E16</f>
        <v>3000</v>
      </c>
      <c r="F17" s="319" t="s">
        <v>475</v>
      </c>
      <c r="G17" s="324">
        <f>+G6+G8+G10+G11+G12+G13+G14+G15+G16</f>
        <v>50</v>
      </c>
      <c r="H17" s="324">
        <f>+H6+H8+H10+H11+H12+H13+H14+H15+H16</f>
        <v>1464</v>
      </c>
      <c r="I17" s="355">
        <f>+I6+I8+I10+I11+I12+I13+I14+I15+I16</f>
        <v>1464</v>
      </c>
      <c r="J17" s="522"/>
      <c r="K17" s="499" t="s">
        <v>636</v>
      </c>
    </row>
    <row r="18" spans="1:11" ht="12.75" customHeight="1">
      <c r="A18" s="332" t="s">
        <v>17</v>
      </c>
      <c r="B18" s="364" t="s">
        <v>155</v>
      </c>
      <c r="C18" s="371">
        <f>+C19+C20+C21+C22+C23</f>
        <v>0</v>
      </c>
      <c r="D18" s="371">
        <f>+D19+D20+D21+D22+D23</f>
        <v>0</v>
      </c>
      <c r="E18" s="371">
        <f>+E19+E20+E21+E22+E23</f>
        <v>0</v>
      </c>
      <c r="F18" s="340" t="s">
        <v>120</v>
      </c>
      <c r="G18" s="58"/>
      <c r="H18" s="58"/>
      <c r="I18" s="350"/>
      <c r="J18" s="522"/>
      <c r="K18" s="499" t="s">
        <v>637</v>
      </c>
    </row>
    <row r="19" spans="1:11" ht="12.75" customHeight="1">
      <c r="A19" s="334" t="s">
        <v>18</v>
      </c>
      <c r="B19" s="365" t="s">
        <v>144</v>
      </c>
      <c r="C19" s="318"/>
      <c r="D19" s="318"/>
      <c r="E19" s="318"/>
      <c r="F19" s="340" t="s">
        <v>123</v>
      </c>
      <c r="G19" s="318"/>
      <c r="H19" s="318"/>
      <c r="I19" s="351"/>
      <c r="J19" s="522"/>
      <c r="K19" s="499" t="s">
        <v>638</v>
      </c>
    </row>
    <row r="20" spans="1:11" ht="12.75" customHeight="1">
      <c r="A20" s="332" t="s">
        <v>19</v>
      </c>
      <c r="B20" s="365" t="s">
        <v>145</v>
      </c>
      <c r="C20" s="318"/>
      <c r="D20" s="318"/>
      <c r="E20" s="318"/>
      <c r="F20" s="340" t="s">
        <v>94</v>
      </c>
      <c r="G20" s="318"/>
      <c r="H20" s="318"/>
      <c r="I20" s="351"/>
      <c r="J20" s="522"/>
      <c r="K20" s="499" t="s">
        <v>639</v>
      </c>
    </row>
    <row r="21" spans="1:11" ht="12.75" customHeight="1">
      <c r="A21" s="334" t="s">
        <v>20</v>
      </c>
      <c r="B21" s="365" t="s">
        <v>146</v>
      </c>
      <c r="C21" s="318"/>
      <c r="D21" s="318"/>
      <c r="E21" s="318"/>
      <c r="F21" s="340" t="s">
        <v>95</v>
      </c>
      <c r="G21" s="318"/>
      <c r="H21" s="318"/>
      <c r="I21" s="351"/>
      <c r="J21" s="522"/>
      <c r="K21" s="499" t="s">
        <v>640</v>
      </c>
    </row>
    <row r="22" spans="1:11" ht="12.75" customHeight="1">
      <c r="A22" s="332" t="s">
        <v>21</v>
      </c>
      <c r="B22" s="365" t="s">
        <v>147</v>
      </c>
      <c r="C22" s="318"/>
      <c r="D22" s="318"/>
      <c r="E22" s="318"/>
      <c r="F22" s="339" t="s">
        <v>141</v>
      </c>
      <c r="G22" s="318"/>
      <c r="H22" s="318"/>
      <c r="I22" s="351"/>
      <c r="J22" s="522"/>
      <c r="K22" s="499" t="s">
        <v>641</v>
      </c>
    </row>
    <row r="23" spans="1:11" ht="12.75" customHeight="1">
      <c r="A23" s="334" t="s">
        <v>22</v>
      </c>
      <c r="B23" s="366" t="s">
        <v>148</v>
      </c>
      <c r="C23" s="318"/>
      <c r="D23" s="318"/>
      <c r="E23" s="318"/>
      <c r="F23" s="340" t="s">
        <v>124</v>
      </c>
      <c r="G23" s="318"/>
      <c r="H23" s="318"/>
      <c r="I23" s="351"/>
      <c r="J23" s="522"/>
      <c r="K23" s="499" t="s">
        <v>642</v>
      </c>
    </row>
    <row r="24" spans="1:11" ht="12.75" customHeight="1">
      <c r="A24" s="332" t="s">
        <v>23</v>
      </c>
      <c r="B24" s="367" t="s">
        <v>149</v>
      </c>
      <c r="C24" s="342">
        <f>+C25+C26+C27+C28+C29</f>
        <v>0</v>
      </c>
      <c r="D24" s="342">
        <f>+D25+D26+D27+D28+D29</f>
        <v>0</v>
      </c>
      <c r="E24" s="342">
        <f>+E25+E26+E27+E28+E29</f>
        <v>0</v>
      </c>
      <c r="F24" s="368" t="s">
        <v>122</v>
      </c>
      <c r="G24" s="318"/>
      <c r="H24" s="318"/>
      <c r="I24" s="351"/>
      <c r="J24" s="522"/>
      <c r="K24" s="499" t="s">
        <v>643</v>
      </c>
    </row>
    <row r="25" spans="1:11" ht="12.75" customHeight="1">
      <c r="A25" s="334" t="s">
        <v>24</v>
      </c>
      <c r="B25" s="366" t="s">
        <v>150</v>
      </c>
      <c r="C25" s="318"/>
      <c r="D25" s="318"/>
      <c r="E25" s="318"/>
      <c r="F25" s="368" t="s">
        <v>476</v>
      </c>
      <c r="G25" s="318"/>
      <c r="H25" s="318"/>
      <c r="I25" s="351"/>
      <c r="J25" s="522"/>
      <c r="K25" s="499" t="s">
        <v>644</v>
      </c>
    </row>
    <row r="26" spans="1:11" ht="12.75" customHeight="1">
      <c r="A26" s="332" t="s">
        <v>25</v>
      </c>
      <c r="B26" s="366" t="s">
        <v>151</v>
      </c>
      <c r="C26" s="318"/>
      <c r="D26" s="318"/>
      <c r="E26" s="318"/>
      <c r="F26" s="363"/>
      <c r="G26" s="318"/>
      <c r="H26" s="318"/>
      <c r="I26" s="351"/>
      <c r="J26" s="522"/>
      <c r="K26" s="499" t="s">
        <v>645</v>
      </c>
    </row>
    <row r="27" spans="1:11" ht="12.75" customHeight="1">
      <c r="A27" s="334" t="s">
        <v>26</v>
      </c>
      <c r="B27" s="365" t="s">
        <v>152</v>
      </c>
      <c r="C27" s="318"/>
      <c r="D27" s="318"/>
      <c r="E27" s="318"/>
      <c r="F27" s="352"/>
      <c r="G27" s="318"/>
      <c r="H27" s="318"/>
      <c r="I27" s="351"/>
      <c r="J27" s="522"/>
      <c r="K27" s="499" t="s">
        <v>646</v>
      </c>
    </row>
    <row r="28" spans="1:11" ht="12.75" customHeight="1">
      <c r="A28" s="332" t="s">
        <v>27</v>
      </c>
      <c r="B28" s="369" t="s">
        <v>153</v>
      </c>
      <c r="C28" s="318"/>
      <c r="D28" s="318"/>
      <c r="E28" s="318"/>
      <c r="F28" s="7"/>
      <c r="G28" s="318"/>
      <c r="H28" s="318"/>
      <c r="I28" s="351"/>
      <c r="J28" s="522"/>
      <c r="K28" s="499" t="s">
        <v>647</v>
      </c>
    </row>
    <row r="29" spans="1:11" ht="12.75" customHeight="1" thickBot="1">
      <c r="A29" s="334" t="s">
        <v>28</v>
      </c>
      <c r="B29" s="370" t="s">
        <v>154</v>
      </c>
      <c r="C29" s="318"/>
      <c r="D29" s="318"/>
      <c r="E29" s="318"/>
      <c r="F29" s="352"/>
      <c r="G29" s="318"/>
      <c r="H29" s="318"/>
      <c r="I29" s="351"/>
      <c r="J29" s="522"/>
      <c r="K29" s="499" t="s">
        <v>648</v>
      </c>
    </row>
    <row r="30" spans="1:11" ht="16.5" customHeight="1" thickBot="1">
      <c r="A30" s="337" t="s">
        <v>29</v>
      </c>
      <c r="B30" s="319" t="s">
        <v>467</v>
      </c>
      <c r="C30" s="324">
        <f>+C18+C24</f>
        <v>0</v>
      </c>
      <c r="D30" s="324">
        <f>+D18+D24</f>
        <v>0</v>
      </c>
      <c r="E30" s="324">
        <f>+E18+E24</f>
        <v>0</v>
      </c>
      <c r="F30" s="319" t="s">
        <v>478</v>
      </c>
      <c r="G30" s="324">
        <f>SUM(G18:G29)</f>
        <v>0</v>
      </c>
      <c r="H30" s="324">
        <f>SUM(H18:H29)</f>
        <v>0</v>
      </c>
      <c r="I30" s="355">
        <f>SUM(I18:I29)</f>
        <v>0</v>
      </c>
      <c r="J30" s="522"/>
      <c r="K30" s="499" t="s">
        <v>649</v>
      </c>
    </row>
    <row r="31" spans="1:11" ht="16.5" customHeight="1" thickBot="1">
      <c r="A31" s="337" t="s">
        <v>30</v>
      </c>
      <c r="B31" s="343" t="s">
        <v>468</v>
      </c>
      <c r="C31" s="56">
        <f>+C17+C30</f>
        <v>0</v>
      </c>
      <c r="D31" s="56">
        <f>+D17+D30</f>
        <v>3000</v>
      </c>
      <c r="E31" s="344">
        <f>+E17+E30</f>
        <v>3000</v>
      </c>
      <c r="F31" s="343" t="s">
        <v>477</v>
      </c>
      <c r="G31" s="56">
        <f>+G17+G30</f>
        <v>50</v>
      </c>
      <c r="H31" s="56">
        <f>+H17+H30</f>
        <v>1464</v>
      </c>
      <c r="I31" s="57">
        <f>+I17+I30</f>
        <v>1464</v>
      </c>
      <c r="J31" s="522"/>
      <c r="K31" s="499" t="s">
        <v>650</v>
      </c>
    </row>
    <row r="32" spans="1:11" ht="16.5" customHeight="1" thickBot="1">
      <c r="A32" s="337" t="s">
        <v>31</v>
      </c>
      <c r="B32" s="343" t="s">
        <v>98</v>
      </c>
      <c r="C32" s="56">
        <f>IF(C17-G17&lt;0,G17-C17,"-")</f>
        <v>50</v>
      </c>
      <c r="D32" s="56" t="str">
        <f>IF(D17-H17&lt;0,H17-D17,"-")</f>
        <v>-</v>
      </c>
      <c r="E32" s="344" t="str">
        <f>IF(E17-I17&lt;0,I17-E17,"-")</f>
        <v>-</v>
      </c>
      <c r="F32" s="343" t="s">
        <v>99</v>
      </c>
      <c r="G32" s="56" t="str">
        <f>IF(C17-G17&gt;0,C17-G17,"-")</f>
        <v>-</v>
      </c>
      <c r="H32" s="56">
        <f>IF(D17-H17&gt;0,D17-H17,"-")</f>
        <v>1536</v>
      </c>
      <c r="I32" s="57">
        <f>IF(E17-I17&gt;0,E17-I17,"-")</f>
        <v>1536</v>
      </c>
      <c r="J32" s="522"/>
      <c r="K32" s="499" t="s">
        <v>651</v>
      </c>
    </row>
    <row r="33" spans="1:11" ht="16.5" customHeight="1" thickBot="1">
      <c r="A33" s="337" t="s">
        <v>32</v>
      </c>
      <c r="B33" s="343" t="s">
        <v>142</v>
      </c>
      <c r="C33" s="56" t="str">
        <f>IF(C26-G26&lt;0,G26-C26,"-")</f>
        <v>-</v>
      </c>
      <c r="D33" s="56" t="str">
        <f>IF(D26-H26&lt;0,H26-D26,"-")</f>
        <v>-</v>
      </c>
      <c r="E33" s="344" t="str">
        <f>IF(E26-I26&lt;0,I26-E26,"-")</f>
        <v>-</v>
      </c>
      <c r="F33" s="343" t="s">
        <v>143</v>
      </c>
      <c r="G33" s="56" t="str">
        <f>IF(C26-G26&gt;0,C26-G26,"-")</f>
        <v>-</v>
      </c>
      <c r="H33" s="56" t="str">
        <f>IF(D26-H26&gt;0,D26-H26,"-")</f>
        <v>-</v>
      </c>
      <c r="I33" s="57" t="str">
        <f>IF(E26-I26&gt;0,E26-I26,"-")</f>
        <v>-</v>
      </c>
      <c r="J33" s="522"/>
      <c r="K33" s="499" t="s">
        <v>652</v>
      </c>
    </row>
  </sheetData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  <headerFooter alignWithMargins="0">
    <oddHeader>&amp;R2.2. melléklet a  6/2015. (V.28.)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workbookViewId="0" topLeftCell="A1">
      <selection activeCell="C40" sqref="C40"/>
    </sheetView>
  </sheetViews>
  <sheetFormatPr defaultColWidth="9.00390625" defaultRowHeight="12.75"/>
  <cols>
    <col min="1" max="1" width="46.375" style="215" customWidth="1"/>
    <col min="2" max="2" width="13.875" style="215" customWidth="1"/>
    <col min="3" max="3" width="66.125" style="215" customWidth="1"/>
    <col min="4" max="5" width="13.875" style="215" customWidth="1"/>
    <col min="6" max="16384" width="9.375" style="215" customWidth="1"/>
  </cols>
  <sheetData>
    <row r="1" spans="1:5" ht="18.75">
      <c r="A1" s="379" t="s">
        <v>89</v>
      </c>
      <c r="E1" s="385" t="s">
        <v>93</v>
      </c>
    </row>
    <row r="3" spans="1:5" ht="12.75">
      <c r="A3" s="380"/>
      <c r="B3" s="386"/>
      <c r="C3" s="380"/>
      <c r="D3" s="387"/>
      <c r="E3" s="386"/>
    </row>
    <row r="4" spans="1:5" ht="15.75">
      <c r="A4" s="354" t="str">
        <f>+ÖSSZEFÜGGÉSEK!A4</f>
        <v>2014. évi eredeti előirányzat BEVÉTELEK</v>
      </c>
      <c r="B4" s="388"/>
      <c r="C4" s="381"/>
      <c r="D4" s="387"/>
      <c r="E4" s="386"/>
    </row>
    <row r="5" spans="1:5" ht="12.75">
      <c r="A5" s="380"/>
      <c r="B5" s="386"/>
      <c r="C5" s="380"/>
      <c r="D5" s="387"/>
      <c r="E5" s="386"/>
    </row>
    <row r="6" spans="1:5" ht="12.75">
      <c r="A6" s="380" t="s">
        <v>483</v>
      </c>
      <c r="B6" s="386">
        <f>+'1.1.sz.mell.'!C61</f>
        <v>18520</v>
      </c>
      <c r="C6" s="380" t="s">
        <v>484</v>
      </c>
      <c r="D6" s="387">
        <f>+'2.1.sz.mell  '!C18+'2.2.sz.mell  '!C17</f>
        <v>18520</v>
      </c>
      <c r="E6" s="386">
        <f>+B6-D6</f>
        <v>0</v>
      </c>
    </row>
    <row r="7" spans="1:5" ht="12.75">
      <c r="A7" s="380" t="s">
        <v>485</v>
      </c>
      <c r="B7" s="386">
        <f>+'1.1.sz.mell.'!C84</f>
        <v>0</v>
      </c>
      <c r="C7" s="380" t="s">
        <v>486</v>
      </c>
      <c r="D7" s="387">
        <f>+'2.1.sz.mell  '!C27+'2.2.sz.mell  '!C30</f>
        <v>0</v>
      </c>
      <c r="E7" s="386">
        <f>+B7-D7</f>
        <v>0</v>
      </c>
    </row>
    <row r="8" spans="1:5" ht="12.75">
      <c r="A8" s="380" t="s">
        <v>487</v>
      </c>
      <c r="B8" s="386">
        <f>+'1.1.sz.mell.'!C85</f>
        <v>18520</v>
      </c>
      <c r="C8" s="380" t="s">
        <v>488</v>
      </c>
      <c r="D8" s="387">
        <f>+'2.1.sz.mell  '!C28+'2.2.sz.mell  '!C31</f>
        <v>18520</v>
      </c>
      <c r="E8" s="386">
        <f>+B8-D8</f>
        <v>0</v>
      </c>
    </row>
    <row r="9" spans="1:5" ht="12.75">
      <c r="A9" s="380"/>
      <c r="B9" s="386"/>
      <c r="C9" s="380"/>
      <c r="D9" s="387"/>
      <c r="E9" s="386"/>
    </row>
    <row r="10" spans="1:5" ht="15.75">
      <c r="A10" s="354" t="str">
        <f>+ÖSSZEFÜGGÉSEK!A10</f>
        <v>2014. évi módosított előirányzat BEVÉTELEK</v>
      </c>
      <c r="B10" s="388"/>
      <c r="C10" s="381"/>
      <c r="D10" s="387"/>
      <c r="E10" s="386"/>
    </row>
    <row r="11" spans="1:5" ht="12.75">
      <c r="A11" s="380"/>
      <c r="B11" s="386"/>
      <c r="C11" s="380"/>
      <c r="D11" s="387"/>
      <c r="E11" s="386"/>
    </row>
    <row r="12" spans="1:5" ht="12.75">
      <c r="A12" s="380" t="s">
        <v>489</v>
      </c>
      <c r="B12" s="386">
        <f>+'1.1.sz.mell.'!D61</f>
        <v>29847</v>
      </c>
      <c r="C12" s="380" t="s">
        <v>495</v>
      </c>
      <c r="D12" s="387">
        <f>+'2.1.sz.mell  '!D18+'2.2.sz.mell  '!D17</f>
        <v>29847</v>
      </c>
      <c r="E12" s="386">
        <f>+B12-D12</f>
        <v>0</v>
      </c>
    </row>
    <row r="13" spans="1:5" ht="12.75">
      <c r="A13" s="380" t="s">
        <v>490</v>
      </c>
      <c r="B13" s="386">
        <f>+'1.1.sz.mell.'!D84</f>
        <v>2337</v>
      </c>
      <c r="C13" s="380" t="s">
        <v>496</v>
      </c>
      <c r="D13" s="387">
        <f>+'2.1.sz.mell  '!D27+'2.2.sz.mell  '!D30</f>
        <v>2337</v>
      </c>
      <c r="E13" s="386">
        <f>+B13-D13</f>
        <v>0</v>
      </c>
    </row>
    <row r="14" spans="1:5" ht="12.75">
      <c r="A14" s="380" t="s">
        <v>491</v>
      </c>
      <c r="B14" s="386">
        <f>+'1.1.sz.mell.'!D85</f>
        <v>32184</v>
      </c>
      <c r="C14" s="380" t="s">
        <v>497</v>
      </c>
      <c r="D14" s="387">
        <f>+'2.1.sz.mell  '!D28+'2.2.sz.mell  '!D31</f>
        <v>32184</v>
      </c>
      <c r="E14" s="386">
        <f>+B14-D14</f>
        <v>0</v>
      </c>
    </row>
    <row r="15" spans="1:5" ht="12.75">
      <c r="A15" s="380"/>
      <c r="B15" s="386"/>
      <c r="C15" s="380"/>
      <c r="D15" s="387"/>
      <c r="E15" s="386"/>
    </row>
    <row r="16" spans="1:5" ht="14.25">
      <c r="A16" s="389" t="str">
        <f>+ÖSSZEFÜGGÉSEK!A16</f>
        <v>2014. évi teljesítés BEVÉTELEK</v>
      </c>
      <c r="B16" s="353"/>
      <c r="C16" s="381"/>
      <c r="D16" s="387"/>
      <c r="E16" s="386"/>
    </row>
    <row r="17" spans="1:5" ht="12.75">
      <c r="A17" s="380"/>
      <c r="B17" s="386"/>
      <c r="C17" s="380"/>
      <c r="D17" s="387"/>
      <c r="E17" s="386"/>
    </row>
    <row r="18" spans="1:5" ht="12.75">
      <c r="A18" s="380" t="s">
        <v>492</v>
      </c>
      <c r="B18" s="386">
        <f>+'1.1.sz.mell.'!E61</f>
        <v>28123</v>
      </c>
      <c r="C18" s="380" t="s">
        <v>498</v>
      </c>
      <c r="D18" s="387">
        <f>+'2.1.sz.mell  '!E18+'2.2.sz.mell  '!E17</f>
        <v>28123</v>
      </c>
      <c r="E18" s="386">
        <f>+B18-D18</f>
        <v>0</v>
      </c>
    </row>
    <row r="19" spans="1:5" ht="12.75">
      <c r="A19" s="380" t="s">
        <v>493</v>
      </c>
      <c r="B19" s="386">
        <f>+'1.1.sz.mell.'!E84</f>
        <v>2844</v>
      </c>
      <c r="C19" s="380" t="s">
        <v>499</v>
      </c>
      <c r="D19" s="387">
        <f>+'2.1.sz.mell  '!E27+'2.2.sz.mell  '!E30</f>
        <v>2844</v>
      </c>
      <c r="E19" s="386">
        <f>+B19-D19</f>
        <v>0</v>
      </c>
    </row>
    <row r="20" spans="1:5" ht="12.75">
      <c r="A20" s="380" t="s">
        <v>494</v>
      </c>
      <c r="B20" s="386">
        <f>+'1.1.sz.mell.'!E85</f>
        <v>30967</v>
      </c>
      <c r="C20" s="380" t="s">
        <v>500</v>
      </c>
      <c r="D20" s="387">
        <f>+'2.1.sz.mell  '!E28+'2.2.sz.mell  '!E31</f>
        <v>30967</v>
      </c>
      <c r="E20" s="386">
        <f>+B20-D20</f>
        <v>0</v>
      </c>
    </row>
    <row r="21" spans="1:5" ht="12.75">
      <c r="A21" s="380"/>
      <c r="B21" s="386"/>
      <c r="C21" s="380"/>
      <c r="D21" s="387"/>
      <c r="E21" s="386"/>
    </row>
    <row r="22" spans="1:5" ht="15.75">
      <c r="A22" s="354" t="str">
        <f>+ÖSSZEFÜGGÉSEK!A22</f>
        <v>2014. évi eredeti előirányzat KIADÁSOK</v>
      </c>
      <c r="B22" s="388"/>
      <c r="C22" s="381"/>
      <c r="D22" s="387"/>
      <c r="E22" s="386"/>
    </row>
    <row r="23" spans="1:5" ht="12.75">
      <c r="A23" s="380"/>
      <c r="B23" s="386"/>
      <c r="C23" s="380"/>
      <c r="D23" s="387"/>
      <c r="E23" s="386"/>
    </row>
    <row r="24" spans="1:5" ht="12.75">
      <c r="A24" s="380" t="s">
        <v>501</v>
      </c>
      <c r="B24" s="386">
        <f>+'1.1.sz.mell.'!C125</f>
        <v>18520</v>
      </c>
      <c r="C24" s="380" t="s">
        <v>507</v>
      </c>
      <c r="D24" s="387">
        <f>+'2.1.sz.mell  '!G18+'2.2.sz.mell  '!G17</f>
        <v>18520</v>
      </c>
      <c r="E24" s="386">
        <f>+B24-D24</f>
        <v>0</v>
      </c>
    </row>
    <row r="25" spans="1:5" ht="12.75">
      <c r="A25" s="380" t="s">
        <v>480</v>
      </c>
      <c r="B25" s="386">
        <f>+'1.1.sz.mell.'!C145</f>
        <v>0</v>
      </c>
      <c r="C25" s="380" t="s">
        <v>508</v>
      </c>
      <c r="D25" s="387">
        <f>+'2.1.sz.mell  '!G27+'2.2.sz.mell  '!G30</f>
        <v>0</v>
      </c>
      <c r="E25" s="386">
        <f>+B25-D25</f>
        <v>0</v>
      </c>
    </row>
    <row r="26" spans="1:5" ht="12.75">
      <c r="A26" s="380" t="s">
        <v>502</v>
      </c>
      <c r="B26" s="386">
        <f>+'1.1.sz.mell.'!C146</f>
        <v>18520</v>
      </c>
      <c r="C26" s="380" t="s">
        <v>509</v>
      </c>
      <c r="D26" s="387">
        <f>+'2.1.sz.mell  '!G28+'2.2.sz.mell  '!G31</f>
        <v>18520</v>
      </c>
      <c r="E26" s="386">
        <f>+B26-D26</f>
        <v>0</v>
      </c>
    </row>
    <row r="27" spans="1:5" ht="12.75">
      <c r="A27" s="380"/>
      <c r="B27" s="386"/>
      <c r="C27" s="380"/>
      <c r="D27" s="387"/>
      <c r="E27" s="386"/>
    </row>
    <row r="28" spans="1:5" ht="15.75">
      <c r="A28" s="354" t="str">
        <f>+ÖSSZEFÜGGÉSEK!A28</f>
        <v>2014. évi módosított előirányzat KIADÁSOK</v>
      </c>
      <c r="B28" s="388"/>
      <c r="C28" s="381"/>
      <c r="D28" s="387"/>
      <c r="E28" s="386"/>
    </row>
    <row r="29" spans="1:5" ht="12.75">
      <c r="A29" s="380"/>
      <c r="B29" s="386"/>
      <c r="C29" s="380"/>
      <c r="D29" s="387"/>
      <c r="E29" s="386"/>
    </row>
    <row r="30" spans="1:5" ht="12.75">
      <c r="A30" s="380" t="s">
        <v>503</v>
      </c>
      <c r="B30" s="386">
        <f>+'1.1.sz.mell.'!D125</f>
        <v>32185</v>
      </c>
      <c r="C30" s="380" t="s">
        <v>514</v>
      </c>
      <c r="D30" s="387">
        <f>+'2.1.sz.mell  '!H18+'2.2.sz.mell  '!H17</f>
        <v>32185</v>
      </c>
      <c r="E30" s="386">
        <f>+B30-D30</f>
        <v>0</v>
      </c>
    </row>
    <row r="31" spans="1:5" ht="12.75">
      <c r="A31" s="380" t="s">
        <v>481</v>
      </c>
      <c r="B31" s="386">
        <f>+'1.1.sz.mell.'!D145</f>
        <v>0</v>
      </c>
      <c r="C31" s="380" t="s">
        <v>511</v>
      </c>
      <c r="D31" s="387">
        <f>+'2.1.sz.mell  '!H27+'2.2.sz.mell  '!H30</f>
        <v>0</v>
      </c>
      <c r="E31" s="386">
        <f>+B31-D31</f>
        <v>0</v>
      </c>
    </row>
    <row r="32" spans="1:5" ht="12.75">
      <c r="A32" s="380" t="s">
        <v>504</v>
      </c>
      <c r="B32" s="386">
        <f>+'1.1.sz.mell.'!D146</f>
        <v>32185</v>
      </c>
      <c r="C32" s="380" t="s">
        <v>510</v>
      </c>
      <c r="D32" s="387">
        <f>+'2.1.sz.mell  '!H28+'2.2.sz.mell  '!H31</f>
        <v>32185</v>
      </c>
      <c r="E32" s="386">
        <f>+B32-D32</f>
        <v>0</v>
      </c>
    </row>
    <row r="33" spans="1:5" ht="12.75">
      <c r="A33" s="380"/>
      <c r="B33" s="386"/>
      <c r="C33" s="380"/>
      <c r="D33" s="387"/>
      <c r="E33" s="386"/>
    </row>
    <row r="34" spans="1:5" ht="15.75">
      <c r="A34" s="384" t="str">
        <f>+ÖSSZEFÜGGÉSEK!A34</f>
        <v>2014. évi teljesítés KIADÁSOK</v>
      </c>
      <c r="B34" s="388"/>
      <c r="C34" s="381"/>
      <c r="D34" s="387"/>
      <c r="E34" s="386"/>
    </row>
    <row r="35" spans="1:5" ht="12.75">
      <c r="A35" s="380"/>
      <c r="B35" s="386"/>
      <c r="C35" s="380"/>
      <c r="D35" s="387"/>
      <c r="E35" s="386"/>
    </row>
    <row r="36" spans="1:5" ht="12.75">
      <c r="A36" s="380" t="s">
        <v>505</v>
      </c>
      <c r="B36" s="386">
        <f>+'1.1.sz.mell.'!E125</f>
        <v>26057</v>
      </c>
      <c r="C36" s="380" t="s">
        <v>515</v>
      </c>
      <c r="D36" s="387">
        <f>+'2.1.sz.mell  '!I18+'2.2.sz.mell  '!I17</f>
        <v>26057</v>
      </c>
      <c r="E36" s="386">
        <f>+B36-D36</f>
        <v>0</v>
      </c>
    </row>
    <row r="37" spans="1:5" ht="12.75">
      <c r="A37" s="380" t="s">
        <v>482</v>
      </c>
      <c r="B37" s="386">
        <f>+'1.1.sz.mell.'!E145</f>
        <v>0</v>
      </c>
      <c r="C37" s="380" t="s">
        <v>513</v>
      </c>
      <c r="D37" s="387">
        <f>+'2.1.sz.mell  '!I27+'2.2.sz.mell  '!I30</f>
        <v>0</v>
      </c>
      <c r="E37" s="386">
        <f>+B37-D37</f>
        <v>0</v>
      </c>
    </row>
    <row r="38" spans="1:5" ht="12.75">
      <c r="A38" s="380" t="s">
        <v>506</v>
      </c>
      <c r="B38" s="386">
        <f>+'1.1.sz.mell.'!E146</f>
        <v>26057</v>
      </c>
      <c r="C38" s="380" t="s">
        <v>512</v>
      </c>
      <c r="D38" s="387">
        <f>+'2.1.sz.mell  '!I28+'2.2.sz.mell  '!I31</f>
        <v>26057</v>
      </c>
      <c r="E38" s="386">
        <f>+B38-D38</f>
        <v>0</v>
      </c>
    </row>
  </sheetData>
  <sheetProtection sheet="1" objects="1" scenarios="1"/>
  <conditionalFormatting sqref="E3:E38">
    <cfRule type="cellIs" priority="1" dxfId="0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H33"/>
  <sheetViews>
    <sheetView workbookViewId="0" topLeftCell="A1">
      <selection activeCell="A5" sqref="A5"/>
    </sheetView>
  </sheetViews>
  <sheetFormatPr defaultColWidth="9.00390625" defaultRowHeight="12.75"/>
  <cols>
    <col min="1" max="1" width="39.62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526" t="s">
        <v>0</v>
      </c>
      <c r="B1" s="526"/>
      <c r="C1" s="526"/>
      <c r="D1" s="526"/>
      <c r="E1" s="526"/>
      <c r="F1" s="526"/>
      <c r="G1" s="526"/>
      <c r="H1" s="525" t="s">
        <v>724</v>
      </c>
    </row>
    <row r="2" spans="1:8" ht="22.5" customHeight="1" thickBot="1">
      <c r="A2" s="26"/>
      <c r="B2" s="9"/>
      <c r="C2" s="9"/>
      <c r="D2" s="9"/>
      <c r="E2" s="9"/>
      <c r="F2" s="527" t="s">
        <v>45</v>
      </c>
      <c r="G2" s="527"/>
      <c r="H2" s="525"/>
    </row>
    <row r="3" spans="1:8" s="6" customFormat="1" ht="50.25" customHeight="1" thickBot="1">
      <c r="A3" s="27" t="s">
        <v>49</v>
      </c>
      <c r="B3" s="28" t="s">
        <v>50</v>
      </c>
      <c r="C3" s="28" t="s">
        <v>51</v>
      </c>
      <c r="D3" s="28" t="str">
        <f>+CONCATENATE("Felhasználás ",LEFT(ÖSSZEFÜGGÉSEK!A4,4)-1,". XII.31-ig")</f>
        <v>Felhasználás 2013. XII.31-ig</v>
      </c>
      <c r="E3" s="28" t="str">
        <f>+CONCATENATE(LEFT(ÖSSZEFÜGGÉSEK!A4,4),". évi módosított előirányzat")</f>
        <v>2014. évi módosított előirányzat</v>
      </c>
      <c r="F3" s="60" t="str">
        <f>+CONCATENATE(LEFT(ÖSSZEFÜGGÉSEK!A4,4),". évi teljesítés")</f>
        <v>2014. évi teljesítés</v>
      </c>
      <c r="G3" s="59" t="str">
        <f>+CONCATENATE("Összes teljesítés ",LEFT(ÖSSZEFÜGGÉSEK!A4,4),". dec. 31-ig")</f>
        <v>Összes teljesítés 2014. dec. 31-ig</v>
      </c>
      <c r="H3" s="525"/>
    </row>
    <row r="4" spans="1:8" s="9" customFormat="1" ht="12" customHeight="1" thickBot="1">
      <c r="A4" s="347" t="s">
        <v>388</v>
      </c>
      <c r="B4" s="348" t="s">
        <v>389</v>
      </c>
      <c r="C4" s="348" t="s">
        <v>390</v>
      </c>
      <c r="D4" s="348" t="s">
        <v>391</v>
      </c>
      <c r="E4" s="348" t="s">
        <v>392</v>
      </c>
      <c r="F4" s="48" t="s">
        <v>469</v>
      </c>
      <c r="G4" s="349" t="s">
        <v>516</v>
      </c>
      <c r="H4" s="525"/>
    </row>
    <row r="5" spans="1:8" ht="15.75" customHeight="1">
      <c r="A5" s="7" t="s">
        <v>710</v>
      </c>
      <c r="B5" s="2">
        <v>132</v>
      </c>
      <c r="C5" s="10">
        <v>2014</v>
      </c>
      <c r="D5" s="2">
        <v>0</v>
      </c>
      <c r="E5" s="2">
        <v>132</v>
      </c>
      <c r="F5" s="49">
        <v>132</v>
      </c>
      <c r="G5" s="50">
        <f aca="true" t="shared" si="0" ref="G5:G23">+D5+F5</f>
        <v>132</v>
      </c>
      <c r="H5" s="525"/>
    </row>
    <row r="6" spans="1:8" ht="15.75" customHeight="1">
      <c r="A6" s="7"/>
      <c r="B6" s="2"/>
      <c r="C6" s="10"/>
      <c r="D6" s="2"/>
      <c r="E6" s="2"/>
      <c r="F6" s="49"/>
      <c r="G6" s="50">
        <f t="shared" si="0"/>
        <v>0</v>
      </c>
      <c r="H6" s="525"/>
    </row>
    <row r="7" spans="1:8" ht="15.75" customHeight="1">
      <c r="A7" s="7"/>
      <c r="B7" s="2"/>
      <c r="C7" s="10"/>
      <c r="D7" s="2"/>
      <c r="E7" s="2"/>
      <c r="F7" s="49"/>
      <c r="G7" s="50">
        <f t="shared" si="0"/>
        <v>0</v>
      </c>
      <c r="H7" s="525"/>
    </row>
    <row r="8" spans="1:8" ht="15.75" customHeight="1">
      <c r="A8" s="11"/>
      <c r="B8" s="2"/>
      <c r="C8" s="10"/>
      <c r="D8" s="2"/>
      <c r="E8" s="2"/>
      <c r="F8" s="49"/>
      <c r="G8" s="50">
        <f t="shared" si="0"/>
        <v>0</v>
      </c>
      <c r="H8" s="525"/>
    </row>
    <row r="9" spans="1:8" ht="15.75" customHeight="1">
      <c r="A9" s="7"/>
      <c r="B9" s="2"/>
      <c r="C9" s="10"/>
      <c r="D9" s="2"/>
      <c r="E9" s="2"/>
      <c r="F9" s="49"/>
      <c r="G9" s="50">
        <f t="shared" si="0"/>
        <v>0</v>
      </c>
      <c r="H9" s="525"/>
    </row>
    <row r="10" spans="1:8" ht="15.75" customHeight="1">
      <c r="A10" s="11"/>
      <c r="B10" s="2"/>
      <c r="C10" s="10"/>
      <c r="D10" s="2"/>
      <c r="E10" s="2"/>
      <c r="F10" s="49"/>
      <c r="G10" s="50">
        <f t="shared" si="0"/>
        <v>0</v>
      </c>
      <c r="H10" s="525"/>
    </row>
    <row r="11" spans="1:8" ht="15.75" customHeight="1">
      <c r="A11" s="7"/>
      <c r="B11" s="2"/>
      <c r="C11" s="10"/>
      <c r="D11" s="2"/>
      <c r="E11" s="2"/>
      <c r="F11" s="49"/>
      <c r="G11" s="50">
        <f t="shared" si="0"/>
        <v>0</v>
      </c>
      <c r="H11" s="525"/>
    </row>
    <row r="12" spans="1:8" ht="15.75" customHeight="1">
      <c r="A12" s="7"/>
      <c r="B12" s="2"/>
      <c r="C12" s="10"/>
      <c r="D12" s="2"/>
      <c r="E12" s="2"/>
      <c r="F12" s="49"/>
      <c r="G12" s="50">
        <f t="shared" si="0"/>
        <v>0</v>
      </c>
      <c r="H12" s="525"/>
    </row>
    <row r="13" spans="1:8" ht="15.75" customHeight="1">
      <c r="A13" s="7"/>
      <c r="B13" s="2"/>
      <c r="C13" s="10"/>
      <c r="D13" s="2"/>
      <c r="E13" s="2"/>
      <c r="F13" s="49"/>
      <c r="G13" s="50">
        <f t="shared" si="0"/>
        <v>0</v>
      </c>
      <c r="H13" s="525"/>
    </row>
    <row r="14" spans="1:8" ht="15.75" customHeight="1">
      <c r="A14" s="7"/>
      <c r="B14" s="2"/>
      <c r="C14" s="10"/>
      <c r="D14" s="2"/>
      <c r="E14" s="2"/>
      <c r="F14" s="49"/>
      <c r="G14" s="50">
        <f t="shared" si="0"/>
        <v>0</v>
      </c>
      <c r="H14" s="525"/>
    </row>
    <row r="15" spans="1:8" ht="15.75" customHeight="1">
      <c r="A15" s="7"/>
      <c r="B15" s="2"/>
      <c r="C15" s="10"/>
      <c r="D15" s="2"/>
      <c r="E15" s="2"/>
      <c r="F15" s="49"/>
      <c r="G15" s="50">
        <f t="shared" si="0"/>
        <v>0</v>
      </c>
      <c r="H15" s="525"/>
    </row>
    <row r="16" spans="1:8" ht="15.75" customHeight="1">
      <c r="A16" s="7"/>
      <c r="B16" s="2"/>
      <c r="C16" s="10"/>
      <c r="D16" s="2"/>
      <c r="E16" s="2"/>
      <c r="F16" s="49"/>
      <c r="G16" s="50">
        <f t="shared" si="0"/>
        <v>0</v>
      </c>
      <c r="H16" s="525"/>
    </row>
    <row r="17" spans="1:8" ht="15.75" customHeight="1">
      <c r="A17" s="7"/>
      <c r="B17" s="2"/>
      <c r="C17" s="10"/>
      <c r="D17" s="2"/>
      <c r="E17" s="2"/>
      <c r="F17" s="49"/>
      <c r="G17" s="50">
        <f t="shared" si="0"/>
        <v>0</v>
      </c>
      <c r="H17" s="525"/>
    </row>
    <row r="18" spans="1:8" ht="15.75" customHeight="1">
      <c r="A18" s="7"/>
      <c r="B18" s="2"/>
      <c r="C18" s="10"/>
      <c r="D18" s="2"/>
      <c r="E18" s="2"/>
      <c r="F18" s="49"/>
      <c r="G18" s="50">
        <f t="shared" si="0"/>
        <v>0</v>
      </c>
      <c r="H18" s="525"/>
    </row>
    <row r="19" spans="1:8" ht="15.75" customHeight="1">
      <c r="A19" s="7"/>
      <c r="B19" s="2"/>
      <c r="C19" s="10"/>
      <c r="D19" s="2"/>
      <c r="E19" s="2"/>
      <c r="F19" s="49"/>
      <c r="G19" s="50">
        <f t="shared" si="0"/>
        <v>0</v>
      </c>
      <c r="H19" s="525"/>
    </row>
    <row r="20" spans="1:8" ht="15.75" customHeight="1">
      <c r="A20" s="7"/>
      <c r="B20" s="2"/>
      <c r="C20" s="10"/>
      <c r="D20" s="2"/>
      <c r="E20" s="2"/>
      <c r="F20" s="49"/>
      <c r="G20" s="50">
        <f t="shared" si="0"/>
        <v>0</v>
      </c>
      <c r="H20" s="525"/>
    </row>
    <row r="21" spans="1:8" ht="15.75" customHeight="1">
      <c r="A21" s="7"/>
      <c r="B21" s="2"/>
      <c r="C21" s="10"/>
      <c r="D21" s="2"/>
      <c r="E21" s="2"/>
      <c r="F21" s="49"/>
      <c r="G21" s="50">
        <f t="shared" si="0"/>
        <v>0</v>
      </c>
      <c r="H21" s="525"/>
    </row>
    <row r="22" spans="1:8" ht="15.75" customHeight="1">
      <c r="A22" s="7"/>
      <c r="B22" s="2"/>
      <c r="C22" s="10"/>
      <c r="D22" s="2"/>
      <c r="E22" s="2"/>
      <c r="F22" s="49"/>
      <c r="G22" s="50">
        <f t="shared" si="0"/>
        <v>0</v>
      </c>
      <c r="H22" s="525"/>
    </row>
    <row r="23" spans="1:8" ht="15.75" customHeight="1" thickBot="1">
      <c r="A23" s="12"/>
      <c r="B23" s="3"/>
      <c r="C23" s="13"/>
      <c r="D23" s="3"/>
      <c r="E23" s="3"/>
      <c r="F23" s="51"/>
      <c r="G23" s="50">
        <f t="shared" si="0"/>
        <v>0</v>
      </c>
      <c r="H23" s="525"/>
    </row>
    <row r="24" spans="1:8" s="16" customFormat="1" ht="18" customHeight="1" thickBot="1">
      <c r="A24" s="29" t="s">
        <v>48</v>
      </c>
      <c r="B24" s="14">
        <f>SUM(B5:B23)</f>
        <v>132</v>
      </c>
      <c r="C24" s="21"/>
      <c r="D24" s="14">
        <f>SUM(D5:D23)</f>
        <v>0</v>
      </c>
      <c r="E24" s="14">
        <f>SUM(E5:E23)</f>
        <v>132</v>
      </c>
      <c r="F24" s="14">
        <f>SUM(F5:F23)</f>
        <v>132</v>
      </c>
      <c r="G24" s="15">
        <f>SUM(G5:G23)</f>
        <v>132</v>
      </c>
      <c r="H24" s="525"/>
    </row>
    <row r="25" spans="6:8" ht="12.75">
      <c r="F25" s="16"/>
      <c r="G25" s="16"/>
      <c r="H25" s="493"/>
    </row>
    <row r="26" ht="12.75">
      <c r="H26" s="493"/>
    </row>
    <row r="27" ht="12.75">
      <c r="H27" s="493"/>
    </row>
    <row r="28" ht="12.75">
      <c r="H28" s="493"/>
    </row>
    <row r="29" ht="12.75">
      <c r="H29" s="493"/>
    </row>
    <row r="30" ht="12.75">
      <c r="H30" s="493"/>
    </row>
    <row r="31" ht="12.75">
      <c r="H31" s="493"/>
    </row>
    <row r="32" ht="12.75">
      <c r="H32" s="493"/>
    </row>
    <row r="33" ht="12.75">
      <c r="H33" s="493"/>
    </row>
  </sheetData>
  <sheetProtection sheet="1" objects="1" scenarios="1"/>
  <mergeCells count="3">
    <mergeCell ref="H1:H24"/>
    <mergeCell ref="A1:G1"/>
    <mergeCell ref="F2:G2"/>
  </mergeCells>
  <printOptions horizontalCentered="1"/>
  <pageMargins left="0.7874015748031497" right="0.7874015748031497" top="1" bottom="0.984251968503937" header="0.5" footer="0.5"/>
  <pageSetup horizontalDpi="600" verticalDpi="600" orientation="portrait" paperSize="9" r:id="rId1"/>
  <headerFooter alignWithMargins="0">
    <oddHeader>&amp;R3. melléklet a 6/2015. (V.28.)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Polgármesteri Hivatal</cp:lastModifiedBy>
  <cp:lastPrinted>2015-06-01T13:15:37Z</cp:lastPrinted>
  <dcterms:created xsi:type="dcterms:W3CDTF">2015-05-15T08:51:33Z</dcterms:created>
  <dcterms:modified xsi:type="dcterms:W3CDTF">2015-06-01T13:17:42Z</dcterms:modified>
  <cp:category/>
  <cp:version/>
  <cp:contentType/>
  <cp:contentStatus/>
</cp:coreProperties>
</file>