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1835" activeTab="7"/>
  </bookViews>
  <sheets>
    <sheet name="9.1. melléklet" sheetId="1" r:id="rId1"/>
    <sheet name="9.1.1. melléklet" sheetId="2" r:id="rId2"/>
    <sheet name="9.1.2. melléklet" sheetId="3" r:id="rId3"/>
    <sheet name="9.1.3. melléklet" sheetId="4" r:id="rId4"/>
    <sheet name="9.2. melléklet" sheetId="5" r:id="rId5"/>
    <sheet name="9.2.1. melléklet" sheetId="6" r:id="rId6"/>
    <sheet name="9.2.2. melléklet" sheetId="7" r:id="rId7"/>
    <sheet name="9.2.3. melléklet" sheetId="8" r:id="rId8"/>
  </sheets>
  <externalReferences>
    <externalReference r:id="rId9"/>
    <externalReference r:id="rId10"/>
  </externalReferences>
  <calcPr calcId="125725"/>
</workbook>
</file>

<file path=xl/calcChain.xml><?xml version="1.0" encoding="utf-8"?>
<calcChain xmlns="http://schemas.openxmlformats.org/spreadsheetml/2006/main">
  <c r="E51" i="8"/>
  <c r="D51"/>
  <c r="C51"/>
  <c r="E45"/>
  <c r="E57" s="1"/>
  <c r="D45"/>
  <c r="D57" s="1"/>
  <c r="C45"/>
  <c r="C57" s="1"/>
  <c r="E37"/>
  <c r="D37"/>
  <c r="C37"/>
  <c r="E30"/>
  <c r="D30"/>
  <c r="C30"/>
  <c r="E26"/>
  <c r="D26"/>
  <c r="C26"/>
  <c r="E20"/>
  <c r="D20"/>
  <c r="C20"/>
  <c r="E8"/>
  <c r="E36" s="1"/>
  <c r="E41" s="1"/>
  <c r="D8"/>
  <c r="D36" s="1"/>
  <c r="D41" s="1"/>
  <c r="D58" s="1"/>
  <c r="C8"/>
  <c r="C36" s="1"/>
  <c r="C41" s="1"/>
  <c r="E4"/>
  <c r="B2"/>
  <c r="B1"/>
  <c r="C57" i="7"/>
  <c r="E51"/>
  <c r="D51"/>
  <c r="C51"/>
  <c r="E45"/>
  <c r="E57" s="1"/>
  <c r="D45"/>
  <c r="D57" s="1"/>
  <c r="C45"/>
  <c r="E37"/>
  <c r="D37"/>
  <c r="C37"/>
  <c r="E30"/>
  <c r="D30"/>
  <c r="C30"/>
  <c r="E26"/>
  <c r="D26"/>
  <c r="C26"/>
  <c r="E20"/>
  <c r="D20"/>
  <c r="C20"/>
  <c r="E8"/>
  <c r="E36" s="1"/>
  <c r="E41" s="1"/>
  <c r="D8"/>
  <c r="D36" s="1"/>
  <c r="D41" s="1"/>
  <c r="D58" s="1"/>
  <c r="C8"/>
  <c r="C36" s="1"/>
  <c r="C41" s="1"/>
  <c r="C58" s="1"/>
  <c r="E4"/>
  <c r="B2"/>
  <c r="B1"/>
  <c r="E56" i="6"/>
  <c r="D56"/>
  <c r="E55"/>
  <c r="D55"/>
  <c r="E54"/>
  <c r="D54"/>
  <c r="E53"/>
  <c r="D53"/>
  <c r="E52"/>
  <c r="E51" s="1"/>
  <c r="D51"/>
  <c r="C51"/>
  <c r="E50"/>
  <c r="D50"/>
  <c r="E49"/>
  <c r="D49"/>
  <c r="D48"/>
  <c r="C48"/>
  <c r="D47"/>
  <c r="D45" s="1"/>
  <c r="D57" s="1"/>
  <c r="D46"/>
  <c r="E45"/>
  <c r="C45"/>
  <c r="C57" s="1"/>
  <c r="D40"/>
  <c r="D39"/>
  <c r="E39" s="1"/>
  <c r="E37" s="1"/>
  <c r="E38"/>
  <c r="C37"/>
  <c r="E35"/>
  <c r="D35"/>
  <c r="E34"/>
  <c r="D34"/>
  <c r="E33"/>
  <c r="D33"/>
  <c r="E32"/>
  <c r="D32"/>
  <c r="E31"/>
  <c r="E30" s="1"/>
  <c r="D31"/>
  <c r="D30"/>
  <c r="C30"/>
  <c r="D29"/>
  <c r="E29" s="1"/>
  <c r="D28"/>
  <c r="E28" s="1"/>
  <c r="D27"/>
  <c r="E27" s="1"/>
  <c r="D26"/>
  <c r="C26"/>
  <c r="E24"/>
  <c r="D24"/>
  <c r="E23"/>
  <c r="D23"/>
  <c r="E22"/>
  <c r="D22"/>
  <c r="E21"/>
  <c r="E20" s="1"/>
  <c r="D21"/>
  <c r="D20"/>
  <c r="C20"/>
  <c r="D19"/>
  <c r="E19" s="1"/>
  <c r="D18"/>
  <c r="E18" s="1"/>
  <c r="D17"/>
  <c r="E17" s="1"/>
  <c r="D15"/>
  <c r="E15" s="1"/>
  <c r="D14"/>
  <c r="E14" s="1"/>
  <c r="D13"/>
  <c r="E13" s="1"/>
  <c r="D12"/>
  <c r="E12" s="1"/>
  <c r="D11"/>
  <c r="D8" s="1"/>
  <c r="D36" s="1"/>
  <c r="D10"/>
  <c r="E9"/>
  <c r="D9"/>
  <c r="C8"/>
  <c r="C36" s="1"/>
  <c r="C41" s="1"/>
  <c r="E4"/>
  <c r="B2"/>
  <c r="B1"/>
  <c r="E56" i="5"/>
  <c r="D56"/>
  <c r="E55"/>
  <c r="D55"/>
  <c r="E54"/>
  <c r="D54"/>
  <c r="E53"/>
  <c r="D53"/>
  <c r="E52"/>
  <c r="E51" s="1"/>
  <c r="D51"/>
  <c r="C51"/>
  <c r="E50"/>
  <c r="D50"/>
  <c r="E49"/>
  <c r="D49"/>
  <c r="D48"/>
  <c r="C48"/>
  <c r="D47"/>
  <c r="D45" s="1"/>
  <c r="D57" s="1"/>
  <c r="D46"/>
  <c r="E45"/>
  <c r="C45"/>
  <c r="C57" s="1"/>
  <c r="D40"/>
  <c r="D39"/>
  <c r="E39" s="1"/>
  <c r="E37" s="1"/>
  <c r="E38"/>
  <c r="C37"/>
  <c r="E35"/>
  <c r="D35"/>
  <c r="E34"/>
  <c r="D34"/>
  <c r="E33"/>
  <c r="D33"/>
  <c r="E32"/>
  <c r="D32"/>
  <c r="E31"/>
  <c r="E30" s="1"/>
  <c r="D31"/>
  <c r="D30"/>
  <c r="C30"/>
  <c r="D29"/>
  <c r="E29" s="1"/>
  <c r="D28"/>
  <c r="E28" s="1"/>
  <c r="D27"/>
  <c r="E27" s="1"/>
  <c r="D26"/>
  <c r="C26"/>
  <c r="E24"/>
  <c r="D24"/>
  <c r="E23"/>
  <c r="D23"/>
  <c r="E22"/>
  <c r="D22"/>
  <c r="E21"/>
  <c r="E20" s="1"/>
  <c r="D21"/>
  <c r="D20"/>
  <c r="C20"/>
  <c r="D19"/>
  <c r="E19" s="1"/>
  <c r="D18"/>
  <c r="E18" s="1"/>
  <c r="D17"/>
  <c r="E17" s="1"/>
  <c r="D15"/>
  <c r="E15" s="1"/>
  <c r="D14"/>
  <c r="E14" s="1"/>
  <c r="D13"/>
  <c r="E13" s="1"/>
  <c r="D12"/>
  <c r="E12" s="1"/>
  <c r="D11"/>
  <c r="E11" s="1"/>
  <c r="D10"/>
  <c r="E9"/>
  <c r="D9"/>
  <c r="D8" s="1"/>
  <c r="D36" s="1"/>
  <c r="C8"/>
  <c r="C36" s="1"/>
  <c r="C41" s="1"/>
  <c r="E4"/>
  <c r="B2"/>
  <c r="B1"/>
  <c r="E146" i="4"/>
  <c r="D146"/>
  <c r="C146"/>
  <c r="E140"/>
  <c r="D140"/>
  <c r="C140"/>
  <c r="E133"/>
  <c r="D133"/>
  <c r="C133"/>
  <c r="E129"/>
  <c r="E154" s="1"/>
  <c r="D129"/>
  <c r="D154" s="1"/>
  <c r="C129"/>
  <c r="C154" s="1"/>
  <c r="E114"/>
  <c r="D114"/>
  <c r="C114"/>
  <c r="E93"/>
  <c r="E128" s="1"/>
  <c r="D93"/>
  <c r="D128" s="1"/>
  <c r="D155" s="1"/>
  <c r="C93"/>
  <c r="C128" s="1"/>
  <c r="C155" s="1"/>
  <c r="E82"/>
  <c r="D82"/>
  <c r="C82"/>
  <c r="E78"/>
  <c r="D78"/>
  <c r="C78"/>
  <c r="E75"/>
  <c r="D75"/>
  <c r="C75"/>
  <c r="E70"/>
  <c r="D70"/>
  <c r="C70"/>
  <c r="E66"/>
  <c r="E89" s="1"/>
  <c r="D66"/>
  <c r="D89" s="1"/>
  <c r="C66"/>
  <c r="C89" s="1"/>
  <c r="E60"/>
  <c r="D60"/>
  <c r="C60"/>
  <c r="E55"/>
  <c r="D55"/>
  <c r="C55"/>
  <c r="E49"/>
  <c r="D49"/>
  <c r="C49"/>
  <c r="E37"/>
  <c r="D37"/>
  <c r="C37"/>
  <c r="B36"/>
  <c r="B35"/>
  <c r="B34"/>
  <c r="B33"/>
  <c r="B32"/>
  <c r="B31"/>
  <c r="B30"/>
  <c r="E29"/>
  <c r="D29"/>
  <c r="C29"/>
  <c r="E22"/>
  <c r="D22"/>
  <c r="C22"/>
  <c r="E15"/>
  <c r="D15"/>
  <c r="C15"/>
  <c r="E8"/>
  <c r="E65" s="1"/>
  <c r="D8"/>
  <c r="D65" s="1"/>
  <c r="D90" s="1"/>
  <c r="D156" s="1"/>
  <c r="C8"/>
  <c r="C65" s="1"/>
  <c r="E4"/>
  <c r="B2"/>
  <c r="B1"/>
  <c r="E146" i="3"/>
  <c r="D146"/>
  <c r="C146"/>
  <c r="E140"/>
  <c r="D140"/>
  <c r="C140"/>
  <c r="E133"/>
  <c r="D133"/>
  <c r="C133"/>
  <c r="E129"/>
  <c r="E154" s="1"/>
  <c r="D129"/>
  <c r="D154" s="1"/>
  <c r="C129"/>
  <c r="C154" s="1"/>
  <c r="C128"/>
  <c r="C155" s="1"/>
  <c r="E114"/>
  <c r="D114"/>
  <c r="C114"/>
  <c r="E93"/>
  <c r="E128" s="1"/>
  <c r="E155" s="1"/>
  <c r="D93"/>
  <c r="D128" s="1"/>
  <c r="D155" s="1"/>
  <c r="C93"/>
  <c r="E82"/>
  <c r="D82"/>
  <c r="C82"/>
  <c r="E78"/>
  <c r="D78"/>
  <c r="C78"/>
  <c r="E75"/>
  <c r="D75"/>
  <c r="C75"/>
  <c r="E70"/>
  <c r="D70"/>
  <c r="C70"/>
  <c r="C89" s="1"/>
  <c r="E66"/>
  <c r="E89" s="1"/>
  <c r="D66"/>
  <c r="D89" s="1"/>
  <c r="C66"/>
  <c r="E60"/>
  <c r="D60"/>
  <c r="C60"/>
  <c r="E55"/>
  <c r="D55"/>
  <c r="C55"/>
  <c r="E49"/>
  <c r="D49"/>
  <c r="C49"/>
  <c r="E37"/>
  <c r="D37"/>
  <c r="C37"/>
  <c r="B36"/>
  <c r="B35"/>
  <c r="B34"/>
  <c r="B33"/>
  <c r="B32"/>
  <c r="B31"/>
  <c r="B30"/>
  <c r="E29"/>
  <c r="D29"/>
  <c r="C29"/>
  <c r="E22"/>
  <c r="D22"/>
  <c r="C22"/>
  <c r="E15"/>
  <c r="E65" s="1"/>
  <c r="E90" s="1"/>
  <c r="D15"/>
  <c r="C15"/>
  <c r="E8"/>
  <c r="D8"/>
  <c r="D65" s="1"/>
  <c r="D90" s="1"/>
  <c r="D156" s="1"/>
  <c r="C8"/>
  <c r="C65" s="1"/>
  <c r="C90" s="1"/>
  <c r="C156" s="1"/>
  <c r="E4"/>
  <c r="B2"/>
  <c r="E1"/>
  <c r="D153" i="2"/>
  <c r="E153" s="1"/>
  <c r="D152"/>
  <c r="E152" s="1"/>
  <c r="D151"/>
  <c r="E151" s="1"/>
  <c r="D150"/>
  <c r="E150" s="1"/>
  <c r="D149"/>
  <c r="E149" s="1"/>
  <c r="D148"/>
  <c r="E148" s="1"/>
  <c r="D147"/>
  <c r="E147" s="1"/>
  <c r="D146"/>
  <c r="C146"/>
  <c r="E145"/>
  <c r="D145"/>
  <c r="E144"/>
  <c r="D144"/>
  <c r="E142"/>
  <c r="D142"/>
  <c r="E141"/>
  <c r="E140" s="1"/>
  <c r="D141"/>
  <c r="D140"/>
  <c r="C140"/>
  <c r="D139"/>
  <c r="E139" s="1"/>
  <c r="D138"/>
  <c r="E138" s="1"/>
  <c r="D137"/>
  <c r="E137" s="1"/>
  <c r="D136"/>
  <c r="E136" s="1"/>
  <c r="D135"/>
  <c r="E135" s="1"/>
  <c r="D134"/>
  <c r="E134" s="1"/>
  <c r="E133" s="1"/>
  <c r="C133"/>
  <c r="E132"/>
  <c r="D132"/>
  <c r="E131"/>
  <c r="D131"/>
  <c r="E130"/>
  <c r="E129" s="1"/>
  <c r="D130"/>
  <c r="D129"/>
  <c r="C129"/>
  <c r="C154" s="1"/>
  <c r="E127"/>
  <c r="D127"/>
  <c r="E126"/>
  <c r="D126"/>
  <c r="E125"/>
  <c r="D125"/>
  <c r="E124"/>
  <c r="D124"/>
  <c r="E123"/>
  <c r="D123"/>
  <c r="E122"/>
  <c r="D122"/>
  <c r="E121"/>
  <c r="D121"/>
  <c r="E120"/>
  <c r="D120"/>
  <c r="E119"/>
  <c r="E114" s="1"/>
  <c r="D119"/>
  <c r="D118"/>
  <c r="C118"/>
  <c r="E118" s="1"/>
  <c r="C117"/>
  <c r="C115"/>
  <c r="C114" s="1"/>
  <c r="D114"/>
  <c r="E113"/>
  <c r="D113"/>
  <c r="D112"/>
  <c r="C111"/>
  <c r="E110"/>
  <c r="D109"/>
  <c r="E109" s="1"/>
  <c r="D108"/>
  <c r="E108" s="1"/>
  <c r="E107"/>
  <c r="D106"/>
  <c r="E106" s="1"/>
  <c r="E105"/>
  <c r="D105"/>
  <c r="E103"/>
  <c r="D103"/>
  <c r="E102"/>
  <c r="D102"/>
  <c r="E100"/>
  <c r="E98" s="1"/>
  <c r="E93" s="1"/>
  <c r="E128" s="1"/>
  <c r="D99"/>
  <c r="E99" s="1"/>
  <c r="D98"/>
  <c r="C98"/>
  <c r="C96"/>
  <c r="C94"/>
  <c r="D93"/>
  <c r="D128" s="1"/>
  <c r="C93"/>
  <c r="C128" s="1"/>
  <c r="D88"/>
  <c r="E88" s="1"/>
  <c r="D87"/>
  <c r="E87" s="1"/>
  <c r="D86"/>
  <c r="E86" s="1"/>
  <c r="D85"/>
  <c r="E85" s="1"/>
  <c r="D84"/>
  <c r="E84" s="1"/>
  <c r="D83"/>
  <c r="E83" s="1"/>
  <c r="D82"/>
  <c r="C82"/>
  <c r="D81"/>
  <c r="E81" s="1"/>
  <c r="E80"/>
  <c r="D80"/>
  <c r="E79"/>
  <c r="D78"/>
  <c r="C78"/>
  <c r="D77"/>
  <c r="E77" s="1"/>
  <c r="E75" s="1"/>
  <c r="D75"/>
  <c r="C75"/>
  <c r="D74"/>
  <c r="E74" s="1"/>
  <c r="D73"/>
  <c r="E73" s="1"/>
  <c r="D72"/>
  <c r="E72" s="1"/>
  <c r="D71"/>
  <c r="E71" s="1"/>
  <c r="E70" s="1"/>
  <c r="D70"/>
  <c r="C70"/>
  <c r="D69"/>
  <c r="E69" s="1"/>
  <c r="D68"/>
  <c r="E68" s="1"/>
  <c r="D67"/>
  <c r="E67" s="1"/>
  <c r="C66"/>
  <c r="C89" s="1"/>
  <c r="D64"/>
  <c r="E64" s="1"/>
  <c r="E63"/>
  <c r="D62"/>
  <c r="E62" s="1"/>
  <c r="D61"/>
  <c r="E61" s="1"/>
  <c r="E60" s="1"/>
  <c r="D60"/>
  <c r="C60"/>
  <c r="E57"/>
  <c r="D56"/>
  <c r="E56" s="1"/>
  <c r="E55" s="1"/>
  <c r="D55"/>
  <c r="C55"/>
  <c r="D54"/>
  <c r="E54" s="1"/>
  <c r="E49" s="1"/>
  <c r="E53"/>
  <c r="D53"/>
  <c r="E52"/>
  <c r="D52"/>
  <c r="E51"/>
  <c r="D51"/>
  <c r="E50"/>
  <c r="D50"/>
  <c r="D49"/>
  <c r="C49"/>
  <c r="E48"/>
  <c r="E47"/>
  <c r="E46"/>
  <c r="E45"/>
  <c r="E44"/>
  <c r="D43"/>
  <c r="E43" s="1"/>
  <c r="D42"/>
  <c r="E42" s="1"/>
  <c r="D41"/>
  <c r="E41" s="1"/>
  <c r="D40"/>
  <c r="E40" s="1"/>
  <c r="D38"/>
  <c r="E38" s="1"/>
  <c r="D37"/>
  <c r="C37"/>
  <c r="D35"/>
  <c r="E35" s="1"/>
  <c r="B35"/>
  <c r="D34"/>
  <c r="E34" s="1"/>
  <c r="B34"/>
  <c r="E33"/>
  <c r="D33"/>
  <c r="B33"/>
  <c r="B32"/>
  <c r="E31"/>
  <c r="D31"/>
  <c r="B31"/>
  <c r="D29"/>
  <c r="C29"/>
  <c r="D28"/>
  <c r="E28" s="1"/>
  <c r="D26"/>
  <c r="D25"/>
  <c r="D24"/>
  <c r="D22" s="1"/>
  <c r="E23"/>
  <c r="E22" s="1"/>
  <c r="C22"/>
  <c r="E21"/>
  <c r="D21"/>
  <c r="D19"/>
  <c r="E19" s="1"/>
  <c r="E18"/>
  <c r="D18"/>
  <c r="D17"/>
  <c r="E17" s="1"/>
  <c r="E16"/>
  <c r="D16"/>
  <c r="D15"/>
  <c r="C15"/>
  <c r="E8"/>
  <c r="D8"/>
  <c r="C8"/>
  <c r="C65" s="1"/>
  <c r="E4"/>
  <c r="B2"/>
  <c r="B1"/>
  <c r="D153" i="1"/>
  <c r="E153" s="1"/>
  <c r="D152"/>
  <c r="E152" s="1"/>
  <c r="D151"/>
  <c r="E151" s="1"/>
  <c r="D150"/>
  <c r="E150" s="1"/>
  <c r="D149"/>
  <c r="E149" s="1"/>
  <c r="D148"/>
  <c r="E148" s="1"/>
  <c r="D147"/>
  <c r="E147" s="1"/>
  <c r="D146"/>
  <c r="C146"/>
  <c r="E145"/>
  <c r="D145"/>
  <c r="E144"/>
  <c r="D144"/>
  <c r="E142"/>
  <c r="D142"/>
  <c r="E141"/>
  <c r="E140" s="1"/>
  <c r="D141"/>
  <c r="D140"/>
  <c r="C140"/>
  <c r="D139"/>
  <c r="E139" s="1"/>
  <c r="D138"/>
  <c r="E138" s="1"/>
  <c r="D137"/>
  <c r="E137" s="1"/>
  <c r="D136"/>
  <c r="E136" s="1"/>
  <c r="D135"/>
  <c r="E135" s="1"/>
  <c r="D134"/>
  <c r="E134" s="1"/>
  <c r="E133" s="1"/>
  <c r="D133"/>
  <c r="C133"/>
  <c r="E132"/>
  <c r="D132"/>
  <c r="E131"/>
  <c r="D131"/>
  <c r="E130"/>
  <c r="D130"/>
  <c r="E129"/>
  <c r="D129"/>
  <c r="D154" s="1"/>
  <c r="C129"/>
  <c r="C154" s="1"/>
  <c r="E127"/>
  <c r="D127"/>
  <c r="E126"/>
  <c r="D126"/>
  <c r="E125"/>
  <c r="D125"/>
  <c r="E124"/>
  <c r="D124"/>
  <c r="E123"/>
  <c r="D123"/>
  <c r="E122"/>
  <c r="D122"/>
  <c r="E121"/>
  <c r="D121"/>
  <c r="E120"/>
  <c r="D120"/>
  <c r="E119"/>
  <c r="E114" s="1"/>
  <c r="D119"/>
  <c r="D118"/>
  <c r="C118"/>
  <c r="E118" s="1"/>
  <c r="C117"/>
  <c r="C115"/>
  <c r="C114" s="1"/>
  <c r="D114"/>
  <c r="E113"/>
  <c r="D113"/>
  <c r="D112"/>
  <c r="C111"/>
  <c r="E110"/>
  <c r="D109"/>
  <c r="E109" s="1"/>
  <c r="D108"/>
  <c r="E108" s="1"/>
  <c r="E107"/>
  <c r="E106"/>
  <c r="D106"/>
  <c r="E103"/>
  <c r="D103"/>
  <c r="E102"/>
  <c r="D102"/>
  <c r="E100"/>
  <c r="D99"/>
  <c r="E99" s="1"/>
  <c r="E98"/>
  <c r="D98"/>
  <c r="C98"/>
  <c r="C96"/>
  <c r="C94"/>
  <c r="E93"/>
  <c r="E128" s="1"/>
  <c r="D93"/>
  <c r="D128" s="1"/>
  <c r="D155" s="1"/>
  <c r="C93"/>
  <c r="D88"/>
  <c r="E88" s="1"/>
  <c r="D87"/>
  <c r="E87" s="1"/>
  <c r="D86"/>
  <c r="E86" s="1"/>
  <c r="D85"/>
  <c r="E85" s="1"/>
  <c r="D84"/>
  <c r="E84" s="1"/>
  <c r="D83"/>
  <c r="E83" s="1"/>
  <c r="E82" s="1"/>
  <c r="D82"/>
  <c r="C82"/>
  <c r="D81"/>
  <c r="E81" s="1"/>
  <c r="E80"/>
  <c r="E78" s="1"/>
  <c r="D80"/>
  <c r="E79"/>
  <c r="D78"/>
  <c r="C78"/>
  <c r="D77"/>
  <c r="E77" s="1"/>
  <c r="E75" s="1"/>
  <c r="C75"/>
  <c r="D74"/>
  <c r="E74" s="1"/>
  <c r="D73"/>
  <c r="E73" s="1"/>
  <c r="D72"/>
  <c r="E72" s="1"/>
  <c r="D71"/>
  <c r="E71" s="1"/>
  <c r="D70"/>
  <c r="C70"/>
  <c r="D69"/>
  <c r="E69" s="1"/>
  <c r="E68"/>
  <c r="D68"/>
  <c r="D67"/>
  <c r="E67" s="1"/>
  <c r="E66" s="1"/>
  <c r="C66"/>
  <c r="C89" s="1"/>
  <c r="D64"/>
  <c r="E64" s="1"/>
  <c r="E63"/>
  <c r="D62"/>
  <c r="E62" s="1"/>
  <c r="D61"/>
  <c r="E61" s="1"/>
  <c r="D60"/>
  <c r="C60"/>
  <c r="E57"/>
  <c r="D56"/>
  <c r="E56" s="1"/>
  <c r="E55" s="1"/>
  <c r="D55"/>
  <c r="C55"/>
  <c r="D54"/>
  <c r="E54" s="1"/>
  <c r="D53"/>
  <c r="E53" s="1"/>
  <c r="D52"/>
  <c r="E52" s="1"/>
  <c r="D51"/>
  <c r="E51" s="1"/>
  <c r="D50"/>
  <c r="E50" s="1"/>
  <c r="E49" s="1"/>
  <c r="D49"/>
  <c r="C49"/>
  <c r="D48"/>
  <c r="E48" s="1"/>
  <c r="D47"/>
  <c r="E47" s="1"/>
  <c r="D46"/>
  <c r="E46" s="1"/>
  <c r="D45"/>
  <c r="E45" s="1"/>
  <c r="D44"/>
  <c r="E44" s="1"/>
  <c r="D43"/>
  <c r="E43" s="1"/>
  <c r="D42"/>
  <c r="E42" s="1"/>
  <c r="D41"/>
  <c r="E41" s="1"/>
  <c r="D40"/>
  <c r="E40" s="1"/>
  <c r="D38"/>
  <c r="D37" s="1"/>
  <c r="C37"/>
  <c r="E36"/>
  <c r="D36"/>
  <c r="E35"/>
  <c r="D35"/>
  <c r="B35"/>
  <c r="D34"/>
  <c r="E34" s="1"/>
  <c r="E29" s="1"/>
  <c r="B34"/>
  <c r="E33"/>
  <c r="D33"/>
  <c r="B33"/>
  <c r="B32"/>
  <c r="E31"/>
  <c r="D31"/>
  <c r="B31"/>
  <c r="D29"/>
  <c r="C29"/>
  <c r="D28"/>
  <c r="E28" s="1"/>
  <c r="D26"/>
  <c r="D25"/>
  <c r="D24"/>
  <c r="D22" s="1"/>
  <c r="E23"/>
  <c r="E22"/>
  <c r="C22"/>
  <c r="D21"/>
  <c r="E21" s="1"/>
  <c r="D19"/>
  <c r="E19" s="1"/>
  <c r="D18"/>
  <c r="E18" s="1"/>
  <c r="D17"/>
  <c r="E17" s="1"/>
  <c r="D16"/>
  <c r="D15" s="1"/>
  <c r="C15"/>
  <c r="E8"/>
  <c r="D8"/>
  <c r="D65" s="1"/>
  <c r="C8"/>
  <c r="C65" s="1"/>
  <c r="C90" s="1"/>
  <c r="E4"/>
  <c r="B2"/>
  <c r="B1"/>
  <c r="C58" i="8" l="1"/>
  <c r="C58" i="6"/>
  <c r="E26"/>
  <c r="E57"/>
  <c r="E11"/>
  <c r="E8" s="1"/>
  <c r="E36" s="1"/>
  <c r="E41" s="1"/>
  <c r="D37"/>
  <c r="D41" s="1"/>
  <c r="D58" s="1"/>
  <c r="D41" i="5"/>
  <c r="D58" s="1"/>
  <c r="C58"/>
  <c r="E8"/>
  <c r="E36" s="1"/>
  <c r="E41" s="1"/>
  <c r="E26"/>
  <c r="E57"/>
  <c r="D37"/>
  <c r="E90" i="4"/>
  <c r="C90"/>
  <c r="C156" s="1"/>
  <c r="E155"/>
  <c r="E65" i="2"/>
  <c r="E15"/>
  <c r="E37"/>
  <c r="E66"/>
  <c r="E78"/>
  <c r="E82"/>
  <c r="D65"/>
  <c r="E29"/>
  <c r="E146"/>
  <c r="E154" s="1"/>
  <c r="E155" s="1"/>
  <c r="D154"/>
  <c r="D155" s="1"/>
  <c r="C90"/>
  <c r="C155"/>
  <c r="D133"/>
  <c r="D66"/>
  <c r="D89" s="1"/>
  <c r="E89" i="1"/>
  <c r="E60"/>
  <c r="E70"/>
  <c r="C128"/>
  <c r="C155" s="1"/>
  <c r="C156" s="1"/>
  <c r="E146"/>
  <c r="E154" s="1"/>
  <c r="E155" s="1"/>
  <c r="E16"/>
  <c r="E15" s="1"/>
  <c r="E38"/>
  <c r="E37" s="1"/>
  <c r="E65" s="1"/>
  <c r="E90" s="1"/>
  <c r="D66"/>
  <c r="D75"/>
  <c r="E90" i="2" l="1"/>
  <c r="C156"/>
  <c r="D90"/>
  <c r="D156" s="1"/>
  <c r="E89"/>
  <c r="D89" i="1"/>
  <c r="D90" s="1"/>
  <c r="D156" s="1"/>
</calcChain>
</file>

<file path=xl/sharedStrings.xml><?xml version="1.0" encoding="utf-8"?>
<sst xmlns="http://schemas.openxmlformats.org/spreadsheetml/2006/main" count="1670" uniqueCount="307">
  <si>
    <t>Megnevezés</t>
  </si>
  <si>
    <t>01</t>
  </si>
  <si>
    <t>Feladat megnevezése</t>
  </si>
  <si>
    <t>Összes bevétel, kiadás</t>
  </si>
  <si>
    <t>Száma</t>
  </si>
  <si>
    <t>Kiemelt előirányzat, előirányzat megnevezése</t>
  </si>
  <si>
    <t>Eredeti
előirányzat</t>
  </si>
  <si>
    <t>Összes módosítás</t>
  </si>
  <si>
    <t>Módosított előirányzat</t>
  </si>
  <si>
    <t>A</t>
  </si>
  <si>
    <t>B</t>
  </si>
  <si>
    <t>C</t>
  </si>
  <si>
    <t>D</t>
  </si>
  <si>
    <t>E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</si>
  <si>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</si>
  <si>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</si>
  <si>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</si>
  <si>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</si>
  <si>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</si>
  <si>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</si>
  <si>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</si>
  <si>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</si>
  <si>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</si>
  <si>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</si>
  <si>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gyermekétkeztetési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</si>
  <si>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</si>
  <si>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</si>
  <si>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</si>
  <si>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</si>
  <si>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</si>
  <si>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</si>
  <si>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</si>
  <si>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</si>
  <si>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</si>
  <si>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</si>
  <si>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</si>
  <si>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</si>
  <si>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</si>
  <si>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</si>
  <si>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</si>
  <si>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</si>
  <si>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</si>
  <si>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</si>
  <si>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</si>
  <si>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</si>
  <si>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</si>
  <si>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</si>
  <si>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</si>
  <si>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</si>
  <si>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</si>
  <si>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</si>
  <si>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</si>
  <si>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</si>
  <si>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</si>
  <si>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</si>
  <si>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</si>
  <si>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</si>
  <si>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</si>
  <si>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(4.1.+…+4.7.)</t>
  </si>
  <si>
    <t>4.1.</t>
  </si>
  <si>
    <t>Kommunális adó</t>
  </si>
  <si>
    <t>4.2.</t>
  </si>
  <si>
    <t>4.3.</t>
  </si>
  <si>
    <t>4.4.</t>
  </si>
  <si>
    <t>4.5.</t>
  </si>
  <si>
    <t>4.6.</t>
  </si>
  <si>
    <t>4.7.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</si>
  <si>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</si>
  <si>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</si>
  <si>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</si>
  <si>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</si>
  <si>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</si>
  <si>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</si>
  <si>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</si>
  <si>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</si>
  <si>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</si>
  <si>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</si>
  <si>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</si>
  <si>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</si>
  <si>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</si>
  <si>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</si>
  <si>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</si>
  <si>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</si>
  <si>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</si>
  <si>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</si>
  <si>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</si>
  <si>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</si>
  <si>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</si>
  <si>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</si>
  <si>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</si>
  <si>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</si>
  <si>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</si>
  <si>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</si>
  <si>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</si>
  <si>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</si>
  <si>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</si>
  <si>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</si>
  <si>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</si>
  <si>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</si>
  <si>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</si>
  <si>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</si>
  <si>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</si>
  <si>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</si>
  <si>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</si>
  <si>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</si>
  <si>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</si>
  <si>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</si>
  <si>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</si>
  <si>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</si>
  <si>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</si>
  <si>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</si>
  <si>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</si>
  <si>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</si>
  <si>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</si>
  <si>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</si>
  <si>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</si>
  <si>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</si>
  <si>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</si>
  <si>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</si>
  <si>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</si>
  <si>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</si>
  <si>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</si>
  <si>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</si>
  <si>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</si>
  <si>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</si>
  <si>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</si>
  <si>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</si>
  <si>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</si>
  <si>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</si>
  <si>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</si>
  <si>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</si>
  <si>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</si>
  <si>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</si>
  <si>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</si>
  <si>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</si>
  <si>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</si>
  <si>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</si>
  <si>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</si>
  <si>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Éven belüli lejáratú belföldi értékpapírok kibocsátása</t>
  </si>
  <si>
    <t>11.3.</t>
  </si>
  <si>
    <t>Befektetési célú belföldi értékpapírok beváltása,  értékesítése</t>
  </si>
  <si>
    <t>11.4.</t>
  </si>
  <si>
    <t>Éven túli lejáratú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</si>
  <si>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</si>
  <si>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</si>
  <si>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</si>
  <si>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</si>
  <si>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</si>
  <si>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</si>
  <si>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</si>
  <si>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</si>
  <si>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</si>
  <si>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</si>
  <si>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</si>
  <si>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</si>
  <si>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</si>
  <si>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Lekötött 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</si>
  <si>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</si>
  <si>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</si>
  <si>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</si>
  <si>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</si>
  <si>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</si>
  <si>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</si>
  <si>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</si>
  <si>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</si>
  <si>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</si>
  <si>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</si>
  <si>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</si>
  <si>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</si>
  <si>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</si>
  <si>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</si>
  <si>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</si>
  <si>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</si>
  <si>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</si>
  <si>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</si>
  <si>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</si>
  <si>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</si>
  <si>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</si>
  <si>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</si>
  <si>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</si>
  <si>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</si>
  <si>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</si>
  <si>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</si>
  <si>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</si>
  <si>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</si>
  <si>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</si>
  <si>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</si>
  <si>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</si>
  <si>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</si>
  <si>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</si>
  <si>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</si>
  <si>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</si>
  <si>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</si>
  <si>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</si>
  <si>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</si>
  <si>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</si>
  <si>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</si>
  <si>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</si>
  <si>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</si>
  <si>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</si>
  <si>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</si>
  <si>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</si>
  <si>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</si>
  <si>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</si>
  <si>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</si>
  <si>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</si>
  <si>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</si>
  <si>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</si>
  <si>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</si>
  <si>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</si>
  <si>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</si>
  <si>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</si>
  <si>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</si>
  <si>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</si>
  <si>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</si>
  <si>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</si>
  <si>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</si>
  <si>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</si>
  <si>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</si>
  <si>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</si>
  <si>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</si>
  <si>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</si>
  <si>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</si>
  <si>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</si>
  <si>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</si>
  <si>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</si>
  <si>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</si>
  <si>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</si>
  <si>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</si>
  <si>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</si>
  <si>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</si>
  <si>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</si>
  <si>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</si>
  <si>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</si>
  <si>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</si>
  <si>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</si>
  <si>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</si>
  <si>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</si>
  <si>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</si>
  <si>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</si>
  <si>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</si>
  <si>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</si>
  <si>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</si>
  <si>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</si>
  <si>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</si>
  <si>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</si>
  <si>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</si>
  <si>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</si>
  <si>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</si>
  <si>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</si>
  <si>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</si>
  <si>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</si>
  <si>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</si>
  <si>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</si>
  <si>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</si>
  <si>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</si>
  <si>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</si>
  <si>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</si>
  <si>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</si>
  <si>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</si>
  <si>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</si>
  <si>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</si>
  <si>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</si>
  <si>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</si>
  <si>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Tényleges állományi létszám előirányzat (fő)</t>
  </si>
  <si>
    <t>Közfoglalkoztatottak tényleges állományi létszáma (fő)</t>
  </si>
  <si>
    <t>KÖTELEZŐ FELADATOK BEVÉTEL KIADÁSA</t>
  </si>
  <si>
    <t>Önként vállalt feladatok bevételei, kiadásai</t>
  </si>
  <si>
    <t>02</t>
  </si>
  <si>
    <t>Eredeti előirányzat</t>
  </si>
  <si>
    <t>Önkormányzatok kulturális feladatainak támogatása</t>
  </si>
  <si>
    <t xml:space="preserve">    Rövid lejáratú  hitelek, kölcsönök felvétele</t>
  </si>
  <si>
    <t>Államigazgatási feladatok bevételei, kiadásai</t>
  </si>
  <si>
    <t>Költségvetési szerv</t>
  </si>
  <si>
    <t>03</t>
  </si>
  <si>
    <t>Működési bevételek (1.1.+…+1.11.)</t>
  </si>
  <si>
    <t>Kiszámlázott általános forgalmi adó</t>
  </si>
  <si>
    <t>Általános forgalmi adó visszatérülése</t>
  </si>
  <si>
    <t>Kamatbevételek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</si>
  <si>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</si>
  <si>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</si>
  <si>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</si>
  <si>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2.3.-ból EU támogatás</t>
  </si>
  <si>
    <t>Közhatalmi bevételek</t>
  </si>
  <si>
    <t>Felhalmozási célú támogatások államháztartáson belülről (4.1.+4.2.)</t>
  </si>
  <si>
    <t>Egyéb felhalmozási célú támogatások bevételei államháztartáson belülről</t>
  </si>
  <si>
    <t xml:space="preserve">  4.2.-ből EU-s támogatás</t>
  </si>
  <si>
    <t>Felhalmozási bevételek (5.1.+…+5.3.)</t>
  </si>
  <si>
    <t>Működési célú átvett pénzeszközök</t>
  </si>
  <si>
    <t>Felhalmozási célú átvett pénzeszközök</t>
  </si>
  <si>
    <t>KÖLTSÉGVETÉSI BEVÉTELEK ÖSSZESEN (1.+…+7.)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</si>
  <si>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</si>
  <si>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</si>
  <si>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</si>
  <si>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</si>
  <si>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</si>
  <si>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</si>
  <si>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</si>
  <si>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</si>
  <si>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</si>
  <si>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</si>
  <si>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</si>
  <si>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</si>
  <si>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</si>
  <si>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</si>
  <si>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Kötelező feladatok bevételei, kiadásai</t>
  </si>
  <si>
    <t>04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</si>
</sst>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11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charset val="238"/>
    </font>
    <font>
      <sz val="10"/>
      <color rgb="FFFF0000"/>
      <name val="Times New Roman CE"/>
      <charset val="238"/>
    </font>
    <font>
      <sz val="9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i/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229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protection locked="0"/>
    </xf>
    <xf numFmtId="164" fontId="1" fillId="0" borderId="0" xfId="0" applyNumberFormat="1" applyFont="1" applyFill="1" applyAlignment="1">
      <alignment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quotePrefix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>
      <alignment vertical="center"/>
    </xf>
    <xf numFmtId="49" fontId="4" fillId="0" borderId="2" xfId="0" applyNumberFormat="1" applyFont="1" applyFill="1" applyBorder="1" applyAlignment="1" applyProtection="1">
      <alignment horizontal="right" vertical="center" inden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right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6" fillId="0" borderId="0" xfId="0" applyNumberFormat="1" applyFont="1" applyFill="1" applyAlignment="1" applyProtection="1">
      <alignment horizontal="right"/>
      <protection locked="0"/>
    </xf>
    <xf numFmtId="0" fontId="7" fillId="0" borderId="0" xfId="0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4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center" vertical="center" wrapText="1"/>
    </xf>
    <xf numFmtId="0" fontId="9" fillId="0" borderId="4" xfId="1" applyFont="1" applyFill="1" applyBorder="1" applyAlignment="1" applyProtection="1">
      <alignment horizontal="left" vertical="center" wrapText="1" indent="1"/>
    </xf>
    <xf numFmtId="164" fontId="9" fillId="0" borderId="4" xfId="1" applyNumberFormat="1" applyFont="1" applyFill="1" applyBorder="1" applyAlignment="1" applyProtection="1">
      <alignment horizontal="right" vertical="center" wrapText="1" indent="1"/>
    </xf>
    <xf numFmtId="164" fontId="9" fillId="0" borderId="5" xfId="1" applyNumberFormat="1" applyFont="1" applyFill="1" applyBorder="1" applyAlignment="1" applyProtection="1">
      <alignment horizontal="right" vertical="center" wrapText="1" indent="1"/>
    </xf>
    <xf numFmtId="164" fontId="9" fillId="0" borderId="9" xfId="1" applyNumberFormat="1" applyFont="1" applyFill="1" applyBorder="1" applyAlignment="1" applyProtection="1">
      <alignment horizontal="right" vertical="center" wrapText="1" indent="1"/>
    </xf>
    <xf numFmtId="164" fontId="5" fillId="0" borderId="0" xfId="0" applyNumberFormat="1" applyFont="1" applyFill="1" applyAlignment="1">
      <alignment horizontal="center" vertical="center" wrapText="1"/>
    </xf>
    <xf numFmtId="49" fontId="10" fillId="0" borderId="10" xfId="1" applyNumberFormat="1" applyFont="1" applyFill="1" applyBorder="1" applyAlignment="1" applyProtection="1">
      <alignment horizontal="center" vertical="center" wrapText="1"/>
    </xf>
    <xf numFmtId="0" fontId="11" fillId="0" borderId="11" xfId="0" applyFont="1" applyBorder="1" applyAlignment="1" applyProtection="1">
      <alignment horizontal="left" wrapText="1" indent="1"/>
    </xf>
    <xf numFmtId="164" fontId="10" fillId="0" borderId="12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0" xfId="0" applyFont="1" applyFill="1" applyAlignment="1">
      <alignment vertical="center" wrapText="1"/>
    </xf>
    <xf numFmtId="49" fontId="10" fillId="0" borderId="13" xfId="1" applyNumberFormat="1" applyFont="1" applyFill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horizontal="left" wrapText="1" indent="1"/>
    </xf>
    <xf numFmtId="164" fontId="10" fillId="0" borderId="15" xfId="1" applyNumberFormat="1" applyFont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0" fillId="0" borderId="16" xfId="1" applyNumberFormat="1" applyFont="1" applyFill="1" applyBorder="1" applyAlignment="1" applyProtection="1">
      <alignment horizontal="center" vertical="center" wrapText="1"/>
    </xf>
    <xf numFmtId="0" fontId="11" fillId="0" borderId="17" xfId="0" applyFont="1" applyBorder="1" applyAlignment="1" applyProtection="1">
      <alignment horizontal="left" wrapText="1" indent="1"/>
    </xf>
    <xf numFmtId="164" fontId="10" fillId="0" borderId="11" xfId="1" applyNumberFormat="1" applyFont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horizontal="left" vertical="center" wrapText="1" indent="1"/>
    </xf>
    <xf numFmtId="164" fontId="9" fillId="0" borderId="2" xfId="1" applyNumberFormat="1" applyFont="1" applyFill="1" applyBorder="1" applyAlignment="1" applyProtection="1">
      <alignment horizontal="right" vertical="center" wrapText="1" indent="1"/>
    </xf>
    <xf numFmtId="164" fontId="10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8" xfId="1" applyNumberFormat="1" applyFont="1" applyBorder="1" applyAlignment="1" applyProtection="1">
      <alignment horizontal="right" vertical="center" wrapText="1" indent="1"/>
      <protection locked="0"/>
    </xf>
    <xf numFmtId="164" fontId="15" fillId="0" borderId="4" xfId="1" applyNumberFormat="1" applyFont="1" applyFill="1" applyBorder="1" applyAlignment="1" applyProtection="1">
      <alignment horizontal="right" vertical="center" wrapText="1" indent="1"/>
    </xf>
    <xf numFmtId="164" fontId="15" fillId="0" borderId="9" xfId="1" applyNumberFormat="1" applyFont="1" applyFill="1" applyBorder="1" applyAlignment="1" applyProtection="1">
      <alignment horizontal="right" vertical="center" wrapText="1" indent="1"/>
    </xf>
    <xf numFmtId="164" fontId="10" fillId="0" borderId="14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7" xfId="1" applyNumberFormat="1" applyFont="1" applyBorder="1" applyAlignment="1" applyProtection="1">
      <alignment horizontal="right" vertical="center" wrapText="1" indent="1"/>
      <protection locked="0"/>
    </xf>
    <xf numFmtId="164" fontId="10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5" xfId="1" applyNumberFormat="1" applyFont="1" applyBorder="1" applyAlignment="1" applyProtection="1">
      <alignment horizontal="right" vertical="center" wrapText="1" indent="1"/>
      <protection locked="0"/>
    </xf>
    <xf numFmtId="164" fontId="16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7" xfId="0" applyFont="1" applyBorder="1" applyAlignment="1" applyProtection="1">
      <alignment horizontal="center" wrapText="1"/>
    </xf>
    <xf numFmtId="164" fontId="16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23" xfId="1" applyNumberFormat="1" applyFont="1" applyFill="1" applyBorder="1" applyAlignment="1" applyProtection="1">
      <alignment horizontal="center" vertical="center" wrapText="1"/>
    </xf>
    <xf numFmtId="0" fontId="11" fillId="0" borderId="24" xfId="0" applyFont="1" applyBorder="1" applyAlignment="1" applyProtection="1">
      <alignment wrapText="1"/>
    </xf>
    <xf numFmtId="164" fontId="16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1" xfId="0" applyFont="1" applyBorder="1" applyAlignment="1">
      <alignment horizontal="left" wrapText="1" indent="1"/>
    </xf>
    <xf numFmtId="0" fontId="11" fillId="0" borderId="25" xfId="0" applyFont="1" applyBorder="1" applyAlignment="1">
      <alignment horizontal="left" vertical="center" wrapText="1" indent="1"/>
    </xf>
    <xf numFmtId="0" fontId="11" fillId="0" borderId="10" xfId="0" applyFont="1" applyBorder="1" applyAlignment="1" applyProtection="1">
      <alignment horizontal="center" wrapText="1"/>
    </xf>
    <xf numFmtId="0" fontId="11" fillId="0" borderId="13" xfId="0" applyFont="1" applyBorder="1" applyAlignment="1" applyProtection="1">
      <alignment horizontal="center" wrapText="1"/>
    </xf>
    <xf numFmtId="0" fontId="11" fillId="0" borderId="16" xfId="0" applyFont="1" applyBorder="1" applyAlignment="1" applyProtection="1">
      <alignment horizontal="center" wrapText="1"/>
    </xf>
    <xf numFmtId="164" fontId="9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4" xfId="0" applyFont="1" applyBorder="1" applyAlignment="1" applyProtection="1">
      <alignment wrapText="1"/>
    </xf>
    <xf numFmtId="0" fontId="14" fillId="0" borderId="26" xfId="0" applyFont="1" applyBorder="1" applyAlignment="1" applyProtection="1">
      <alignment horizontal="center" wrapText="1"/>
    </xf>
    <xf numFmtId="0" fontId="14" fillId="0" borderId="27" xfId="0" applyFont="1" applyBorder="1" applyAlignment="1" applyProtection="1">
      <alignment wrapText="1"/>
    </xf>
    <xf numFmtId="164" fontId="12" fillId="0" borderId="0" xfId="0" applyNumberFormat="1" applyFont="1" applyFill="1" applyAlignment="1">
      <alignment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28" xfId="1" applyFont="1" applyFill="1" applyBorder="1" applyAlignment="1" applyProtection="1">
      <alignment horizontal="center" vertical="center" wrapText="1"/>
    </xf>
    <xf numFmtId="0" fontId="9" fillId="0" borderId="29" xfId="1" applyFont="1" applyFill="1" applyBorder="1" applyAlignment="1" applyProtection="1">
      <alignment vertical="center" wrapText="1"/>
    </xf>
    <xf numFmtId="164" fontId="9" fillId="0" borderId="29" xfId="1" applyNumberFormat="1" applyFont="1" applyFill="1" applyBorder="1" applyAlignment="1" applyProtection="1">
      <alignment horizontal="right" vertical="center" wrapText="1" indent="1"/>
    </xf>
    <xf numFmtId="164" fontId="9" fillId="0" borderId="30" xfId="1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>
      <alignment vertical="center" wrapText="1"/>
    </xf>
    <xf numFmtId="164" fontId="17" fillId="0" borderId="0" xfId="0" applyNumberFormat="1" applyFont="1" applyFill="1" applyAlignment="1">
      <alignment vertical="center" wrapText="1"/>
    </xf>
    <xf numFmtId="49" fontId="10" fillId="0" borderId="31" xfId="1" applyNumberFormat="1" applyFont="1" applyFill="1" applyBorder="1" applyAlignment="1" applyProtection="1">
      <alignment horizontal="center" vertical="center" wrapText="1"/>
    </xf>
    <xf numFmtId="0" fontId="10" fillId="0" borderId="32" xfId="1" applyFont="1" applyFill="1" applyBorder="1" applyAlignment="1" applyProtection="1">
      <alignment horizontal="left" vertical="center" wrapText="1" indent="1"/>
    </xf>
    <xf numFmtId="164" fontId="10" fillId="0" borderId="33" xfId="1" applyNumberFormat="1" applyFont="1" applyBorder="1" applyAlignment="1" applyProtection="1">
      <alignment horizontal="right" vertical="center" wrapText="1" indent="1"/>
      <protection locked="0"/>
    </xf>
    <xf numFmtId="0" fontId="10" fillId="0" borderId="14" xfId="1" applyFont="1" applyFill="1" applyBorder="1" applyAlignment="1" applyProtection="1">
      <alignment horizontal="left" vertical="center" wrapText="1" indent="1"/>
    </xf>
    <xf numFmtId="0" fontId="10" fillId="0" borderId="21" xfId="1" applyFont="1" applyFill="1" applyBorder="1" applyAlignment="1" applyProtection="1">
      <alignment horizontal="left" vertical="center" wrapText="1" indent="1"/>
    </xf>
    <xf numFmtId="0" fontId="10" fillId="0" borderId="0" xfId="1" applyFont="1" applyFill="1" applyBorder="1" applyAlignment="1" applyProtection="1">
      <alignment horizontal="left" vertical="center" wrapText="1" indent="1"/>
    </xf>
    <xf numFmtId="0" fontId="10" fillId="0" borderId="14" xfId="1" applyFont="1" applyFill="1" applyBorder="1" applyAlignment="1" applyProtection="1">
      <alignment horizontal="left" indent="6"/>
    </xf>
    <xf numFmtId="0" fontId="10" fillId="0" borderId="14" xfId="1" applyFont="1" applyFill="1" applyBorder="1" applyAlignment="1" applyProtection="1">
      <alignment horizontal="left" vertical="center" wrapText="1" indent="6"/>
    </xf>
    <xf numFmtId="49" fontId="10" fillId="0" borderId="34" xfId="1" applyNumberFormat="1" applyFont="1" applyFill="1" applyBorder="1" applyAlignment="1" applyProtection="1">
      <alignment horizontal="center" vertical="center" wrapText="1"/>
    </xf>
    <xf numFmtId="0" fontId="10" fillId="0" borderId="17" xfId="1" applyFont="1" applyFill="1" applyBorder="1" applyAlignment="1" applyProtection="1">
      <alignment horizontal="left" vertical="center" wrapText="1" indent="6"/>
    </xf>
    <xf numFmtId="0" fontId="10" fillId="0" borderId="24" xfId="1" applyFont="1" applyFill="1" applyBorder="1" applyAlignment="1" applyProtection="1">
      <alignment horizontal="left" vertical="center" wrapText="1" indent="6"/>
    </xf>
    <xf numFmtId="164" fontId="10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4" xfId="1" applyFont="1" applyFill="1" applyBorder="1" applyAlignment="1" applyProtection="1">
      <alignment vertical="center" wrapText="1"/>
    </xf>
    <xf numFmtId="0" fontId="10" fillId="0" borderId="17" xfId="1" applyFont="1" applyFill="1" applyBorder="1" applyAlignment="1" applyProtection="1">
      <alignment horizontal="left" vertical="center" wrapText="1" indent="1"/>
    </xf>
    <xf numFmtId="164" fontId="10" fillId="0" borderId="22" xfId="1" applyNumberFormat="1" applyFont="1" applyBorder="1" applyAlignment="1" applyProtection="1">
      <alignment horizontal="right" vertical="center" wrapText="1" indent="1"/>
      <protection locked="0"/>
    </xf>
    <xf numFmtId="0" fontId="11" fillId="0" borderId="17" xfId="0" applyFont="1" applyBorder="1" applyAlignment="1" applyProtection="1">
      <alignment horizontal="left" vertical="center" wrapText="1" indent="1"/>
    </xf>
    <xf numFmtId="0" fontId="11" fillId="0" borderId="14" xfId="0" applyFont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6"/>
    </xf>
    <xf numFmtId="0" fontId="15" fillId="0" borderId="4" xfId="1" applyFont="1" applyFill="1" applyBorder="1" applyAlignment="1" applyProtection="1">
      <alignment horizontal="left" vertical="center" wrapText="1" inden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5" xfId="1" applyFont="1" applyFill="1" applyBorder="1" applyAlignment="1" applyProtection="1">
      <alignment horizontal="left" vertical="center" wrapText="1" indent="1"/>
    </xf>
    <xf numFmtId="164" fontId="15" fillId="0" borderId="5" xfId="1" applyNumberFormat="1" applyFont="1" applyFill="1" applyBorder="1" applyAlignment="1" applyProtection="1">
      <alignment horizontal="right" vertical="center" wrapText="1" indent="1"/>
    </xf>
    <xf numFmtId="16" fontId="0" fillId="0" borderId="0" xfId="0" applyNumberFormat="1" applyFill="1" applyAlignment="1">
      <alignment vertical="center" wrapText="1"/>
    </xf>
    <xf numFmtId="164" fontId="14" fillId="0" borderId="4" xfId="0" applyNumberFormat="1" applyFont="1" applyBorder="1" applyAlignment="1" applyProtection="1">
      <alignment horizontal="right" vertical="center" wrapText="1" indent="1"/>
    </xf>
    <xf numFmtId="164" fontId="14" fillId="0" borderId="5" xfId="0" applyNumberFormat="1" applyFont="1" applyBorder="1" applyAlignment="1" applyProtection="1">
      <alignment horizontal="right" vertical="center" wrapText="1" indent="1"/>
    </xf>
    <xf numFmtId="164" fontId="14" fillId="0" borderId="9" xfId="0" applyNumberFormat="1" applyFont="1" applyBorder="1" applyAlignment="1" applyProtection="1">
      <alignment horizontal="right" vertical="center" wrapText="1" indent="1"/>
    </xf>
    <xf numFmtId="49" fontId="15" fillId="0" borderId="7" xfId="1" applyNumberFormat="1" applyFont="1" applyFill="1" applyBorder="1" applyAlignment="1" applyProtection="1">
      <alignment horizontal="center" vertical="center" wrapText="1"/>
    </xf>
    <xf numFmtId="164" fontId="18" fillId="0" borderId="4" xfId="0" quotePrefix="1" applyNumberFormat="1" applyFont="1" applyBorder="1" applyAlignment="1" applyProtection="1">
      <alignment horizontal="right" vertical="center" wrapText="1" indent="1"/>
    </xf>
    <xf numFmtId="164" fontId="18" fillId="0" borderId="5" xfId="0" quotePrefix="1" applyNumberFormat="1" applyFont="1" applyBorder="1" applyAlignment="1" applyProtection="1">
      <alignment horizontal="right" vertical="center" wrapText="1" indent="1"/>
    </xf>
    <xf numFmtId="164" fontId="18" fillId="0" borderId="9" xfId="0" quotePrefix="1" applyNumberFormat="1" applyFont="1" applyBorder="1" applyAlignment="1" applyProtection="1">
      <alignment horizontal="right" vertical="center" wrapText="1" indent="1"/>
    </xf>
    <xf numFmtId="0" fontId="14" fillId="0" borderId="26" xfId="0" applyFont="1" applyBorder="1" applyAlignment="1" applyProtection="1">
      <alignment horizontal="center" vertical="center" wrapText="1"/>
    </xf>
    <xf numFmtId="0" fontId="18" fillId="0" borderId="27" xfId="0" applyFont="1" applyBorder="1" applyAlignment="1" applyProtection="1">
      <alignment horizontal="left" vertical="center" wrapText="1" indent="1"/>
    </xf>
    <xf numFmtId="3" fontId="0" fillId="0" borderId="0" xfId="0" applyNumberFormat="1" applyFill="1" applyAlignment="1">
      <alignment vertical="center" wrapTex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164" fontId="20" fillId="0" borderId="0" xfId="0" applyNumberFormat="1" applyFont="1" applyFill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left" vertical="center"/>
    </xf>
    <xf numFmtId="0" fontId="7" fillId="0" borderId="5" xfId="0" applyFont="1" applyFill="1" applyBorder="1" applyAlignment="1" applyProtection="1">
      <alignment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21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right" vertical="top"/>
      <protection locked="0"/>
    </xf>
    <xf numFmtId="0" fontId="4" fillId="0" borderId="29" xfId="0" applyFont="1" applyFill="1" applyBorder="1" applyAlignment="1" applyProtection="1">
      <alignment horizontal="center" vertical="center" wrapText="1"/>
      <protection locked="0"/>
    </xf>
    <xf numFmtId="0" fontId="4" fillId="0" borderId="30" xfId="0" applyFont="1" applyFill="1" applyBorder="1" applyAlignment="1" applyProtection="1">
      <alignment horizontal="center" vertical="center" wrapText="1"/>
      <protection locked="0"/>
    </xf>
    <xf numFmtId="164" fontId="10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0" applyFont="1" applyBorder="1" applyAlignment="1" applyProtection="1">
      <alignment wrapText="1"/>
    </xf>
    <xf numFmtId="164" fontId="16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9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vertical="center" wrapText="1"/>
    </xf>
    <xf numFmtId="0" fontId="7" fillId="0" borderId="26" xfId="0" applyFont="1" applyBorder="1" applyAlignment="1">
      <alignment horizontal="left" vertical="center"/>
    </xf>
    <xf numFmtId="0" fontId="7" fillId="0" borderId="40" xfId="0" applyFont="1" applyBorder="1" applyAlignment="1">
      <alignment vertical="center" wrapText="1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41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49" fontId="4" fillId="0" borderId="9" xfId="0" applyNumberFormat="1" applyFont="1" applyFill="1" applyBorder="1" applyAlignment="1" applyProtection="1">
      <alignment horizontal="right" vertical="center" indent="1"/>
      <protection locked="0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left" vertical="center" wrapText="1" indent="1"/>
    </xf>
    <xf numFmtId="164" fontId="15" fillId="0" borderId="4" xfId="0" applyNumberFormat="1" applyFont="1" applyFill="1" applyBorder="1" applyAlignment="1" applyProtection="1">
      <alignment horizontal="right" vertical="center" wrapText="1" indent="1"/>
    </xf>
    <xf numFmtId="164" fontId="15" fillId="0" borderId="6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6" fillId="0" borderId="31" xfId="0" applyNumberFormat="1" applyFont="1" applyFill="1" applyBorder="1" applyAlignment="1" applyProtection="1">
      <alignment horizontal="center" vertical="center" wrapText="1"/>
    </xf>
    <xf numFmtId="164" fontId="1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3" xfId="0" applyNumberFormat="1" applyFont="1" applyFill="1" applyBorder="1" applyAlignment="1" applyProtection="1">
      <alignment horizontal="center" vertical="center" wrapText="1"/>
    </xf>
    <xf numFmtId="164" fontId="10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 wrapText="1"/>
    </xf>
    <xf numFmtId="164" fontId="1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 indent="1"/>
    </xf>
    <xf numFmtId="164" fontId="15" fillId="0" borderId="9" xfId="0" applyNumberFormat="1" applyFont="1" applyFill="1" applyBorder="1" applyAlignment="1" applyProtection="1">
      <alignment horizontal="right" vertical="center" wrapText="1" indent="1"/>
    </xf>
    <xf numFmtId="164" fontId="10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0" applyFont="1" applyFill="1" applyBorder="1" applyAlignment="1" applyProtection="1">
      <alignment horizontal="center" vertical="center" wrapText="1"/>
    </xf>
    <xf numFmtId="164" fontId="15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49" fontId="16" fillId="0" borderId="10" xfId="0" applyNumberFormat="1" applyFont="1" applyFill="1" applyBorder="1" applyAlignment="1" applyProtection="1">
      <alignment horizontal="center" vertical="center" wrapText="1"/>
    </xf>
    <xf numFmtId="0" fontId="16" fillId="0" borderId="11" xfId="1" applyFont="1" applyFill="1" applyBorder="1" applyAlignment="1" applyProtection="1">
      <alignment horizontal="left" vertical="center" wrapText="1" indent="1"/>
    </xf>
    <xf numFmtId="164" fontId="16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4" xfId="1" applyFont="1" applyFill="1" applyBorder="1" applyAlignment="1" applyProtection="1">
      <alignment horizontal="left" vertical="center" wrapText="1" inden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7" xfId="1" applyFont="1" applyFill="1" applyBorder="1" applyAlignment="1" applyProtection="1">
      <alignment horizontal="left" vertical="center" wrapText="1" indent="1"/>
    </xf>
    <xf numFmtId="164" fontId="1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7" xfId="0" applyFont="1" applyBorder="1" applyAlignment="1" applyProtection="1">
      <alignment horizontal="center" vertical="center" wrapText="1"/>
    </xf>
    <xf numFmtId="164" fontId="16" fillId="0" borderId="12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2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43" xfId="0" applyNumberFormat="1" applyFont="1" applyBorder="1" applyAlignment="1" applyProtection="1">
      <alignment horizontal="right" vertical="center" wrapText="1" indent="1"/>
      <protection locked="0"/>
    </xf>
    <xf numFmtId="0" fontId="22" fillId="0" borderId="5" xfId="0" applyFont="1" applyBorder="1" applyAlignment="1" applyProtection="1">
      <alignment horizontal="left" wrapText="1" indent="1"/>
    </xf>
    <xf numFmtId="164" fontId="9" fillId="0" borderId="4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164" fontId="9" fillId="0" borderId="9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164" fontId="16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16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4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164" fontId="23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0" fillId="0" borderId="0" xfId="0" applyNumberFormat="1" applyFill="1" applyAlignment="1" applyProtection="1">
      <alignment vertical="center" wrapText="1"/>
    </xf>
    <xf numFmtId="0" fontId="23" fillId="0" borderId="1" xfId="0" applyFont="1" applyBorder="1" applyAlignment="1" applyProtection="1">
      <alignment horizontal="right"/>
      <protection locked="0"/>
    </xf>
    <xf numFmtId="164" fontId="10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&#225;solat%20-%20KVI_MODOSITOTT1.2020.12.31%20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9a7bf346869928b/Dokumentumok/Ful&#243;k&#233;rcs/2020m&#243;d&#246;nk/kit&#246;lt&#246;tt/RENDMODfk&#246;nk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2.1.sz.mell"/>
      <sheetName val="KVI_MOD_1.4.sz.mell.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."/>
      <sheetName val="Munka1"/>
    </sheetNames>
    <sheetDataSet>
      <sheetData sheetId="0"/>
      <sheetData sheetId="1">
        <row r="3">
          <cell r="A3" t="str">
            <v>FULÓKÉRCS KÖZSÉG ÖNKORMÁNYZATA</v>
          </cell>
        </row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III.8.</v>
          </cell>
          <cell r="G7" t="str">
            <v>)</v>
          </cell>
          <cell r="H7" t="str">
            <v>önkormányzati rendelethez</v>
          </cell>
        </row>
        <row r="14">
          <cell r="B14" t="str">
            <v>Fulókércsi Étkeztetés És Nappali Ellátás Szociális Alapszolgáltató</v>
          </cell>
          <cell r="M14" t="str">
            <v>9.2.</v>
          </cell>
        </row>
      </sheetData>
      <sheetData sheetId="2"/>
      <sheetData sheetId="3">
        <row r="33">
          <cell r="B33" t="str">
            <v>Kommunális 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Gépjárműadó</v>
          </cell>
        </row>
        <row r="38">
          <cell r="B38" t="str">
            <v>Telekadó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G4" t="str">
            <v xml:space="preserve"> Forintban!</v>
          </cell>
        </row>
      </sheetData>
      <sheetData sheetId="15"/>
      <sheetData sheetId="16"/>
      <sheetData sheetId="17">
        <row r="4">
          <cell r="E4" t="str">
            <v xml:space="preserve"> Forintban!</v>
          </cell>
        </row>
      </sheetData>
      <sheetData sheetId="18">
        <row r="4">
          <cell r="E4" t="str">
            <v xml:space="preserve"> Forintban!</v>
          </cell>
        </row>
      </sheetData>
      <sheetData sheetId="19"/>
      <sheetData sheetId="20"/>
      <sheetData sheetId="21"/>
      <sheetData sheetId="22"/>
      <sheetData sheetId="23">
        <row r="4">
          <cell r="E4" t="str">
            <v xml:space="preserve"> Forintban!</v>
          </cell>
        </row>
      </sheetData>
      <sheetData sheetId="24">
        <row r="2">
          <cell r="B2" t="str">
            <v>Fulókércsi Étkeztetés És Nappali Ellátás Szociális Alapszolgáltató</v>
          </cell>
        </row>
        <row r="4">
          <cell r="E4" t="str">
            <v xml:space="preserve"> Forintban!</v>
          </cell>
        </row>
      </sheetData>
      <sheetData sheetId="25">
        <row r="2">
          <cell r="B2" t="str">
            <v>Fulókércsi Étkeztetés És Nappali Ellátás Szociális Alapszolgáltató</v>
          </cell>
        </row>
        <row r="4">
          <cell r="E4" t="str">
            <v xml:space="preserve"> Forintban!</v>
          </cell>
        </row>
      </sheetData>
      <sheetData sheetId="26">
        <row r="2">
          <cell r="B2" t="str">
            <v>Fulókércsi Étkeztetés És Nappali Ellátás Szociális Alapszolgáltató</v>
          </cell>
        </row>
        <row r="4">
          <cell r="E4" t="str">
            <v xml:space="preserve"> Forintban!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3.sz.mell.beru"/>
      <sheetName val="RM_4.sz.mell.feluj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1">
          <cell r="K21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8">
          <cell r="K28">
            <v>0</v>
          </cell>
        </row>
        <row r="31">
          <cell r="K31">
            <v>0</v>
          </cell>
        </row>
        <row r="33">
          <cell r="K33">
            <v>0</v>
          </cell>
        </row>
        <row r="34">
          <cell r="K34">
            <v>-200000</v>
          </cell>
        </row>
        <row r="35">
          <cell r="K35">
            <v>0</v>
          </cell>
        </row>
        <row r="38">
          <cell r="K38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6">
          <cell r="K56">
            <v>0</v>
          </cell>
        </row>
        <row r="61">
          <cell r="K61">
            <v>0</v>
          </cell>
        </row>
        <row r="62">
          <cell r="K62">
            <v>0</v>
          </cell>
        </row>
        <row r="64">
          <cell r="K64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7">
          <cell r="K77">
            <v>0</v>
          </cell>
        </row>
        <row r="80">
          <cell r="K80">
            <v>0</v>
          </cell>
        </row>
        <row r="81">
          <cell r="K81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99">
          <cell r="K99">
            <v>0</v>
          </cell>
        </row>
        <row r="102">
          <cell r="K102">
            <v>0</v>
          </cell>
        </row>
        <row r="103">
          <cell r="K103">
            <v>0</v>
          </cell>
        </row>
        <row r="105">
          <cell r="K105">
            <v>0</v>
          </cell>
        </row>
        <row r="106">
          <cell r="K106">
            <v>0</v>
          </cell>
        </row>
        <row r="108">
          <cell r="K108">
            <v>0</v>
          </cell>
        </row>
        <row r="109">
          <cell r="K109">
            <v>0</v>
          </cell>
        </row>
        <row r="113">
          <cell r="K113">
            <v>0</v>
          </cell>
        </row>
        <row r="118">
          <cell r="K118">
            <v>0</v>
          </cell>
        </row>
        <row r="119">
          <cell r="K119">
            <v>0</v>
          </cell>
        </row>
        <row r="120">
          <cell r="K120">
            <v>0</v>
          </cell>
        </row>
        <row r="121">
          <cell r="K121">
            <v>0</v>
          </cell>
        </row>
        <row r="122">
          <cell r="K122">
            <v>0</v>
          </cell>
        </row>
        <row r="123">
          <cell r="K123">
            <v>0</v>
          </cell>
        </row>
        <row r="124">
          <cell r="K124">
            <v>0</v>
          </cell>
        </row>
        <row r="125">
          <cell r="K125">
            <v>0</v>
          </cell>
        </row>
        <row r="126">
          <cell r="K126">
            <v>0</v>
          </cell>
        </row>
        <row r="127">
          <cell r="K127">
            <v>0</v>
          </cell>
        </row>
        <row r="130">
          <cell r="K130">
            <v>0</v>
          </cell>
        </row>
        <row r="131">
          <cell r="K131">
            <v>0</v>
          </cell>
        </row>
        <row r="132">
          <cell r="K132">
            <v>0</v>
          </cell>
        </row>
        <row r="134">
          <cell r="K134">
            <v>0</v>
          </cell>
        </row>
        <row r="135">
          <cell r="K135">
            <v>0</v>
          </cell>
        </row>
        <row r="136">
          <cell r="K136">
            <v>0</v>
          </cell>
        </row>
        <row r="137">
          <cell r="K137">
            <v>0</v>
          </cell>
        </row>
        <row r="138">
          <cell r="K138">
            <v>0</v>
          </cell>
        </row>
        <row r="139">
          <cell r="K139">
            <v>0</v>
          </cell>
        </row>
        <row r="141">
          <cell r="K141">
            <v>0</v>
          </cell>
        </row>
        <row r="142">
          <cell r="K142">
            <v>0</v>
          </cell>
        </row>
        <row r="144">
          <cell r="K144">
            <v>0</v>
          </cell>
        </row>
        <row r="145">
          <cell r="K145">
            <v>0</v>
          </cell>
        </row>
        <row r="147">
          <cell r="K147">
            <v>0</v>
          </cell>
        </row>
        <row r="148">
          <cell r="K148">
            <v>0</v>
          </cell>
        </row>
        <row r="149">
          <cell r="K149">
            <v>0</v>
          </cell>
        </row>
        <row r="150">
          <cell r="K150">
            <v>0</v>
          </cell>
        </row>
        <row r="151">
          <cell r="K151">
            <v>0</v>
          </cell>
        </row>
        <row r="152">
          <cell r="K152">
            <v>0</v>
          </cell>
        </row>
        <row r="153">
          <cell r="K153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1">
          <cell r="J11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41">
          <cell r="J41">
            <v>0</v>
          </cell>
        </row>
        <row r="49">
          <cell r="J49">
            <v>0</v>
          </cell>
        </row>
        <row r="50">
          <cell r="J50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58"/>
  <sheetViews>
    <sheetView workbookViewId="0">
      <selection sqref="A1:XFD1048576"/>
    </sheetView>
  </sheetViews>
  <sheetFormatPr defaultRowHeight="15"/>
  <cols>
    <col min="1" max="1" width="13.85546875" style="127" customWidth="1"/>
    <col min="2" max="2" width="48.28515625" style="128" customWidth="1"/>
    <col min="3" max="3" width="12.140625" style="130" customWidth="1"/>
    <col min="4" max="5" width="12.140625" style="20" customWidth="1"/>
    <col min="6" max="6" width="9.140625" style="20"/>
    <col min="7" max="7" width="13" style="20" customWidth="1"/>
    <col min="8" max="8" width="10.85546875" style="20" bestFit="1" customWidth="1"/>
    <col min="9" max="256" width="9.140625" style="20"/>
    <col min="257" max="257" width="13.85546875" style="20" customWidth="1"/>
    <col min="258" max="258" width="48.28515625" style="20" customWidth="1"/>
    <col min="259" max="261" width="12.140625" style="20" customWidth="1"/>
    <col min="262" max="262" width="9.140625" style="20"/>
    <col min="263" max="263" width="13" style="20" customWidth="1"/>
    <col min="264" max="264" width="10.85546875" style="20" bestFit="1" customWidth="1"/>
    <col min="265" max="512" width="9.140625" style="20"/>
    <col min="513" max="513" width="13.85546875" style="20" customWidth="1"/>
    <col min="514" max="514" width="48.28515625" style="20" customWidth="1"/>
    <col min="515" max="517" width="12.140625" style="20" customWidth="1"/>
    <col min="518" max="518" width="9.140625" style="20"/>
    <col min="519" max="519" width="13" style="20" customWidth="1"/>
    <col min="520" max="520" width="10.85546875" style="20" bestFit="1" customWidth="1"/>
    <col min="521" max="768" width="9.140625" style="20"/>
    <col min="769" max="769" width="13.85546875" style="20" customWidth="1"/>
    <col min="770" max="770" width="48.28515625" style="20" customWidth="1"/>
    <col min="771" max="773" width="12.140625" style="20" customWidth="1"/>
    <col min="774" max="774" width="9.140625" style="20"/>
    <col min="775" max="775" width="13" style="20" customWidth="1"/>
    <col min="776" max="776" width="10.85546875" style="20" bestFit="1" customWidth="1"/>
    <col min="777" max="1024" width="9.140625" style="20"/>
    <col min="1025" max="1025" width="13.85546875" style="20" customWidth="1"/>
    <col min="1026" max="1026" width="48.28515625" style="20" customWidth="1"/>
    <col min="1027" max="1029" width="12.140625" style="20" customWidth="1"/>
    <col min="1030" max="1030" width="9.140625" style="20"/>
    <col min="1031" max="1031" width="13" style="20" customWidth="1"/>
    <col min="1032" max="1032" width="10.85546875" style="20" bestFit="1" customWidth="1"/>
    <col min="1033" max="1280" width="9.140625" style="20"/>
    <col min="1281" max="1281" width="13.85546875" style="20" customWidth="1"/>
    <col min="1282" max="1282" width="48.28515625" style="20" customWidth="1"/>
    <col min="1283" max="1285" width="12.140625" style="20" customWidth="1"/>
    <col min="1286" max="1286" width="9.140625" style="20"/>
    <col min="1287" max="1287" width="13" style="20" customWidth="1"/>
    <col min="1288" max="1288" width="10.85546875" style="20" bestFit="1" customWidth="1"/>
    <col min="1289" max="1536" width="9.140625" style="20"/>
    <col min="1537" max="1537" width="13.85546875" style="20" customWidth="1"/>
    <col min="1538" max="1538" width="48.28515625" style="20" customWidth="1"/>
    <col min="1539" max="1541" width="12.140625" style="20" customWidth="1"/>
    <col min="1542" max="1542" width="9.140625" style="20"/>
    <col min="1543" max="1543" width="13" style="20" customWidth="1"/>
    <col min="1544" max="1544" width="10.85546875" style="20" bestFit="1" customWidth="1"/>
    <col min="1545" max="1792" width="9.140625" style="20"/>
    <col min="1793" max="1793" width="13.85546875" style="20" customWidth="1"/>
    <col min="1794" max="1794" width="48.28515625" style="20" customWidth="1"/>
    <col min="1795" max="1797" width="12.140625" style="20" customWidth="1"/>
    <col min="1798" max="1798" width="9.140625" style="20"/>
    <col min="1799" max="1799" width="13" style="20" customWidth="1"/>
    <col min="1800" max="1800" width="10.85546875" style="20" bestFit="1" customWidth="1"/>
    <col min="1801" max="2048" width="9.140625" style="20"/>
    <col min="2049" max="2049" width="13.85546875" style="20" customWidth="1"/>
    <col min="2050" max="2050" width="48.28515625" style="20" customWidth="1"/>
    <col min="2051" max="2053" width="12.140625" style="20" customWidth="1"/>
    <col min="2054" max="2054" width="9.140625" style="20"/>
    <col min="2055" max="2055" width="13" style="20" customWidth="1"/>
    <col min="2056" max="2056" width="10.85546875" style="20" bestFit="1" customWidth="1"/>
    <col min="2057" max="2304" width="9.140625" style="20"/>
    <col min="2305" max="2305" width="13.85546875" style="20" customWidth="1"/>
    <col min="2306" max="2306" width="48.28515625" style="20" customWidth="1"/>
    <col min="2307" max="2309" width="12.140625" style="20" customWidth="1"/>
    <col min="2310" max="2310" width="9.140625" style="20"/>
    <col min="2311" max="2311" width="13" style="20" customWidth="1"/>
    <col min="2312" max="2312" width="10.85546875" style="20" bestFit="1" customWidth="1"/>
    <col min="2313" max="2560" width="9.140625" style="20"/>
    <col min="2561" max="2561" width="13.85546875" style="20" customWidth="1"/>
    <col min="2562" max="2562" width="48.28515625" style="20" customWidth="1"/>
    <col min="2563" max="2565" width="12.140625" style="20" customWidth="1"/>
    <col min="2566" max="2566" width="9.140625" style="20"/>
    <col min="2567" max="2567" width="13" style="20" customWidth="1"/>
    <col min="2568" max="2568" width="10.85546875" style="20" bestFit="1" customWidth="1"/>
    <col min="2569" max="2816" width="9.140625" style="20"/>
    <col min="2817" max="2817" width="13.85546875" style="20" customWidth="1"/>
    <col min="2818" max="2818" width="48.28515625" style="20" customWidth="1"/>
    <col min="2819" max="2821" width="12.140625" style="20" customWidth="1"/>
    <col min="2822" max="2822" width="9.140625" style="20"/>
    <col min="2823" max="2823" width="13" style="20" customWidth="1"/>
    <col min="2824" max="2824" width="10.85546875" style="20" bestFit="1" customWidth="1"/>
    <col min="2825" max="3072" width="9.140625" style="20"/>
    <col min="3073" max="3073" width="13.85546875" style="20" customWidth="1"/>
    <col min="3074" max="3074" width="48.28515625" style="20" customWidth="1"/>
    <col min="3075" max="3077" width="12.140625" style="20" customWidth="1"/>
    <col min="3078" max="3078" width="9.140625" style="20"/>
    <col min="3079" max="3079" width="13" style="20" customWidth="1"/>
    <col min="3080" max="3080" width="10.85546875" style="20" bestFit="1" customWidth="1"/>
    <col min="3081" max="3328" width="9.140625" style="20"/>
    <col min="3329" max="3329" width="13.85546875" style="20" customWidth="1"/>
    <col min="3330" max="3330" width="48.28515625" style="20" customWidth="1"/>
    <col min="3331" max="3333" width="12.140625" style="20" customWidth="1"/>
    <col min="3334" max="3334" width="9.140625" style="20"/>
    <col min="3335" max="3335" width="13" style="20" customWidth="1"/>
    <col min="3336" max="3336" width="10.85546875" style="20" bestFit="1" customWidth="1"/>
    <col min="3337" max="3584" width="9.140625" style="20"/>
    <col min="3585" max="3585" width="13.85546875" style="20" customWidth="1"/>
    <col min="3586" max="3586" width="48.28515625" style="20" customWidth="1"/>
    <col min="3587" max="3589" width="12.140625" style="20" customWidth="1"/>
    <col min="3590" max="3590" width="9.140625" style="20"/>
    <col min="3591" max="3591" width="13" style="20" customWidth="1"/>
    <col min="3592" max="3592" width="10.85546875" style="20" bestFit="1" customWidth="1"/>
    <col min="3593" max="3840" width="9.140625" style="20"/>
    <col min="3841" max="3841" width="13.85546875" style="20" customWidth="1"/>
    <col min="3842" max="3842" width="48.28515625" style="20" customWidth="1"/>
    <col min="3843" max="3845" width="12.140625" style="20" customWidth="1"/>
    <col min="3846" max="3846" width="9.140625" style="20"/>
    <col min="3847" max="3847" width="13" style="20" customWidth="1"/>
    <col min="3848" max="3848" width="10.85546875" style="20" bestFit="1" customWidth="1"/>
    <col min="3849" max="4096" width="9.140625" style="20"/>
    <col min="4097" max="4097" width="13.85546875" style="20" customWidth="1"/>
    <col min="4098" max="4098" width="48.28515625" style="20" customWidth="1"/>
    <col min="4099" max="4101" width="12.140625" style="20" customWidth="1"/>
    <col min="4102" max="4102" width="9.140625" style="20"/>
    <col min="4103" max="4103" width="13" style="20" customWidth="1"/>
    <col min="4104" max="4104" width="10.85546875" style="20" bestFit="1" customWidth="1"/>
    <col min="4105" max="4352" width="9.140625" style="20"/>
    <col min="4353" max="4353" width="13.85546875" style="20" customWidth="1"/>
    <col min="4354" max="4354" width="48.28515625" style="20" customWidth="1"/>
    <col min="4355" max="4357" width="12.140625" style="20" customWidth="1"/>
    <col min="4358" max="4358" width="9.140625" style="20"/>
    <col min="4359" max="4359" width="13" style="20" customWidth="1"/>
    <col min="4360" max="4360" width="10.85546875" style="20" bestFit="1" customWidth="1"/>
    <col min="4361" max="4608" width="9.140625" style="20"/>
    <col min="4609" max="4609" width="13.85546875" style="20" customWidth="1"/>
    <col min="4610" max="4610" width="48.28515625" style="20" customWidth="1"/>
    <col min="4611" max="4613" width="12.140625" style="20" customWidth="1"/>
    <col min="4614" max="4614" width="9.140625" style="20"/>
    <col min="4615" max="4615" width="13" style="20" customWidth="1"/>
    <col min="4616" max="4616" width="10.85546875" style="20" bestFit="1" customWidth="1"/>
    <col min="4617" max="4864" width="9.140625" style="20"/>
    <col min="4865" max="4865" width="13.85546875" style="20" customWidth="1"/>
    <col min="4866" max="4866" width="48.28515625" style="20" customWidth="1"/>
    <col min="4867" max="4869" width="12.140625" style="20" customWidth="1"/>
    <col min="4870" max="4870" width="9.140625" style="20"/>
    <col min="4871" max="4871" width="13" style="20" customWidth="1"/>
    <col min="4872" max="4872" width="10.85546875" style="20" bestFit="1" customWidth="1"/>
    <col min="4873" max="5120" width="9.140625" style="20"/>
    <col min="5121" max="5121" width="13.85546875" style="20" customWidth="1"/>
    <col min="5122" max="5122" width="48.28515625" style="20" customWidth="1"/>
    <col min="5123" max="5125" width="12.140625" style="20" customWidth="1"/>
    <col min="5126" max="5126" width="9.140625" style="20"/>
    <col min="5127" max="5127" width="13" style="20" customWidth="1"/>
    <col min="5128" max="5128" width="10.85546875" style="20" bestFit="1" customWidth="1"/>
    <col min="5129" max="5376" width="9.140625" style="20"/>
    <col min="5377" max="5377" width="13.85546875" style="20" customWidth="1"/>
    <col min="5378" max="5378" width="48.28515625" style="20" customWidth="1"/>
    <col min="5379" max="5381" width="12.140625" style="20" customWidth="1"/>
    <col min="5382" max="5382" width="9.140625" style="20"/>
    <col min="5383" max="5383" width="13" style="20" customWidth="1"/>
    <col min="5384" max="5384" width="10.85546875" style="20" bestFit="1" customWidth="1"/>
    <col min="5385" max="5632" width="9.140625" style="20"/>
    <col min="5633" max="5633" width="13.85546875" style="20" customWidth="1"/>
    <col min="5634" max="5634" width="48.28515625" style="20" customWidth="1"/>
    <col min="5635" max="5637" width="12.140625" style="20" customWidth="1"/>
    <col min="5638" max="5638" width="9.140625" style="20"/>
    <col min="5639" max="5639" width="13" style="20" customWidth="1"/>
    <col min="5640" max="5640" width="10.85546875" style="20" bestFit="1" customWidth="1"/>
    <col min="5641" max="5888" width="9.140625" style="20"/>
    <col min="5889" max="5889" width="13.85546875" style="20" customWidth="1"/>
    <col min="5890" max="5890" width="48.28515625" style="20" customWidth="1"/>
    <col min="5891" max="5893" width="12.140625" style="20" customWidth="1"/>
    <col min="5894" max="5894" width="9.140625" style="20"/>
    <col min="5895" max="5895" width="13" style="20" customWidth="1"/>
    <col min="5896" max="5896" width="10.85546875" style="20" bestFit="1" customWidth="1"/>
    <col min="5897" max="6144" width="9.140625" style="20"/>
    <col min="6145" max="6145" width="13.85546875" style="20" customWidth="1"/>
    <col min="6146" max="6146" width="48.28515625" style="20" customWidth="1"/>
    <col min="6147" max="6149" width="12.140625" style="20" customWidth="1"/>
    <col min="6150" max="6150" width="9.140625" style="20"/>
    <col min="6151" max="6151" width="13" style="20" customWidth="1"/>
    <col min="6152" max="6152" width="10.85546875" style="20" bestFit="1" customWidth="1"/>
    <col min="6153" max="6400" width="9.140625" style="20"/>
    <col min="6401" max="6401" width="13.85546875" style="20" customWidth="1"/>
    <col min="6402" max="6402" width="48.28515625" style="20" customWidth="1"/>
    <col min="6403" max="6405" width="12.140625" style="20" customWidth="1"/>
    <col min="6406" max="6406" width="9.140625" style="20"/>
    <col min="6407" max="6407" width="13" style="20" customWidth="1"/>
    <col min="6408" max="6408" width="10.85546875" style="20" bestFit="1" customWidth="1"/>
    <col min="6409" max="6656" width="9.140625" style="20"/>
    <col min="6657" max="6657" width="13.85546875" style="20" customWidth="1"/>
    <col min="6658" max="6658" width="48.28515625" style="20" customWidth="1"/>
    <col min="6659" max="6661" width="12.140625" style="20" customWidth="1"/>
    <col min="6662" max="6662" width="9.140625" style="20"/>
    <col min="6663" max="6663" width="13" style="20" customWidth="1"/>
    <col min="6664" max="6664" width="10.85546875" style="20" bestFit="1" customWidth="1"/>
    <col min="6665" max="6912" width="9.140625" style="20"/>
    <col min="6913" max="6913" width="13.85546875" style="20" customWidth="1"/>
    <col min="6914" max="6914" width="48.28515625" style="20" customWidth="1"/>
    <col min="6915" max="6917" width="12.140625" style="20" customWidth="1"/>
    <col min="6918" max="6918" width="9.140625" style="20"/>
    <col min="6919" max="6919" width="13" style="20" customWidth="1"/>
    <col min="6920" max="6920" width="10.85546875" style="20" bestFit="1" customWidth="1"/>
    <col min="6921" max="7168" width="9.140625" style="20"/>
    <col min="7169" max="7169" width="13.85546875" style="20" customWidth="1"/>
    <col min="7170" max="7170" width="48.28515625" style="20" customWidth="1"/>
    <col min="7171" max="7173" width="12.140625" style="20" customWidth="1"/>
    <col min="7174" max="7174" width="9.140625" style="20"/>
    <col min="7175" max="7175" width="13" style="20" customWidth="1"/>
    <col min="7176" max="7176" width="10.85546875" style="20" bestFit="1" customWidth="1"/>
    <col min="7177" max="7424" width="9.140625" style="20"/>
    <col min="7425" max="7425" width="13.85546875" style="20" customWidth="1"/>
    <col min="7426" max="7426" width="48.28515625" style="20" customWidth="1"/>
    <col min="7427" max="7429" width="12.140625" style="20" customWidth="1"/>
    <col min="7430" max="7430" width="9.140625" style="20"/>
    <col min="7431" max="7431" width="13" style="20" customWidth="1"/>
    <col min="7432" max="7432" width="10.85546875" style="20" bestFit="1" customWidth="1"/>
    <col min="7433" max="7680" width="9.140625" style="20"/>
    <col min="7681" max="7681" width="13.85546875" style="20" customWidth="1"/>
    <col min="7682" max="7682" width="48.28515625" style="20" customWidth="1"/>
    <col min="7683" max="7685" width="12.140625" style="20" customWidth="1"/>
    <col min="7686" max="7686" width="9.140625" style="20"/>
    <col min="7687" max="7687" width="13" style="20" customWidth="1"/>
    <col min="7688" max="7688" width="10.85546875" style="20" bestFit="1" customWidth="1"/>
    <col min="7689" max="7936" width="9.140625" style="20"/>
    <col min="7937" max="7937" width="13.85546875" style="20" customWidth="1"/>
    <col min="7938" max="7938" width="48.28515625" style="20" customWidth="1"/>
    <col min="7939" max="7941" width="12.140625" style="20" customWidth="1"/>
    <col min="7942" max="7942" width="9.140625" style="20"/>
    <col min="7943" max="7943" width="13" style="20" customWidth="1"/>
    <col min="7944" max="7944" width="10.85546875" style="20" bestFit="1" customWidth="1"/>
    <col min="7945" max="8192" width="9.140625" style="20"/>
    <col min="8193" max="8193" width="13.85546875" style="20" customWidth="1"/>
    <col min="8194" max="8194" width="48.28515625" style="20" customWidth="1"/>
    <col min="8195" max="8197" width="12.140625" style="20" customWidth="1"/>
    <col min="8198" max="8198" width="9.140625" style="20"/>
    <col min="8199" max="8199" width="13" style="20" customWidth="1"/>
    <col min="8200" max="8200" width="10.85546875" style="20" bestFit="1" customWidth="1"/>
    <col min="8201" max="8448" width="9.140625" style="20"/>
    <col min="8449" max="8449" width="13.85546875" style="20" customWidth="1"/>
    <col min="8450" max="8450" width="48.28515625" style="20" customWidth="1"/>
    <col min="8451" max="8453" width="12.140625" style="20" customWidth="1"/>
    <col min="8454" max="8454" width="9.140625" style="20"/>
    <col min="8455" max="8455" width="13" style="20" customWidth="1"/>
    <col min="8456" max="8456" width="10.85546875" style="20" bestFit="1" customWidth="1"/>
    <col min="8457" max="8704" width="9.140625" style="20"/>
    <col min="8705" max="8705" width="13.85546875" style="20" customWidth="1"/>
    <col min="8706" max="8706" width="48.28515625" style="20" customWidth="1"/>
    <col min="8707" max="8709" width="12.140625" style="20" customWidth="1"/>
    <col min="8710" max="8710" width="9.140625" style="20"/>
    <col min="8711" max="8711" width="13" style="20" customWidth="1"/>
    <col min="8712" max="8712" width="10.85546875" style="20" bestFit="1" customWidth="1"/>
    <col min="8713" max="8960" width="9.140625" style="20"/>
    <col min="8961" max="8961" width="13.85546875" style="20" customWidth="1"/>
    <col min="8962" max="8962" width="48.28515625" style="20" customWidth="1"/>
    <col min="8963" max="8965" width="12.140625" style="20" customWidth="1"/>
    <col min="8966" max="8966" width="9.140625" style="20"/>
    <col min="8967" max="8967" width="13" style="20" customWidth="1"/>
    <col min="8968" max="8968" width="10.85546875" style="20" bestFit="1" customWidth="1"/>
    <col min="8969" max="9216" width="9.140625" style="20"/>
    <col min="9217" max="9217" width="13.85546875" style="20" customWidth="1"/>
    <col min="9218" max="9218" width="48.28515625" style="20" customWidth="1"/>
    <col min="9219" max="9221" width="12.140625" style="20" customWidth="1"/>
    <col min="9222" max="9222" width="9.140625" style="20"/>
    <col min="9223" max="9223" width="13" style="20" customWidth="1"/>
    <col min="9224" max="9224" width="10.85546875" style="20" bestFit="1" customWidth="1"/>
    <col min="9225" max="9472" width="9.140625" style="20"/>
    <col min="9473" max="9473" width="13.85546875" style="20" customWidth="1"/>
    <col min="9474" max="9474" width="48.28515625" style="20" customWidth="1"/>
    <col min="9475" max="9477" width="12.140625" style="20" customWidth="1"/>
    <col min="9478" max="9478" width="9.140625" style="20"/>
    <col min="9479" max="9479" width="13" style="20" customWidth="1"/>
    <col min="9480" max="9480" width="10.85546875" style="20" bestFit="1" customWidth="1"/>
    <col min="9481" max="9728" width="9.140625" style="20"/>
    <col min="9729" max="9729" width="13.85546875" style="20" customWidth="1"/>
    <col min="9730" max="9730" width="48.28515625" style="20" customWidth="1"/>
    <col min="9731" max="9733" width="12.140625" style="20" customWidth="1"/>
    <col min="9734" max="9734" width="9.140625" style="20"/>
    <col min="9735" max="9735" width="13" style="20" customWidth="1"/>
    <col min="9736" max="9736" width="10.85546875" style="20" bestFit="1" customWidth="1"/>
    <col min="9737" max="9984" width="9.140625" style="20"/>
    <col min="9985" max="9985" width="13.85546875" style="20" customWidth="1"/>
    <col min="9986" max="9986" width="48.28515625" style="20" customWidth="1"/>
    <col min="9987" max="9989" width="12.140625" style="20" customWidth="1"/>
    <col min="9990" max="9990" width="9.140625" style="20"/>
    <col min="9991" max="9991" width="13" style="20" customWidth="1"/>
    <col min="9992" max="9992" width="10.85546875" style="20" bestFit="1" customWidth="1"/>
    <col min="9993" max="10240" width="9.140625" style="20"/>
    <col min="10241" max="10241" width="13.85546875" style="20" customWidth="1"/>
    <col min="10242" max="10242" width="48.28515625" style="20" customWidth="1"/>
    <col min="10243" max="10245" width="12.140625" style="20" customWidth="1"/>
    <col min="10246" max="10246" width="9.140625" style="20"/>
    <col min="10247" max="10247" width="13" style="20" customWidth="1"/>
    <col min="10248" max="10248" width="10.85546875" style="20" bestFit="1" customWidth="1"/>
    <col min="10249" max="10496" width="9.140625" style="20"/>
    <col min="10497" max="10497" width="13.85546875" style="20" customWidth="1"/>
    <col min="10498" max="10498" width="48.28515625" style="20" customWidth="1"/>
    <col min="10499" max="10501" width="12.140625" style="20" customWidth="1"/>
    <col min="10502" max="10502" width="9.140625" style="20"/>
    <col min="10503" max="10503" width="13" style="20" customWidth="1"/>
    <col min="10504" max="10504" width="10.85546875" style="20" bestFit="1" customWidth="1"/>
    <col min="10505" max="10752" width="9.140625" style="20"/>
    <col min="10753" max="10753" width="13.85546875" style="20" customWidth="1"/>
    <col min="10754" max="10754" width="48.28515625" style="20" customWidth="1"/>
    <col min="10755" max="10757" width="12.140625" style="20" customWidth="1"/>
    <col min="10758" max="10758" width="9.140625" style="20"/>
    <col min="10759" max="10759" width="13" style="20" customWidth="1"/>
    <col min="10760" max="10760" width="10.85546875" style="20" bestFit="1" customWidth="1"/>
    <col min="10761" max="11008" width="9.140625" style="20"/>
    <col min="11009" max="11009" width="13.85546875" style="20" customWidth="1"/>
    <col min="11010" max="11010" width="48.28515625" style="20" customWidth="1"/>
    <col min="11011" max="11013" width="12.140625" style="20" customWidth="1"/>
    <col min="11014" max="11014" width="9.140625" style="20"/>
    <col min="11015" max="11015" width="13" style="20" customWidth="1"/>
    <col min="11016" max="11016" width="10.85546875" style="20" bestFit="1" customWidth="1"/>
    <col min="11017" max="11264" width="9.140625" style="20"/>
    <col min="11265" max="11265" width="13.85546875" style="20" customWidth="1"/>
    <col min="11266" max="11266" width="48.28515625" style="20" customWidth="1"/>
    <col min="11267" max="11269" width="12.140625" style="20" customWidth="1"/>
    <col min="11270" max="11270" width="9.140625" style="20"/>
    <col min="11271" max="11271" width="13" style="20" customWidth="1"/>
    <col min="11272" max="11272" width="10.85546875" style="20" bestFit="1" customWidth="1"/>
    <col min="11273" max="11520" width="9.140625" style="20"/>
    <col min="11521" max="11521" width="13.85546875" style="20" customWidth="1"/>
    <col min="11522" max="11522" width="48.28515625" style="20" customWidth="1"/>
    <col min="11523" max="11525" width="12.140625" style="20" customWidth="1"/>
    <col min="11526" max="11526" width="9.140625" style="20"/>
    <col min="11527" max="11527" width="13" style="20" customWidth="1"/>
    <col min="11528" max="11528" width="10.85546875" style="20" bestFit="1" customWidth="1"/>
    <col min="11529" max="11776" width="9.140625" style="20"/>
    <col min="11777" max="11777" width="13.85546875" style="20" customWidth="1"/>
    <col min="11778" max="11778" width="48.28515625" style="20" customWidth="1"/>
    <col min="11779" max="11781" width="12.140625" style="20" customWidth="1"/>
    <col min="11782" max="11782" width="9.140625" style="20"/>
    <col min="11783" max="11783" width="13" style="20" customWidth="1"/>
    <col min="11784" max="11784" width="10.85546875" style="20" bestFit="1" customWidth="1"/>
    <col min="11785" max="12032" width="9.140625" style="20"/>
    <col min="12033" max="12033" width="13.85546875" style="20" customWidth="1"/>
    <col min="12034" max="12034" width="48.28515625" style="20" customWidth="1"/>
    <col min="12035" max="12037" width="12.140625" style="20" customWidth="1"/>
    <col min="12038" max="12038" width="9.140625" style="20"/>
    <col min="12039" max="12039" width="13" style="20" customWidth="1"/>
    <col min="12040" max="12040" width="10.85546875" style="20" bestFit="1" customWidth="1"/>
    <col min="12041" max="12288" width="9.140625" style="20"/>
    <col min="12289" max="12289" width="13.85546875" style="20" customWidth="1"/>
    <col min="12290" max="12290" width="48.28515625" style="20" customWidth="1"/>
    <col min="12291" max="12293" width="12.140625" style="20" customWidth="1"/>
    <col min="12294" max="12294" width="9.140625" style="20"/>
    <col min="12295" max="12295" width="13" style="20" customWidth="1"/>
    <col min="12296" max="12296" width="10.85546875" style="20" bestFit="1" customWidth="1"/>
    <col min="12297" max="12544" width="9.140625" style="20"/>
    <col min="12545" max="12545" width="13.85546875" style="20" customWidth="1"/>
    <col min="12546" max="12546" width="48.28515625" style="20" customWidth="1"/>
    <col min="12547" max="12549" width="12.140625" style="20" customWidth="1"/>
    <col min="12550" max="12550" width="9.140625" style="20"/>
    <col min="12551" max="12551" width="13" style="20" customWidth="1"/>
    <col min="12552" max="12552" width="10.85546875" style="20" bestFit="1" customWidth="1"/>
    <col min="12553" max="12800" width="9.140625" style="20"/>
    <col min="12801" max="12801" width="13.85546875" style="20" customWidth="1"/>
    <col min="12802" max="12802" width="48.28515625" style="20" customWidth="1"/>
    <col min="12803" max="12805" width="12.140625" style="20" customWidth="1"/>
    <col min="12806" max="12806" width="9.140625" style="20"/>
    <col min="12807" max="12807" width="13" style="20" customWidth="1"/>
    <col min="12808" max="12808" width="10.85546875" style="20" bestFit="1" customWidth="1"/>
    <col min="12809" max="13056" width="9.140625" style="20"/>
    <col min="13057" max="13057" width="13.85546875" style="20" customWidth="1"/>
    <col min="13058" max="13058" width="48.28515625" style="20" customWidth="1"/>
    <col min="13059" max="13061" width="12.140625" style="20" customWidth="1"/>
    <col min="13062" max="13062" width="9.140625" style="20"/>
    <col min="13063" max="13063" width="13" style="20" customWidth="1"/>
    <col min="13064" max="13064" width="10.85546875" style="20" bestFit="1" customWidth="1"/>
    <col min="13065" max="13312" width="9.140625" style="20"/>
    <col min="13313" max="13313" width="13.85546875" style="20" customWidth="1"/>
    <col min="13314" max="13314" width="48.28515625" style="20" customWidth="1"/>
    <col min="13315" max="13317" width="12.140625" style="20" customWidth="1"/>
    <col min="13318" max="13318" width="9.140625" style="20"/>
    <col min="13319" max="13319" width="13" style="20" customWidth="1"/>
    <col min="13320" max="13320" width="10.85546875" style="20" bestFit="1" customWidth="1"/>
    <col min="13321" max="13568" width="9.140625" style="20"/>
    <col min="13569" max="13569" width="13.85546875" style="20" customWidth="1"/>
    <col min="13570" max="13570" width="48.28515625" style="20" customWidth="1"/>
    <col min="13571" max="13573" width="12.140625" style="20" customWidth="1"/>
    <col min="13574" max="13574" width="9.140625" style="20"/>
    <col min="13575" max="13575" width="13" style="20" customWidth="1"/>
    <col min="13576" max="13576" width="10.85546875" style="20" bestFit="1" customWidth="1"/>
    <col min="13577" max="13824" width="9.140625" style="20"/>
    <col min="13825" max="13825" width="13.85546875" style="20" customWidth="1"/>
    <col min="13826" max="13826" width="48.28515625" style="20" customWidth="1"/>
    <col min="13827" max="13829" width="12.140625" style="20" customWidth="1"/>
    <col min="13830" max="13830" width="9.140625" style="20"/>
    <col min="13831" max="13831" width="13" style="20" customWidth="1"/>
    <col min="13832" max="13832" width="10.85546875" style="20" bestFit="1" customWidth="1"/>
    <col min="13833" max="14080" width="9.140625" style="20"/>
    <col min="14081" max="14081" width="13.85546875" style="20" customWidth="1"/>
    <col min="14082" max="14082" width="48.28515625" style="20" customWidth="1"/>
    <col min="14083" max="14085" width="12.140625" style="20" customWidth="1"/>
    <col min="14086" max="14086" width="9.140625" style="20"/>
    <col min="14087" max="14087" width="13" style="20" customWidth="1"/>
    <col min="14088" max="14088" width="10.85546875" style="20" bestFit="1" customWidth="1"/>
    <col min="14089" max="14336" width="9.140625" style="20"/>
    <col min="14337" max="14337" width="13.85546875" style="20" customWidth="1"/>
    <col min="14338" max="14338" width="48.28515625" style="20" customWidth="1"/>
    <col min="14339" max="14341" width="12.140625" style="20" customWidth="1"/>
    <col min="14342" max="14342" width="9.140625" style="20"/>
    <col min="14343" max="14343" width="13" style="20" customWidth="1"/>
    <col min="14344" max="14344" width="10.85546875" style="20" bestFit="1" customWidth="1"/>
    <col min="14345" max="14592" width="9.140625" style="20"/>
    <col min="14593" max="14593" width="13.85546875" style="20" customWidth="1"/>
    <col min="14594" max="14594" width="48.28515625" style="20" customWidth="1"/>
    <col min="14595" max="14597" width="12.140625" style="20" customWidth="1"/>
    <col min="14598" max="14598" width="9.140625" style="20"/>
    <col min="14599" max="14599" width="13" style="20" customWidth="1"/>
    <col min="14600" max="14600" width="10.85546875" style="20" bestFit="1" customWidth="1"/>
    <col min="14601" max="14848" width="9.140625" style="20"/>
    <col min="14849" max="14849" width="13.85546875" style="20" customWidth="1"/>
    <col min="14850" max="14850" width="48.28515625" style="20" customWidth="1"/>
    <col min="14851" max="14853" width="12.140625" style="20" customWidth="1"/>
    <col min="14854" max="14854" width="9.140625" style="20"/>
    <col min="14855" max="14855" width="13" style="20" customWidth="1"/>
    <col min="14856" max="14856" width="10.85546875" style="20" bestFit="1" customWidth="1"/>
    <col min="14857" max="15104" width="9.140625" style="20"/>
    <col min="15105" max="15105" width="13.85546875" style="20" customWidth="1"/>
    <col min="15106" max="15106" width="48.28515625" style="20" customWidth="1"/>
    <col min="15107" max="15109" width="12.140625" style="20" customWidth="1"/>
    <col min="15110" max="15110" width="9.140625" style="20"/>
    <col min="15111" max="15111" width="13" style="20" customWidth="1"/>
    <col min="15112" max="15112" width="10.85546875" style="20" bestFit="1" customWidth="1"/>
    <col min="15113" max="15360" width="9.140625" style="20"/>
    <col min="15361" max="15361" width="13.85546875" style="20" customWidth="1"/>
    <col min="15362" max="15362" width="48.28515625" style="20" customWidth="1"/>
    <col min="15363" max="15365" width="12.140625" style="20" customWidth="1"/>
    <col min="15366" max="15366" width="9.140625" style="20"/>
    <col min="15367" max="15367" width="13" style="20" customWidth="1"/>
    <col min="15368" max="15368" width="10.85546875" style="20" bestFit="1" customWidth="1"/>
    <col min="15369" max="15616" width="9.140625" style="20"/>
    <col min="15617" max="15617" width="13.85546875" style="20" customWidth="1"/>
    <col min="15618" max="15618" width="48.28515625" style="20" customWidth="1"/>
    <col min="15619" max="15621" width="12.140625" style="20" customWidth="1"/>
    <col min="15622" max="15622" width="9.140625" style="20"/>
    <col min="15623" max="15623" width="13" style="20" customWidth="1"/>
    <col min="15624" max="15624" width="10.85546875" style="20" bestFit="1" customWidth="1"/>
    <col min="15625" max="15872" width="9.140625" style="20"/>
    <col min="15873" max="15873" width="13.85546875" style="20" customWidth="1"/>
    <col min="15874" max="15874" width="48.28515625" style="20" customWidth="1"/>
    <col min="15875" max="15877" width="12.140625" style="20" customWidth="1"/>
    <col min="15878" max="15878" width="9.140625" style="20"/>
    <col min="15879" max="15879" width="13" style="20" customWidth="1"/>
    <col min="15880" max="15880" width="10.85546875" style="20" bestFit="1" customWidth="1"/>
    <col min="15881" max="16128" width="9.140625" style="20"/>
    <col min="16129" max="16129" width="13.85546875" style="20" customWidth="1"/>
    <col min="16130" max="16130" width="48.28515625" style="20" customWidth="1"/>
    <col min="16131" max="16133" width="12.140625" style="20" customWidth="1"/>
    <col min="16134" max="16134" width="9.140625" style="20"/>
    <col min="16135" max="16135" width="13" style="20" customWidth="1"/>
    <col min="16136" max="16136" width="10.85546875" style="20" bestFit="1" customWidth="1"/>
    <col min="16137" max="16384" width="9.140625" style="20"/>
  </cols>
  <sheetData>
    <row r="1" spans="1:7" s="4" customFormat="1" ht="16.5" customHeight="1" thickBot="1">
      <c r="A1" s="1"/>
      <c r="B1" s="2" t="str">
        <f>CONCATENATE("9.1. melléklet ",[1]KVI_MOD_ALAPADATOK!A7," ",[1]KVI_MOD_ALAPADATOK!B7," ",[1]KVI_MOD_ALAPADATOK!C7," ",[1]KVI_MOD_ALAPADATOK!D7," ",[1]KVI_MOD_ALAPADATOK!E7," ",[1]KVI_MOD_ALAPADATOK!F7," ",[1]KVI_MOD_ALAPADATOK!G7," ",[1]KVI_MOD_ALAPADATOK!H7)</f>
        <v>9.1. melléklet a 3 / 2021. ( III.8. ) önkormányzati rendelethez</v>
      </c>
      <c r="C1" s="3"/>
      <c r="D1" s="3"/>
      <c r="E1" s="3"/>
    </row>
    <row r="2" spans="1:7" s="8" customFormat="1" ht="21.2" customHeight="1" thickBot="1">
      <c r="A2" s="5" t="s">
        <v>0</v>
      </c>
      <c r="B2" s="6" t="str">
        <f>CONCATENATE([1]KVI_MOD_ALAPADATOK!A3)</f>
        <v>FULÓKÉRCS KÖZSÉG ÖNKORMÁNYZATA</v>
      </c>
      <c r="C2" s="6"/>
      <c r="D2" s="6"/>
      <c r="E2" s="7" t="s">
        <v>1</v>
      </c>
    </row>
    <row r="3" spans="1:7" s="8" customFormat="1" ht="24.75" thickBot="1">
      <c r="A3" s="5" t="s">
        <v>2</v>
      </c>
      <c r="B3" s="6" t="s">
        <v>3</v>
      </c>
      <c r="C3" s="6"/>
      <c r="D3" s="6"/>
      <c r="E3" s="9" t="s">
        <v>1</v>
      </c>
    </row>
    <row r="4" spans="1:7" s="14" customFormat="1" ht="15.95" customHeight="1" thickBot="1">
      <c r="A4" s="10"/>
      <c r="B4" s="10"/>
      <c r="C4" s="11"/>
      <c r="D4" s="12"/>
      <c r="E4" s="13" t="str">
        <f>[1]KVI_MOD_7.sz.mell.!G4</f>
        <v xml:space="preserve"> Forintban!</v>
      </c>
    </row>
    <row r="5" spans="1:7" ht="24.75" thickBot="1">
      <c r="A5" s="15" t="s">
        <v>4</v>
      </c>
      <c r="B5" s="16" t="s">
        <v>5</v>
      </c>
      <c r="C5" s="17" t="s">
        <v>6</v>
      </c>
      <c r="D5" s="18" t="s">
        <v>7</v>
      </c>
      <c r="E5" s="19" t="s">
        <v>8</v>
      </c>
    </row>
    <row r="6" spans="1:7" s="25" customFormat="1" ht="12.95" customHeight="1" thickBot="1">
      <c r="A6" s="21" t="s">
        <v>9</v>
      </c>
      <c r="B6" s="22" t="s">
        <v>10</v>
      </c>
      <c r="C6" s="22" t="s">
        <v>11</v>
      </c>
      <c r="D6" s="23" t="s">
        <v>12</v>
      </c>
      <c r="E6" s="24" t="s">
        <v>13</v>
      </c>
    </row>
    <row r="7" spans="1:7" s="25" customFormat="1" ht="15.95" customHeight="1" thickBot="1">
      <c r="A7" s="26" t="s">
        <v>14</v>
      </c>
      <c r="B7" s="27"/>
      <c r="C7" s="27"/>
      <c r="D7" s="27"/>
      <c r="E7" s="28"/>
    </row>
    <row r="8" spans="1:7" s="25" customFormat="1" ht="12" customHeight="1" thickBot="1">
      <c r="A8" s="29" t="s">
        <v>15</v>
      </c>
      <c r="B8" s="30" t="s">
        <v>16</v>
      </c>
      <c r="C8" s="31">
        <f>+C9+C10+C11+C12+C13+C14</f>
        <v>85011434</v>
      </c>
      <c r="D8" s="32">
        <f>SUM(D10:D14)</f>
        <v>17999553</v>
      </c>
      <c r="E8" s="33">
        <f>+E9+E10+E11+E12+E13+E14</f>
        <v>103010987</v>
      </c>
      <c r="G8" s="34"/>
    </row>
    <row r="9" spans="1:7" s="39" customFormat="1" ht="12" customHeight="1" thickBot="1">
      <c r="A9" s="35" t="s">
        <v>17</v>
      </c>
      <c r="B9" s="36" t="s">
        <v>18</v>
      </c>
      <c r="C9" s="37">
        <v>14358331</v>
      </c>
      <c r="D9" s="38">
        <v>0</v>
      </c>
      <c r="E9" s="38">
        <v>14358331</v>
      </c>
      <c r="G9" s="34"/>
    </row>
    <row r="10" spans="1:7" s="43" customFormat="1" ht="12" customHeight="1" thickBot="1">
      <c r="A10" s="40" t="s">
        <v>19</v>
      </c>
      <c r="B10" s="41" t="s">
        <v>20</v>
      </c>
      <c r="C10" s="42">
        <v>34608180</v>
      </c>
      <c r="D10" s="38">
        <v>6332778</v>
      </c>
      <c r="E10" s="38">
        <v>40940958</v>
      </c>
      <c r="G10" s="34"/>
    </row>
    <row r="11" spans="1:7" s="43" customFormat="1" ht="12" customHeight="1" thickBot="1">
      <c r="A11" s="40" t="s">
        <v>21</v>
      </c>
      <c r="B11" s="41" t="s">
        <v>22</v>
      </c>
      <c r="C11" s="42">
        <v>20688800</v>
      </c>
      <c r="D11" s="38">
        <v>812349</v>
      </c>
      <c r="E11" s="38">
        <v>21501149</v>
      </c>
      <c r="G11" s="34"/>
    </row>
    <row r="12" spans="1:7" s="43" customFormat="1" ht="12" customHeight="1" thickBot="1">
      <c r="A12" s="40" t="s">
        <v>23</v>
      </c>
      <c r="B12" s="41" t="s">
        <v>24</v>
      </c>
      <c r="C12" s="42">
        <v>13556123</v>
      </c>
      <c r="D12" s="38">
        <v>7511176</v>
      </c>
      <c r="E12" s="38">
        <v>21067299</v>
      </c>
      <c r="G12" s="34"/>
    </row>
    <row r="13" spans="1:7" s="43" customFormat="1" ht="12" customHeight="1" thickBot="1">
      <c r="A13" s="40" t="s">
        <v>25</v>
      </c>
      <c r="B13" s="41" t="s">
        <v>26</v>
      </c>
      <c r="C13" s="42">
        <v>1800000</v>
      </c>
      <c r="D13" s="38">
        <v>200000</v>
      </c>
      <c r="E13" s="38">
        <v>2000000</v>
      </c>
      <c r="G13" s="34"/>
    </row>
    <row r="14" spans="1:7" s="39" customFormat="1" ht="12" customHeight="1" thickBot="1">
      <c r="A14" s="44" t="s">
        <v>27</v>
      </c>
      <c r="B14" s="45" t="s">
        <v>28</v>
      </c>
      <c r="C14" s="46"/>
      <c r="D14" s="38">
        <v>3143250</v>
      </c>
      <c r="E14" s="38">
        <v>3143250</v>
      </c>
      <c r="G14" s="34"/>
    </row>
    <row r="15" spans="1:7" s="39" customFormat="1" ht="12" customHeight="1" thickBot="1">
      <c r="A15" s="29" t="s">
        <v>29</v>
      </c>
      <c r="B15" s="47" t="s">
        <v>30</v>
      </c>
      <c r="C15" s="31">
        <f>+C16+C17+C18+C19+C20</f>
        <v>90761718</v>
      </c>
      <c r="D15" s="48">
        <f>+D16+D17+D18+D19+D20</f>
        <v>4622128</v>
      </c>
      <c r="E15" s="48">
        <f>+E16+E17+E18+E19+E20</f>
        <v>95383846</v>
      </c>
      <c r="G15" s="34"/>
    </row>
    <row r="16" spans="1:7" s="39" customFormat="1" ht="12" customHeight="1" thickBot="1">
      <c r="A16" s="35" t="s">
        <v>31</v>
      </c>
      <c r="B16" s="36" t="s">
        <v>32</v>
      </c>
      <c r="C16" s="49"/>
      <c r="D16" s="38">
        <f>[2]RM_6.1.sz.mell!K16</f>
        <v>0</v>
      </c>
      <c r="E16" s="38">
        <f t="shared" ref="E16:E21" si="0">C16+D16</f>
        <v>0</v>
      </c>
      <c r="G16" s="34"/>
    </row>
    <row r="17" spans="1:7" s="39" customFormat="1" ht="12" customHeight="1" thickBot="1">
      <c r="A17" s="40" t="s">
        <v>33</v>
      </c>
      <c r="B17" s="41" t="s">
        <v>34</v>
      </c>
      <c r="C17" s="50"/>
      <c r="D17" s="38">
        <f>[2]RM_6.1.sz.mell!K17</f>
        <v>0</v>
      </c>
      <c r="E17" s="38">
        <f t="shared" si="0"/>
        <v>0</v>
      </c>
      <c r="G17" s="34"/>
    </row>
    <row r="18" spans="1:7" s="39" customFormat="1" ht="12" customHeight="1" thickBot="1">
      <c r="A18" s="40" t="s">
        <v>35</v>
      </c>
      <c r="B18" s="41" t="s">
        <v>36</v>
      </c>
      <c r="C18" s="50"/>
      <c r="D18" s="38">
        <f>[2]RM_6.1.sz.mell!K18</f>
        <v>0</v>
      </c>
      <c r="E18" s="38">
        <f t="shared" si="0"/>
        <v>0</v>
      </c>
      <c r="G18" s="34"/>
    </row>
    <row r="19" spans="1:7" s="39" customFormat="1" ht="12" customHeight="1" thickBot="1">
      <c r="A19" s="40" t="s">
        <v>37</v>
      </c>
      <c r="B19" s="41" t="s">
        <v>38</v>
      </c>
      <c r="C19" s="50"/>
      <c r="D19" s="38">
        <f>[2]RM_6.1.sz.mell!K19</f>
        <v>0</v>
      </c>
      <c r="E19" s="38">
        <f t="shared" si="0"/>
        <v>0</v>
      </c>
      <c r="G19" s="34"/>
    </row>
    <row r="20" spans="1:7" s="39" customFormat="1" ht="12" customHeight="1" thickBot="1">
      <c r="A20" s="40" t="s">
        <v>39</v>
      </c>
      <c r="B20" s="41" t="s">
        <v>40</v>
      </c>
      <c r="C20" s="50">
        <v>90761718</v>
      </c>
      <c r="D20" s="38">
        <v>4622128</v>
      </c>
      <c r="E20" s="38">
        <v>95383846</v>
      </c>
      <c r="G20" s="34"/>
    </row>
    <row r="21" spans="1:7" s="43" customFormat="1" ht="12" customHeight="1" thickBot="1">
      <c r="A21" s="44" t="s">
        <v>41</v>
      </c>
      <c r="B21" s="45" t="s">
        <v>42</v>
      </c>
      <c r="C21" s="51">
        <v>50454461</v>
      </c>
      <c r="D21" s="38">
        <f>[2]RM_6.1.sz.mell!K21</f>
        <v>0</v>
      </c>
      <c r="E21" s="38">
        <f t="shared" si="0"/>
        <v>50454461</v>
      </c>
      <c r="G21" s="34"/>
    </row>
    <row r="22" spans="1:7" s="43" customFormat="1" ht="12" customHeight="1" thickBot="1">
      <c r="A22" s="29" t="s">
        <v>43</v>
      </c>
      <c r="B22" s="30" t="s">
        <v>44</v>
      </c>
      <c r="C22" s="31">
        <f>+C23+C24+C25+C26+C27</f>
        <v>189219886</v>
      </c>
      <c r="D22" s="32">
        <f>+D23+D24+D25+D26+D27</f>
        <v>-141867450</v>
      </c>
      <c r="E22" s="33">
        <f>+E23+E24+E25+E26+E27</f>
        <v>47352436</v>
      </c>
      <c r="G22" s="34"/>
    </row>
    <row r="23" spans="1:7" s="43" customFormat="1" ht="12" customHeight="1" thickBot="1">
      <c r="A23" s="35" t="s">
        <v>45</v>
      </c>
      <c r="B23" s="36" t="s">
        <v>46</v>
      </c>
      <c r="C23" s="37"/>
      <c r="D23" s="38"/>
      <c r="E23" s="38">
        <f>C23+D23</f>
        <v>0</v>
      </c>
      <c r="G23" s="34"/>
    </row>
    <row r="24" spans="1:7" s="39" customFormat="1" ht="12" customHeight="1" thickBot="1">
      <c r="A24" s="40" t="s">
        <v>47</v>
      </c>
      <c r="B24" s="41" t="s">
        <v>48</v>
      </c>
      <c r="C24" s="50"/>
      <c r="D24" s="38">
        <f>[2]RM_6.1.sz.mell!K24</f>
        <v>0</v>
      </c>
      <c r="E24" s="38"/>
      <c r="G24" s="34"/>
    </row>
    <row r="25" spans="1:7" s="43" customFormat="1" ht="12" customHeight="1" thickBot="1">
      <c r="A25" s="40" t="s">
        <v>49</v>
      </c>
      <c r="B25" s="41" t="s">
        <v>50</v>
      </c>
      <c r="C25" s="50"/>
      <c r="D25" s="38">
        <f>[2]RM_6.1.sz.mell!K25</f>
        <v>0</v>
      </c>
      <c r="E25" s="38"/>
      <c r="G25" s="34"/>
    </row>
    <row r="26" spans="1:7" s="43" customFormat="1" ht="12" customHeight="1" thickBot="1">
      <c r="A26" s="40" t="s">
        <v>51</v>
      </c>
      <c r="B26" s="41" t="s">
        <v>52</v>
      </c>
      <c r="C26" s="50"/>
      <c r="D26" s="38">
        <f>[2]RM_6.1.sz.mell!K26</f>
        <v>0</v>
      </c>
      <c r="E26" s="38"/>
      <c r="G26" s="34"/>
    </row>
    <row r="27" spans="1:7" s="43" customFormat="1" ht="12" customHeight="1" thickBot="1">
      <c r="A27" s="40" t="s">
        <v>53</v>
      </c>
      <c r="B27" s="41" t="s">
        <v>54</v>
      </c>
      <c r="C27" s="42">
        <v>189219886</v>
      </c>
      <c r="D27" s="38">
        <v>-141867450</v>
      </c>
      <c r="E27" s="38">
        <v>47352436</v>
      </c>
      <c r="G27" s="34"/>
    </row>
    <row r="28" spans="1:7" s="43" customFormat="1" ht="12" customHeight="1" thickBot="1">
      <c r="A28" s="44" t="s">
        <v>55</v>
      </c>
      <c r="B28" s="45" t="s">
        <v>56</v>
      </c>
      <c r="C28" s="52">
        <v>167251300</v>
      </c>
      <c r="D28" s="38">
        <f>[2]RM_6.1.sz.mell!K28</f>
        <v>0</v>
      </c>
      <c r="E28" s="38">
        <f>C28+D28</f>
        <v>167251300</v>
      </c>
      <c r="G28" s="34"/>
    </row>
    <row r="29" spans="1:7" s="43" customFormat="1" ht="12" customHeight="1" thickBot="1">
      <c r="A29" s="29" t="s">
        <v>57</v>
      </c>
      <c r="B29" s="30" t="s">
        <v>58</v>
      </c>
      <c r="C29" s="53">
        <f>SUM(C30:C36)</f>
        <v>1500000</v>
      </c>
      <c r="D29" s="53" t="e">
        <f>SUM(D30:D36)</f>
        <v>#REF!</v>
      </c>
      <c r="E29" s="54" t="e">
        <f>SUM(E30:E36)</f>
        <v>#REF!</v>
      </c>
      <c r="G29" s="34"/>
    </row>
    <row r="30" spans="1:7" s="43" customFormat="1" ht="12" customHeight="1" thickBot="1">
      <c r="A30" s="35" t="s">
        <v>59</v>
      </c>
      <c r="B30" s="36" t="s">
        <v>60</v>
      </c>
      <c r="C30" s="37">
        <v>200000</v>
      </c>
      <c r="D30" s="38">
        <v>-167356</v>
      </c>
      <c r="E30" s="38">
        <v>32644</v>
      </c>
      <c r="G30" s="34"/>
    </row>
    <row r="31" spans="1:7" s="43" customFormat="1" ht="12" customHeight="1" thickBot="1">
      <c r="A31" s="40" t="s">
        <v>61</v>
      </c>
      <c r="B31" s="36" t="str">
        <f>[1]KVI_MOD_1.1.sz.mell.!B34</f>
        <v>Idegenforgalmi adó</v>
      </c>
      <c r="C31" s="42"/>
      <c r="D31" s="38">
        <f>[2]RM_6.1.sz.mell!K31</f>
        <v>0</v>
      </c>
      <c r="E31" s="38">
        <f t="shared" ref="E31:E36" si="1">C31+D31</f>
        <v>0</v>
      </c>
      <c r="G31" s="34"/>
    </row>
    <row r="32" spans="1:7" s="43" customFormat="1" ht="12" customHeight="1" thickBot="1">
      <c r="A32" s="40" t="s">
        <v>62</v>
      </c>
      <c r="B32" s="36" t="str">
        <f>[1]KVI_MOD_1.1.sz.mell.!B35</f>
        <v>Iparűzési adó</v>
      </c>
      <c r="C32" s="42">
        <v>1100000</v>
      </c>
      <c r="D32" s="38">
        <v>177413</v>
      </c>
      <c r="E32" s="38">
        <v>1277413</v>
      </c>
      <c r="G32" s="34"/>
    </row>
    <row r="33" spans="1:7" s="43" customFormat="1" ht="12" customHeight="1" thickBot="1">
      <c r="A33" s="40" t="s">
        <v>63</v>
      </c>
      <c r="B33" s="36" t="str">
        <f>[1]KVI_MOD_1.1.sz.mell.!B36</f>
        <v xml:space="preserve">Talajterhelési díj </v>
      </c>
      <c r="C33" s="42"/>
      <c r="D33" s="38">
        <f>[2]RM_6.1.sz.mell!K33</f>
        <v>0</v>
      </c>
      <c r="E33" s="38">
        <f t="shared" si="1"/>
        <v>0</v>
      </c>
      <c r="G33" s="34"/>
    </row>
    <row r="34" spans="1:7" s="43" customFormat="1" ht="12" customHeight="1" thickBot="1">
      <c r="A34" s="40" t="s">
        <v>64</v>
      </c>
      <c r="B34" s="36" t="str">
        <f>[1]KVI_MOD_1.1.sz.mell.!B37</f>
        <v>Gépjárműadó</v>
      </c>
      <c r="C34" s="42">
        <v>200000</v>
      </c>
      <c r="D34" s="38">
        <f>[2]RM_6.1.sz.mell!K34</f>
        <v>-200000</v>
      </c>
      <c r="E34" s="38">
        <f t="shared" si="1"/>
        <v>0</v>
      </c>
      <c r="G34" s="34"/>
    </row>
    <row r="35" spans="1:7" s="43" customFormat="1" ht="12" customHeight="1" thickBot="1">
      <c r="A35" s="40" t="s">
        <v>65</v>
      </c>
      <c r="B35" s="36" t="str">
        <f>[1]KVI_MOD_1.1.sz.mell.!B38</f>
        <v>Telekadó</v>
      </c>
      <c r="C35" s="55"/>
      <c r="D35" s="38">
        <f>[2]RM_6.1.sz.mell!K35</f>
        <v>0</v>
      </c>
      <c r="E35" s="38">
        <f t="shared" si="1"/>
        <v>0</v>
      </c>
      <c r="G35" s="34"/>
    </row>
    <row r="36" spans="1:7" s="43" customFormat="1" ht="12" customHeight="1" thickBot="1">
      <c r="A36" s="44" t="s">
        <v>66</v>
      </c>
      <c r="B36" s="36"/>
      <c r="C36" s="56"/>
      <c r="D36" s="49" t="e">
        <f>[2]RM_6.1.sz.mell!J36</f>
        <v>#REF!</v>
      </c>
      <c r="E36" s="57" t="e">
        <f t="shared" si="1"/>
        <v>#REF!</v>
      </c>
      <c r="G36" s="34"/>
    </row>
    <row r="37" spans="1:7" s="43" customFormat="1" ht="12" customHeight="1" thickBot="1">
      <c r="A37" s="29" t="s">
        <v>67</v>
      </c>
      <c r="B37" s="30" t="s">
        <v>68</v>
      </c>
      <c r="C37" s="31">
        <f>SUM(C38:C48)</f>
        <v>1000000</v>
      </c>
      <c r="D37" s="32" t="e">
        <f>SUM(D38:D48)</f>
        <v>#REF!</v>
      </c>
      <c r="E37" s="33" t="e">
        <f>SUM(E38:E48)</f>
        <v>#REF!</v>
      </c>
      <c r="G37" s="34"/>
    </row>
    <row r="38" spans="1:7" s="43" customFormat="1" ht="12" customHeight="1">
      <c r="A38" s="35" t="s">
        <v>69</v>
      </c>
      <c r="B38" s="36" t="s">
        <v>70</v>
      </c>
      <c r="C38" s="49">
        <v>1000000</v>
      </c>
      <c r="D38" s="58">
        <f>[2]RM_6.1.sz.mell!K38</f>
        <v>0</v>
      </c>
      <c r="E38" s="57">
        <f>C38+D38</f>
        <v>1000000</v>
      </c>
      <c r="G38" s="34"/>
    </row>
    <row r="39" spans="1:7" s="43" customFormat="1" ht="12" customHeight="1">
      <c r="A39" s="40" t="s">
        <v>71</v>
      </c>
      <c r="B39" s="41" t="s">
        <v>72</v>
      </c>
      <c r="C39" s="50"/>
      <c r="D39" s="58">
        <v>3000000</v>
      </c>
      <c r="E39" s="57">
        <v>3000000</v>
      </c>
      <c r="G39" s="34"/>
    </row>
    <row r="40" spans="1:7" s="43" customFormat="1" ht="12" customHeight="1">
      <c r="A40" s="40" t="s">
        <v>73</v>
      </c>
      <c r="B40" s="41" t="s">
        <v>74</v>
      </c>
      <c r="C40" s="50"/>
      <c r="D40" s="58">
        <f>[2]RM_6.1.sz.mell!K40</f>
        <v>0</v>
      </c>
      <c r="E40" s="57">
        <f t="shared" ref="E40:E48" si="2">C40+D40</f>
        <v>0</v>
      </c>
      <c r="G40" s="34"/>
    </row>
    <row r="41" spans="1:7" s="43" customFormat="1" ht="12" customHeight="1">
      <c r="A41" s="40" t="s">
        <v>75</v>
      </c>
      <c r="B41" s="41" t="s">
        <v>76</v>
      </c>
      <c r="C41" s="50"/>
      <c r="D41" s="58">
        <f>[2]RM_6.1.sz.mell!K41</f>
        <v>0</v>
      </c>
      <c r="E41" s="57">
        <f t="shared" si="2"/>
        <v>0</v>
      </c>
      <c r="G41" s="34"/>
    </row>
    <row r="42" spans="1:7" s="43" customFormat="1" ht="12" customHeight="1">
      <c r="A42" s="40" t="s">
        <v>77</v>
      </c>
      <c r="B42" s="41" t="s">
        <v>78</v>
      </c>
      <c r="C42" s="50"/>
      <c r="D42" s="58">
        <f>[2]RM_6.1.sz.mell!K42</f>
        <v>0</v>
      </c>
      <c r="E42" s="57">
        <f t="shared" si="2"/>
        <v>0</v>
      </c>
      <c r="G42" s="34"/>
    </row>
    <row r="43" spans="1:7" s="43" customFormat="1" ht="12" customHeight="1">
      <c r="A43" s="40" t="s">
        <v>79</v>
      </c>
      <c r="B43" s="41" t="s">
        <v>80</v>
      </c>
      <c r="C43" s="50"/>
      <c r="D43" s="58">
        <f>[2]RM_6.1.sz.mell!K43</f>
        <v>0</v>
      </c>
      <c r="E43" s="57">
        <f t="shared" si="2"/>
        <v>0</v>
      </c>
      <c r="G43" s="34"/>
    </row>
    <row r="44" spans="1:7" s="43" customFormat="1" ht="12" customHeight="1">
      <c r="A44" s="40" t="s">
        <v>81</v>
      </c>
      <c r="B44" s="41" t="s">
        <v>82</v>
      </c>
      <c r="C44" s="50"/>
      <c r="D44" s="58" t="e">
        <f>[2]RM_6.1.sz.mell!J44</f>
        <v>#REF!</v>
      </c>
      <c r="E44" s="57" t="e">
        <f t="shared" si="2"/>
        <v>#REF!</v>
      </c>
      <c r="G44" s="34"/>
    </row>
    <row r="45" spans="1:7" s="43" customFormat="1" ht="12" customHeight="1">
      <c r="A45" s="40" t="s">
        <v>83</v>
      </c>
      <c r="B45" s="41" t="s">
        <v>84</v>
      </c>
      <c r="C45" s="50"/>
      <c r="D45" s="58" t="e">
        <f>[2]RM_6.1.sz.mell!J45</f>
        <v>#REF!</v>
      </c>
      <c r="E45" s="57" t="e">
        <f t="shared" si="2"/>
        <v>#REF!</v>
      </c>
      <c r="G45" s="34"/>
    </row>
    <row r="46" spans="1:7" s="43" customFormat="1" ht="12" customHeight="1">
      <c r="A46" s="40" t="s">
        <v>85</v>
      </c>
      <c r="B46" s="41" t="s">
        <v>86</v>
      </c>
      <c r="C46" s="59"/>
      <c r="D46" s="58" t="e">
        <f>[2]RM_6.1.sz.mell!J46</f>
        <v>#REF!</v>
      </c>
      <c r="E46" s="57" t="e">
        <f t="shared" si="2"/>
        <v>#REF!</v>
      </c>
      <c r="G46" s="34"/>
    </row>
    <row r="47" spans="1:7" s="43" customFormat="1" ht="12" customHeight="1">
      <c r="A47" s="44" t="s">
        <v>87</v>
      </c>
      <c r="B47" s="45" t="s">
        <v>88</v>
      </c>
      <c r="C47" s="60"/>
      <c r="D47" s="58" t="e">
        <f>[2]RM_6.1.sz.mell!J47</f>
        <v>#REF!</v>
      </c>
      <c r="E47" s="57" t="e">
        <f t="shared" si="2"/>
        <v>#REF!</v>
      </c>
      <c r="G47" s="34"/>
    </row>
    <row r="48" spans="1:7" s="43" customFormat="1" ht="12" customHeight="1" thickBot="1">
      <c r="A48" s="44" t="s">
        <v>89</v>
      </c>
      <c r="B48" s="45" t="s">
        <v>90</v>
      </c>
      <c r="C48" s="60"/>
      <c r="D48" s="58" t="e">
        <f>[2]RM_6.1.sz.mell!J48</f>
        <v>#REF!</v>
      </c>
      <c r="E48" s="57" t="e">
        <f t="shared" si="2"/>
        <v>#REF!</v>
      </c>
      <c r="G48" s="34"/>
    </row>
    <row r="49" spans="1:7" s="43" customFormat="1" ht="12" customHeight="1" thickBot="1">
      <c r="A49" s="29" t="s">
        <v>91</v>
      </c>
      <c r="B49" s="30" t="s">
        <v>92</v>
      </c>
      <c r="C49" s="31">
        <f>SUM(C50:C54)</f>
        <v>0</v>
      </c>
      <c r="D49" s="32">
        <f>SUM(D50:D54)</f>
        <v>0</v>
      </c>
      <c r="E49" s="33">
        <f>SUM(E50:E54)</f>
        <v>0</v>
      </c>
      <c r="G49" s="34"/>
    </row>
    <row r="50" spans="1:7" s="43" customFormat="1" ht="12" customHeight="1">
      <c r="A50" s="35" t="s">
        <v>93</v>
      </c>
      <c r="B50" s="36" t="s">
        <v>94</v>
      </c>
      <c r="C50" s="37"/>
      <c r="D50" s="61">
        <f>[2]RM_6.1.sz.mell!K50</f>
        <v>0</v>
      </c>
      <c r="E50" s="62">
        <f>C50+D50</f>
        <v>0</v>
      </c>
      <c r="G50" s="34"/>
    </row>
    <row r="51" spans="1:7" s="43" customFormat="1" ht="12" customHeight="1">
      <c r="A51" s="40" t="s">
        <v>95</v>
      </c>
      <c r="B51" s="41" t="s">
        <v>96</v>
      </c>
      <c r="C51" s="59"/>
      <c r="D51" s="61">
        <f>[2]RM_6.1.sz.mell!K51</f>
        <v>0</v>
      </c>
      <c r="E51" s="62">
        <f>C51+D51</f>
        <v>0</v>
      </c>
      <c r="G51" s="34"/>
    </row>
    <row r="52" spans="1:7" s="43" customFormat="1" ht="12" customHeight="1">
      <c r="A52" s="40" t="s">
        <v>97</v>
      </c>
      <c r="B52" s="41" t="s">
        <v>98</v>
      </c>
      <c r="C52" s="59"/>
      <c r="D52" s="61">
        <f>[2]RM_6.1.sz.mell!K52</f>
        <v>0</v>
      </c>
      <c r="E52" s="62">
        <f>C52+D52</f>
        <v>0</v>
      </c>
      <c r="G52" s="34"/>
    </row>
    <row r="53" spans="1:7" s="43" customFormat="1" ht="12" customHeight="1">
      <c r="A53" s="40" t="s">
        <v>99</v>
      </c>
      <c r="B53" s="41" t="s">
        <v>100</v>
      </c>
      <c r="C53" s="59"/>
      <c r="D53" s="61">
        <f>[2]RM_6.1.sz.mell!K53</f>
        <v>0</v>
      </c>
      <c r="E53" s="62">
        <f>C53+D53</f>
        <v>0</v>
      </c>
      <c r="G53" s="34"/>
    </row>
    <row r="54" spans="1:7" s="43" customFormat="1" ht="12" customHeight="1" thickBot="1">
      <c r="A54" s="44" t="s">
        <v>101</v>
      </c>
      <c r="B54" s="45" t="s">
        <v>102</v>
      </c>
      <c r="C54" s="60"/>
      <c r="D54" s="61">
        <f>[2]RM_6.1.sz.mell!K54</f>
        <v>0</v>
      </c>
      <c r="E54" s="62">
        <f>C54+D54</f>
        <v>0</v>
      </c>
      <c r="G54" s="34"/>
    </row>
    <row r="55" spans="1:7" s="43" customFormat="1" ht="12" customHeight="1" thickBot="1">
      <c r="A55" s="29" t="s">
        <v>103</v>
      </c>
      <c r="B55" s="30" t="s">
        <v>104</v>
      </c>
      <c r="C55" s="31">
        <f>SUM(C56:C58)</f>
        <v>0</v>
      </c>
      <c r="D55" s="31">
        <f>SUM(D56:D58)</f>
        <v>50000</v>
      </c>
      <c r="E55" s="33">
        <f>SUM(E56:E58)</f>
        <v>50000</v>
      </c>
      <c r="G55" s="34"/>
    </row>
    <row r="56" spans="1:7" s="43" customFormat="1" ht="12" customHeight="1" thickBot="1">
      <c r="A56" s="35" t="s">
        <v>105</v>
      </c>
      <c r="B56" s="36" t="s">
        <v>106</v>
      </c>
      <c r="C56" s="37"/>
      <c r="D56" s="58">
        <f>[2]RM_6.1.sz.mell!K56</f>
        <v>0</v>
      </c>
      <c r="E56" s="57">
        <f>C56+D56</f>
        <v>0</v>
      </c>
      <c r="G56" s="34"/>
    </row>
    <row r="57" spans="1:7" s="43" customFormat="1" ht="12" customHeight="1" thickBot="1">
      <c r="A57" s="40" t="s">
        <v>107</v>
      </c>
      <c r="B57" s="41" t="s">
        <v>108</v>
      </c>
      <c r="C57" s="42"/>
      <c r="D57" s="38">
        <v>50000</v>
      </c>
      <c r="E57" s="38">
        <f>C57+D57</f>
        <v>50000</v>
      </c>
      <c r="G57" s="34"/>
    </row>
    <row r="58" spans="1:7" s="43" customFormat="1" ht="12" customHeight="1" thickBot="1">
      <c r="A58" s="40" t="s">
        <v>109</v>
      </c>
      <c r="B58" s="41" t="s">
        <v>110</v>
      </c>
      <c r="C58" s="42"/>
      <c r="D58" s="38"/>
      <c r="E58" s="38"/>
      <c r="G58" s="34"/>
    </row>
    <row r="59" spans="1:7" s="43" customFormat="1" ht="12" customHeight="1" thickBot="1">
      <c r="A59" s="44" t="s">
        <v>111</v>
      </c>
      <c r="B59" s="45" t="s">
        <v>112</v>
      </c>
      <c r="C59" s="52"/>
      <c r="D59" s="38"/>
      <c r="E59" s="38"/>
      <c r="G59" s="34"/>
    </row>
    <row r="60" spans="1:7" s="43" customFormat="1" ht="12" customHeight="1" thickBot="1">
      <c r="A60" s="29" t="s">
        <v>113</v>
      </c>
      <c r="B60" s="47" t="s">
        <v>114</v>
      </c>
      <c r="C60" s="31">
        <f>SUM(C61:C63)</f>
        <v>0</v>
      </c>
      <c r="D60" s="31">
        <f>SUM(D61:D63)</f>
        <v>0</v>
      </c>
      <c r="E60" s="33">
        <f>SUM(E61:E63)</f>
        <v>0</v>
      </c>
      <c r="G60" s="34"/>
    </row>
    <row r="61" spans="1:7" s="43" customFormat="1" ht="12" customHeight="1" thickBot="1">
      <c r="A61" s="35" t="s">
        <v>115</v>
      </c>
      <c r="B61" s="36" t="s">
        <v>116</v>
      </c>
      <c r="C61" s="63"/>
      <c r="D61" s="64">
        <f>[2]RM_6.1.sz.mell!K61</f>
        <v>0</v>
      </c>
      <c r="E61" s="64">
        <f>C61+D61</f>
        <v>0</v>
      </c>
      <c r="G61" s="34"/>
    </row>
    <row r="62" spans="1:7" s="43" customFormat="1" ht="12" customHeight="1" thickBot="1">
      <c r="A62" s="40" t="s">
        <v>117</v>
      </c>
      <c r="B62" s="41" t="s">
        <v>118</v>
      </c>
      <c r="C62" s="63"/>
      <c r="D62" s="64">
        <f>[2]RM_6.1.sz.mell!K62</f>
        <v>0</v>
      </c>
      <c r="E62" s="64">
        <f>C62+D62</f>
        <v>0</v>
      </c>
      <c r="G62" s="34"/>
    </row>
    <row r="63" spans="1:7" s="43" customFormat="1" ht="12" customHeight="1" thickBot="1">
      <c r="A63" s="40" t="s">
        <v>119</v>
      </c>
      <c r="B63" s="41" t="s">
        <v>120</v>
      </c>
      <c r="C63" s="63"/>
      <c r="D63" s="64"/>
      <c r="E63" s="64">
        <f>C63+D63</f>
        <v>0</v>
      </c>
      <c r="G63" s="34"/>
    </row>
    <row r="64" spans="1:7" s="43" customFormat="1" ht="12" customHeight="1" thickBot="1">
      <c r="A64" s="44" t="s">
        <v>121</v>
      </c>
      <c r="B64" s="45" t="s">
        <v>122</v>
      </c>
      <c r="C64" s="63"/>
      <c r="D64" s="64">
        <f>[2]RM_6.1.sz.mell!K64</f>
        <v>0</v>
      </c>
      <c r="E64" s="64">
        <f>C64+D64</f>
        <v>0</v>
      </c>
      <c r="G64" s="34"/>
    </row>
    <row r="65" spans="1:7" s="43" customFormat="1" ht="12" customHeight="1" thickBot="1">
      <c r="A65" s="29" t="s">
        <v>123</v>
      </c>
      <c r="B65" s="30" t="s">
        <v>124</v>
      </c>
      <c r="C65" s="53">
        <f>+C8+C15+C22+C29+C37+C49+C55+C60</f>
        <v>367493038</v>
      </c>
      <c r="D65" s="53" t="e">
        <f>+D8+D15+D22+D29+D37+D49+D55+D60</f>
        <v>#REF!</v>
      </c>
      <c r="E65" s="54" t="e">
        <f>+E8+E15+E22+E29+E37+E49+E55+E60</f>
        <v>#REF!</v>
      </c>
      <c r="G65" s="34"/>
    </row>
    <row r="66" spans="1:7" s="43" customFormat="1" ht="12" customHeight="1" thickBot="1">
      <c r="A66" s="65" t="s">
        <v>125</v>
      </c>
      <c r="B66" s="47" t="s">
        <v>126</v>
      </c>
      <c r="C66" s="31">
        <f>SUM(C67:C69)</f>
        <v>0</v>
      </c>
      <c r="D66" s="31">
        <f>SUM(D67:D69)</f>
        <v>0</v>
      </c>
      <c r="E66" s="33">
        <f>SUM(E67:E69)</f>
        <v>0</v>
      </c>
      <c r="G66" s="34"/>
    </row>
    <row r="67" spans="1:7" s="43" customFormat="1" ht="12" customHeight="1">
      <c r="A67" s="35" t="s">
        <v>127</v>
      </c>
      <c r="B67" s="36" t="s">
        <v>128</v>
      </c>
      <c r="C67" s="59"/>
      <c r="D67" s="66">
        <f>[2]RM_6.1.sz.mell!K67</f>
        <v>0</v>
      </c>
      <c r="E67" s="67">
        <f>C67+D67</f>
        <v>0</v>
      </c>
      <c r="G67" s="34"/>
    </row>
    <row r="68" spans="1:7" s="43" customFormat="1" ht="12" customHeight="1">
      <c r="A68" s="40" t="s">
        <v>129</v>
      </c>
      <c r="B68" s="41" t="s">
        <v>130</v>
      </c>
      <c r="C68" s="59"/>
      <c r="D68" s="66">
        <f>[2]RM_6.1.sz.mell!K68</f>
        <v>0</v>
      </c>
      <c r="E68" s="67">
        <f>C68+D68</f>
        <v>0</v>
      </c>
      <c r="G68" s="34"/>
    </row>
    <row r="69" spans="1:7" s="43" customFormat="1" ht="12" customHeight="1" thickBot="1">
      <c r="A69" s="68" t="s">
        <v>131</v>
      </c>
      <c r="B69" s="69" t="s">
        <v>132</v>
      </c>
      <c r="C69" s="70"/>
      <c r="D69" s="66">
        <f>[2]RM_6.1.sz.mell!K69</f>
        <v>0</v>
      </c>
      <c r="E69" s="67">
        <f>C69+D69</f>
        <v>0</v>
      </c>
      <c r="G69" s="34"/>
    </row>
    <row r="70" spans="1:7" s="43" customFormat="1" ht="12" customHeight="1" thickBot="1">
      <c r="A70" s="65" t="s">
        <v>133</v>
      </c>
      <c r="B70" s="47" t="s">
        <v>134</v>
      </c>
      <c r="C70" s="31">
        <f>SUM(C71:C74)</f>
        <v>0</v>
      </c>
      <c r="D70" s="31">
        <f>SUM(D71:D74)</f>
        <v>0</v>
      </c>
      <c r="E70" s="33">
        <f>SUM(E71:E74)</f>
        <v>0</v>
      </c>
      <c r="G70" s="34"/>
    </row>
    <row r="71" spans="1:7" s="43" customFormat="1" ht="12" customHeight="1">
      <c r="A71" s="35" t="s">
        <v>135</v>
      </c>
      <c r="B71" s="71" t="s">
        <v>136</v>
      </c>
      <c r="C71" s="59"/>
      <c r="D71" s="59">
        <f>[2]RM_6.1.sz.mell!K71</f>
        <v>0</v>
      </c>
      <c r="E71" s="67">
        <f>C71+D71</f>
        <v>0</v>
      </c>
      <c r="G71" s="34"/>
    </row>
    <row r="72" spans="1:7" s="43" customFormat="1" ht="12" customHeight="1">
      <c r="A72" s="40" t="s">
        <v>137</v>
      </c>
      <c r="B72" s="71" t="s">
        <v>138</v>
      </c>
      <c r="C72" s="59"/>
      <c r="D72" s="59">
        <f>[2]RM_6.1.sz.mell!K72</f>
        <v>0</v>
      </c>
      <c r="E72" s="67">
        <f>C72+D72</f>
        <v>0</v>
      </c>
      <c r="G72" s="34"/>
    </row>
    <row r="73" spans="1:7" s="43" customFormat="1" ht="12" customHeight="1">
      <c r="A73" s="40" t="s">
        <v>139</v>
      </c>
      <c r="B73" s="71" t="s">
        <v>140</v>
      </c>
      <c r="C73" s="59"/>
      <c r="D73" s="59">
        <f>[2]RM_6.1.sz.mell!K73</f>
        <v>0</v>
      </c>
      <c r="E73" s="67">
        <f>C73+D73</f>
        <v>0</v>
      </c>
      <c r="G73" s="34"/>
    </row>
    <row r="74" spans="1:7" s="43" customFormat="1" ht="12" customHeight="1" thickBot="1">
      <c r="A74" s="44" t="s">
        <v>141</v>
      </c>
      <c r="B74" s="72" t="s">
        <v>142</v>
      </c>
      <c r="C74" s="59"/>
      <c r="D74" s="59">
        <f>[2]RM_6.1.sz.mell!K74</f>
        <v>0</v>
      </c>
      <c r="E74" s="67">
        <f>C74+D74</f>
        <v>0</v>
      </c>
      <c r="G74" s="34"/>
    </row>
    <row r="75" spans="1:7" s="43" customFormat="1" ht="12" customHeight="1" thickBot="1">
      <c r="A75" s="65" t="s">
        <v>143</v>
      </c>
      <c r="B75" s="47" t="s">
        <v>144</v>
      </c>
      <c r="C75" s="31">
        <f>SUM(C76:C77)</f>
        <v>42048896</v>
      </c>
      <c r="D75" s="31">
        <f>SUM(D76:D77)</f>
        <v>4350000</v>
      </c>
      <c r="E75" s="33">
        <f>SUM(E76:E77)</f>
        <v>46398896</v>
      </c>
      <c r="G75" s="34"/>
    </row>
    <row r="76" spans="1:7" s="43" customFormat="1" ht="12" customHeight="1" thickBot="1">
      <c r="A76" s="35" t="s">
        <v>145</v>
      </c>
      <c r="B76" s="36" t="s">
        <v>146</v>
      </c>
      <c r="C76" s="63">
        <v>42048896</v>
      </c>
      <c r="D76" s="64">
        <v>4350000</v>
      </c>
      <c r="E76" s="64">
        <v>46398896</v>
      </c>
      <c r="G76" s="34"/>
    </row>
    <row r="77" spans="1:7" s="43" customFormat="1" ht="12" customHeight="1" thickBot="1">
      <c r="A77" s="44" t="s">
        <v>147</v>
      </c>
      <c r="B77" s="45" t="s">
        <v>148</v>
      </c>
      <c r="C77" s="59"/>
      <c r="D77" s="59">
        <f>[2]RM_6.1.sz.mell!K77</f>
        <v>0</v>
      </c>
      <c r="E77" s="67">
        <f>C77+D77</f>
        <v>0</v>
      </c>
      <c r="G77" s="34"/>
    </row>
    <row r="78" spans="1:7" s="39" customFormat="1" ht="12" customHeight="1" thickBot="1">
      <c r="A78" s="65" t="s">
        <v>149</v>
      </c>
      <c r="B78" s="47" t="s">
        <v>150</v>
      </c>
      <c r="C78" s="31">
        <f>SUM(C79:C81)</f>
        <v>0</v>
      </c>
      <c r="D78" s="31">
        <f>SUM(D79:D81)</f>
        <v>4509115</v>
      </c>
      <c r="E78" s="33">
        <f>SUM(E79:E81)</f>
        <v>4509115</v>
      </c>
      <c r="G78" s="34"/>
    </row>
    <row r="79" spans="1:7" s="43" customFormat="1" ht="12" customHeight="1">
      <c r="A79" s="35" t="s">
        <v>151</v>
      </c>
      <c r="B79" s="36" t="s">
        <v>152</v>
      </c>
      <c r="C79" s="59"/>
      <c r="D79" s="59">
        <v>4509115</v>
      </c>
      <c r="E79" s="67">
        <f>C79+D79</f>
        <v>4509115</v>
      </c>
      <c r="G79" s="34"/>
    </row>
    <row r="80" spans="1:7" s="43" customFormat="1" ht="12" customHeight="1">
      <c r="A80" s="40" t="s">
        <v>153</v>
      </c>
      <c r="B80" s="41" t="s">
        <v>154</v>
      </c>
      <c r="C80" s="59"/>
      <c r="D80" s="59">
        <f>[2]RM_6.1.sz.mell!K80</f>
        <v>0</v>
      </c>
      <c r="E80" s="67">
        <f>C80+D80</f>
        <v>0</v>
      </c>
      <c r="G80" s="34"/>
    </row>
    <row r="81" spans="1:8" s="43" customFormat="1" ht="12" customHeight="1" thickBot="1">
      <c r="A81" s="44" t="s">
        <v>155</v>
      </c>
      <c r="B81" s="45" t="s">
        <v>156</v>
      </c>
      <c r="C81" s="59"/>
      <c r="D81" s="59">
        <f>[2]RM_6.1.sz.mell!K81</f>
        <v>0</v>
      </c>
      <c r="E81" s="67">
        <f>C81+D81</f>
        <v>0</v>
      </c>
      <c r="G81" s="34"/>
    </row>
    <row r="82" spans="1:8" s="43" customFormat="1" ht="12" customHeight="1" thickBot="1">
      <c r="A82" s="65" t="s">
        <v>157</v>
      </c>
      <c r="B82" s="47" t="s">
        <v>158</v>
      </c>
      <c r="C82" s="31">
        <f>SUM(C83:C86)</f>
        <v>0</v>
      </c>
      <c r="D82" s="31">
        <f>SUM(D83:D86)</f>
        <v>0</v>
      </c>
      <c r="E82" s="33">
        <f>SUM(E83:E86)</f>
        <v>0</v>
      </c>
      <c r="G82" s="34"/>
    </row>
    <row r="83" spans="1:8" s="43" customFormat="1" ht="12" customHeight="1">
      <c r="A83" s="73" t="s">
        <v>159</v>
      </c>
      <c r="B83" s="36" t="s">
        <v>160</v>
      </c>
      <c r="C83" s="59"/>
      <c r="D83" s="59">
        <f>[2]RM_6.1.sz.mell!K83</f>
        <v>0</v>
      </c>
      <c r="E83" s="67">
        <f t="shared" ref="E83:E88" si="3">C83+D83</f>
        <v>0</v>
      </c>
      <c r="G83" s="34"/>
    </row>
    <row r="84" spans="1:8" s="43" customFormat="1" ht="12" customHeight="1">
      <c r="A84" s="74" t="s">
        <v>161</v>
      </c>
      <c r="B84" s="41" t="s">
        <v>162</v>
      </c>
      <c r="C84" s="59"/>
      <c r="D84" s="59">
        <f>[2]RM_6.1.sz.mell!K84</f>
        <v>0</v>
      </c>
      <c r="E84" s="67">
        <f t="shared" si="3"/>
        <v>0</v>
      </c>
      <c r="G84" s="34"/>
    </row>
    <row r="85" spans="1:8" s="43" customFormat="1" ht="12" customHeight="1">
      <c r="A85" s="74" t="s">
        <v>163</v>
      </c>
      <c r="B85" s="41" t="s">
        <v>164</v>
      </c>
      <c r="C85" s="59"/>
      <c r="D85" s="59">
        <f>[2]RM_6.1.sz.mell!K85</f>
        <v>0</v>
      </c>
      <c r="E85" s="67">
        <f t="shared" si="3"/>
        <v>0</v>
      </c>
      <c r="G85" s="34"/>
    </row>
    <row r="86" spans="1:8" s="39" customFormat="1" ht="12" customHeight="1" thickBot="1">
      <c r="A86" s="75" t="s">
        <v>165</v>
      </c>
      <c r="B86" s="45" t="s">
        <v>166</v>
      </c>
      <c r="C86" s="59"/>
      <c r="D86" s="59">
        <f>[2]RM_6.1.sz.mell!K86</f>
        <v>0</v>
      </c>
      <c r="E86" s="67">
        <f t="shared" si="3"/>
        <v>0</v>
      </c>
      <c r="G86" s="34"/>
    </row>
    <row r="87" spans="1:8" s="39" customFormat="1" ht="12" customHeight="1" thickBot="1">
      <c r="A87" s="65" t="s">
        <v>167</v>
      </c>
      <c r="B87" s="47" t="s">
        <v>168</v>
      </c>
      <c r="C87" s="76"/>
      <c r="D87" s="59">
        <f>[2]RM_6.1.sz.mell!K87</f>
        <v>0</v>
      </c>
      <c r="E87" s="67">
        <f t="shared" si="3"/>
        <v>0</v>
      </c>
      <c r="G87" s="34"/>
    </row>
    <row r="88" spans="1:8" s="39" customFormat="1" ht="12" customHeight="1" thickBot="1">
      <c r="A88" s="65" t="s">
        <v>169</v>
      </c>
      <c r="B88" s="47" t="s">
        <v>170</v>
      </c>
      <c r="C88" s="76"/>
      <c r="D88" s="59">
        <f>[2]RM_6.1.sz.mell!K88</f>
        <v>0</v>
      </c>
      <c r="E88" s="67">
        <f t="shared" si="3"/>
        <v>0</v>
      </c>
      <c r="G88" s="34"/>
    </row>
    <row r="89" spans="1:8" s="39" customFormat="1" ht="12" customHeight="1" thickBot="1">
      <c r="A89" s="65" t="s">
        <v>171</v>
      </c>
      <c r="B89" s="77" t="s">
        <v>172</v>
      </c>
      <c r="C89" s="53">
        <f>+C66+C70+C75+C78+C82+C88+C87</f>
        <v>42048896</v>
      </c>
      <c r="D89" s="53">
        <f>+D66+D70+D75+D78+D82+D88+D87</f>
        <v>8859115</v>
      </c>
      <c r="E89" s="54">
        <f>+E66+E70+E75+E78+E82+E88+E87</f>
        <v>50908011</v>
      </c>
      <c r="G89" s="34"/>
    </row>
    <row r="90" spans="1:8" s="39" customFormat="1" ht="12" customHeight="1" thickBot="1">
      <c r="A90" s="78" t="s">
        <v>173</v>
      </c>
      <c r="B90" s="79" t="s">
        <v>174</v>
      </c>
      <c r="C90" s="53">
        <f>+C65+C89</f>
        <v>409541934</v>
      </c>
      <c r="D90" s="53" t="e">
        <f>+D65+D89</f>
        <v>#REF!</v>
      </c>
      <c r="E90" s="54" t="e">
        <f>+E65+E89</f>
        <v>#REF!</v>
      </c>
      <c r="G90" s="34"/>
      <c r="H90" s="80"/>
    </row>
    <row r="91" spans="1:8" s="43" customFormat="1" ht="15.2" customHeight="1" thickBot="1">
      <c r="A91" s="81"/>
      <c r="B91" s="82"/>
      <c r="C91" s="83"/>
      <c r="G91" s="34"/>
    </row>
    <row r="92" spans="1:8" s="25" customFormat="1" ht="16.5" customHeight="1" thickBot="1">
      <c r="A92" s="26" t="s">
        <v>175</v>
      </c>
      <c r="B92" s="27"/>
      <c r="C92" s="27"/>
      <c r="D92" s="27"/>
      <c r="E92" s="28"/>
      <c r="G92" s="34"/>
    </row>
    <row r="93" spans="1:8" s="88" customFormat="1" ht="12" customHeight="1" thickBot="1">
      <c r="A93" s="84" t="s">
        <v>15</v>
      </c>
      <c r="B93" s="85" t="s">
        <v>176</v>
      </c>
      <c r="C93" s="86">
        <f>+C94+C95+C96+C97+C98+C111</f>
        <v>191704268</v>
      </c>
      <c r="D93" s="86">
        <f>+D94+D95+D96+D97+D98+D111</f>
        <v>40170892</v>
      </c>
      <c r="E93" s="87">
        <f>+E94+E95+E96+E97+E98+E111</f>
        <v>231875160</v>
      </c>
      <c r="G93" s="34"/>
      <c r="H93" s="89"/>
    </row>
    <row r="94" spans="1:8" ht="12" customHeight="1" thickBot="1">
      <c r="A94" s="90" t="s">
        <v>17</v>
      </c>
      <c r="B94" s="91" t="s">
        <v>177</v>
      </c>
      <c r="C94" s="92">
        <f>64735934+3594150</f>
        <v>68330084</v>
      </c>
      <c r="D94" s="38">
        <v>22060207</v>
      </c>
      <c r="E94" s="38">
        <v>90390291</v>
      </c>
      <c r="G94" s="34"/>
      <c r="H94" s="89"/>
    </row>
    <row r="95" spans="1:8" ht="12" customHeight="1" thickBot="1">
      <c r="A95" s="40" t="s">
        <v>19</v>
      </c>
      <c r="B95" s="93" t="s">
        <v>178</v>
      </c>
      <c r="C95" s="42">
        <v>7893751</v>
      </c>
      <c r="D95" s="38">
        <v>3119970</v>
      </c>
      <c r="E95" s="38">
        <v>11013721</v>
      </c>
      <c r="G95" s="34"/>
      <c r="H95" s="89"/>
    </row>
    <row r="96" spans="1:8" ht="12" customHeight="1" thickBot="1">
      <c r="A96" s="40" t="s">
        <v>21</v>
      </c>
      <c r="B96" s="93" t="s">
        <v>179</v>
      </c>
      <c r="C96" s="52">
        <f>17437012+34652786+4784884</f>
        <v>56874682</v>
      </c>
      <c r="D96" s="38">
        <v>-5175606</v>
      </c>
      <c r="E96" s="38">
        <v>51699076</v>
      </c>
      <c r="G96" s="34"/>
      <c r="H96" s="89"/>
    </row>
    <row r="97" spans="1:8" ht="12" customHeight="1" thickBot="1">
      <c r="A97" s="40" t="s">
        <v>23</v>
      </c>
      <c r="B97" s="94" t="s">
        <v>180</v>
      </c>
      <c r="C97" s="52">
        <v>6983922</v>
      </c>
      <c r="D97" s="38">
        <v>874643</v>
      </c>
      <c r="E97" s="38">
        <v>7858565</v>
      </c>
      <c r="G97" s="34"/>
      <c r="H97" s="89"/>
    </row>
    <row r="98" spans="1:8" ht="12" customHeight="1" thickBot="1">
      <c r="A98" s="40" t="s">
        <v>181</v>
      </c>
      <c r="B98" s="95" t="s">
        <v>182</v>
      </c>
      <c r="C98" s="52">
        <f>SUM(C100:C110)</f>
        <v>36890592</v>
      </c>
      <c r="D98" s="38">
        <f>D110+D107+D105+D101</f>
        <v>8597596</v>
      </c>
      <c r="E98" s="38">
        <f>E101+E105+E107+E110</f>
        <v>45488188</v>
      </c>
      <c r="G98" s="34"/>
      <c r="H98" s="89"/>
    </row>
    <row r="99" spans="1:8" ht="12" customHeight="1" thickBot="1">
      <c r="A99" s="40" t="s">
        <v>27</v>
      </c>
      <c r="B99" s="93" t="s">
        <v>183</v>
      </c>
      <c r="C99" s="56"/>
      <c r="D99" s="38">
        <f>[2]RM_6.1.sz.mell!K99</f>
        <v>0</v>
      </c>
      <c r="E99" s="38">
        <f t="shared" ref="E99:E110" si="4">C99+D99</f>
        <v>0</v>
      </c>
      <c r="G99" s="34"/>
      <c r="H99" s="89"/>
    </row>
    <row r="100" spans="1:8" ht="12" customHeight="1" thickBot="1">
      <c r="A100" s="40" t="s">
        <v>184</v>
      </c>
      <c r="B100" s="96" t="s">
        <v>185</v>
      </c>
      <c r="C100" s="51"/>
      <c r="D100" s="38"/>
      <c r="E100" s="38">
        <f t="shared" si="4"/>
        <v>0</v>
      </c>
      <c r="G100" s="34"/>
      <c r="H100" s="89"/>
    </row>
    <row r="101" spans="1:8" ht="12" customHeight="1" thickBot="1">
      <c r="A101" s="40" t="s">
        <v>186</v>
      </c>
      <c r="B101" s="96" t="s">
        <v>187</v>
      </c>
      <c r="C101" s="51"/>
      <c r="D101" s="38">
        <v>155596</v>
      </c>
      <c r="E101" s="38">
        <v>155596</v>
      </c>
      <c r="G101" s="34"/>
      <c r="H101" s="89"/>
    </row>
    <row r="102" spans="1:8" ht="12" customHeight="1" thickBot="1">
      <c r="A102" s="40" t="s">
        <v>188</v>
      </c>
      <c r="B102" s="96" t="s">
        <v>189</v>
      </c>
      <c r="C102" s="51"/>
      <c r="D102" s="38">
        <f>[2]RM_6.1.sz.mell!K102</f>
        <v>0</v>
      </c>
      <c r="E102" s="38">
        <f t="shared" si="4"/>
        <v>0</v>
      </c>
      <c r="G102" s="34"/>
      <c r="H102" s="89"/>
    </row>
    <row r="103" spans="1:8" ht="12" customHeight="1" thickBot="1">
      <c r="A103" s="40" t="s">
        <v>190</v>
      </c>
      <c r="B103" s="97" t="s">
        <v>191</v>
      </c>
      <c r="C103" s="51"/>
      <c r="D103" s="38">
        <f>[2]RM_6.1.sz.mell!K103</f>
        <v>0</v>
      </c>
      <c r="E103" s="38">
        <f t="shared" si="4"/>
        <v>0</v>
      </c>
      <c r="G103" s="34"/>
      <c r="H103" s="89"/>
    </row>
    <row r="104" spans="1:8" ht="12" customHeight="1" thickBot="1">
      <c r="A104" s="40" t="s">
        <v>192</v>
      </c>
      <c r="B104" s="97" t="s">
        <v>193</v>
      </c>
      <c r="C104" s="52"/>
      <c r="D104" s="38"/>
      <c r="E104" s="38"/>
      <c r="G104" s="34"/>
      <c r="H104" s="89"/>
    </row>
    <row r="105" spans="1:8" ht="12" customHeight="1" thickBot="1">
      <c r="A105" s="40" t="s">
        <v>194</v>
      </c>
      <c r="B105" s="96" t="s">
        <v>195</v>
      </c>
      <c r="C105" s="51">
        <v>36890592</v>
      </c>
      <c r="D105" s="38">
        <v>8352000</v>
      </c>
      <c r="E105" s="38">
        <v>45242592</v>
      </c>
      <c r="G105" s="34"/>
      <c r="H105" s="89"/>
    </row>
    <row r="106" spans="1:8" ht="12" customHeight="1" thickBot="1">
      <c r="A106" s="40" t="s">
        <v>196</v>
      </c>
      <c r="B106" s="96" t="s">
        <v>197</v>
      </c>
      <c r="C106" s="51"/>
      <c r="D106" s="38">
        <f>[2]RM_6.1.sz.mell!K106</f>
        <v>0</v>
      </c>
      <c r="E106" s="38">
        <f t="shared" si="4"/>
        <v>0</v>
      </c>
      <c r="G106" s="34"/>
      <c r="H106" s="89"/>
    </row>
    <row r="107" spans="1:8" ht="12" customHeight="1" thickBot="1">
      <c r="A107" s="40" t="s">
        <v>198</v>
      </c>
      <c r="B107" s="97" t="s">
        <v>199</v>
      </c>
      <c r="C107" s="50"/>
      <c r="D107" s="38">
        <v>50000</v>
      </c>
      <c r="E107" s="38">
        <f t="shared" si="4"/>
        <v>50000</v>
      </c>
      <c r="G107" s="34"/>
      <c r="H107" s="89"/>
    </row>
    <row r="108" spans="1:8" ht="12" customHeight="1" thickBot="1">
      <c r="A108" s="98" t="s">
        <v>200</v>
      </c>
      <c r="B108" s="99" t="s">
        <v>201</v>
      </c>
      <c r="C108" s="51"/>
      <c r="D108" s="38">
        <f>[2]RM_6.1.sz.mell!K108</f>
        <v>0</v>
      </c>
      <c r="E108" s="38">
        <f t="shared" si="4"/>
        <v>0</v>
      </c>
      <c r="G108" s="34"/>
      <c r="H108" s="89"/>
    </row>
    <row r="109" spans="1:8" ht="12" customHeight="1" thickBot="1">
      <c r="A109" s="40" t="s">
        <v>202</v>
      </c>
      <c r="B109" s="99" t="s">
        <v>203</v>
      </c>
      <c r="C109" s="51"/>
      <c r="D109" s="38">
        <f>[2]RM_6.1.sz.mell!K109</f>
        <v>0</v>
      </c>
      <c r="E109" s="38">
        <f t="shared" si="4"/>
        <v>0</v>
      </c>
      <c r="G109" s="34"/>
      <c r="H109" s="89"/>
    </row>
    <row r="110" spans="1:8" ht="12" customHeight="1" thickBot="1">
      <c r="A110" s="40" t="s">
        <v>204</v>
      </c>
      <c r="B110" s="97" t="s">
        <v>205</v>
      </c>
      <c r="C110" s="42"/>
      <c r="D110" s="38">
        <v>40000</v>
      </c>
      <c r="E110" s="38">
        <f t="shared" si="4"/>
        <v>40000</v>
      </c>
      <c r="G110" s="34"/>
      <c r="H110" s="89"/>
    </row>
    <row r="111" spans="1:8" ht="12" customHeight="1" thickBot="1">
      <c r="A111" s="40" t="s">
        <v>206</v>
      </c>
      <c r="B111" s="94" t="s">
        <v>207</v>
      </c>
      <c r="C111" s="42">
        <f>SUM(C112)</f>
        <v>14731237</v>
      </c>
      <c r="D111" s="38">
        <v>10694082</v>
      </c>
      <c r="E111" s="38">
        <v>25425319</v>
      </c>
      <c r="G111" s="34"/>
      <c r="H111" s="89"/>
    </row>
    <row r="112" spans="1:8" ht="12" customHeight="1" thickBot="1">
      <c r="A112" s="44" t="s">
        <v>208</v>
      </c>
      <c r="B112" s="93" t="s">
        <v>209</v>
      </c>
      <c r="C112" s="52">
        <v>14731237</v>
      </c>
      <c r="D112" s="38">
        <f>D111</f>
        <v>10694082</v>
      </c>
      <c r="E112" s="38">
        <v>25425319</v>
      </c>
      <c r="G112" s="34"/>
      <c r="H112" s="89"/>
    </row>
    <row r="113" spans="1:8" ht="12" customHeight="1" thickBot="1">
      <c r="A113" s="68" t="s">
        <v>210</v>
      </c>
      <c r="B113" s="100" t="s">
        <v>211</v>
      </c>
      <c r="C113" s="101"/>
      <c r="D113" s="102">
        <f>[2]RM_6.1.sz.mell!K113</f>
        <v>0</v>
      </c>
      <c r="E113" s="103">
        <f>C113+D113</f>
        <v>0</v>
      </c>
      <c r="G113" s="34"/>
      <c r="H113" s="89"/>
    </row>
    <row r="114" spans="1:8" ht="12" customHeight="1" thickBot="1">
      <c r="A114" s="29" t="s">
        <v>29</v>
      </c>
      <c r="B114" s="104" t="s">
        <v>212</v>
      </c>
      <c r="C114" s="31">
        <f>+C115+C117+C119</f>
        <v>189437209</v>
      </c>
      <c r="D114" s="32">
        <f>+D115+D117+D119</f>
        <v>-143037108</v>
      </c>
      <c r="E114" s="33">
        <f>+E115+E117+E119</f>
        <v>46400101</v>
      </c>
      <c r="G114" s="34"/>
      <c r="H114" s="89"/>
    </row>
    <row r="115" spans="1:8" ht="12" customHeight="1" thickBot="1">
      <c r="A115" s="35" t="s">
        <v>31</v>
      </c>
      <c r="B115" s="93" t="s">
        <v>213</v>
      </c>
      <c r="C115" s="37">
        <f>137363937+37088063</f>
        <v>174452000</v>
      </c>
      <c r="D115" s="38">
        <v>-143037108</v>
      </c>
      <c r="E115" s="38">
        <v>31414892</v>
      </c>
      <c r="G115" s="34"/>
      <c r="H115" s="89"/>
    </row>
    <row r="116" spans="1:8" ht="12" customHeight="1" thickBot="1">
      <c r="A116" s="35" t="s">
        <v>33</v>
      </c>
      <c r="B116" s="105" t="s">
        <v>214</v>
      </c>
      <c r="C116" s="37">
        <v>167251300</v>
      </c>
      <c r="D116" s="38">
        <v>-135836408</v>
      </c>
      <c r="E116" s="38">
        <v>31414892</v>
      </c>
      <c r="G116" s="34"/>
      <c r="H116" s="89"/>
    </row>
    <row r="117" spans="1:8" ht="12" customHeight="1" thickBot="1">
      <c r="A117" s="35" t="s">
        <v>35</v>
      </c>
      <c r="B117" s="105" t="s">
        <v>215</v>
      </c>
      <c r="C117" s="42">
        <f>11799377+3185832</f>
        <v>14985209</v>
      </c>
      <c r="D117" s="38"/>
      <c r="E117" s="38">
        <v>14985209</v>
      </c>
      <c r="G117" s="34"/>
      <c r="H117" s="89"/>
    </row>
    <row r="118" spans="1:8" ht="12" customHeight="1" thickBot="1">
      <c r="A118" s="35" t="s">
        <v>37</v>
      </c>
      <c r="B118" s="105" t="s">
        <v>216</v>
      </c>
      <c r="C118" s="106">
        <f>C117</f>
        <v>14985209</v>
      </c>
      <c r="D118" s="38">
        <f>[2]RM_6.1.sz.mell!K118</f>
        <v>0</v>
      </c>
      <c r="E118" s="38">
        <f t="shared" ref="E118:E127" si="5">C118+D118</f>
        <v>14985209</v>
      </c>
      <c r="G118" s="34"/>
      <c r="H118" s="89"/>
    </row>
    <row r="119" spans="1:8" ht="12" customHeight="1" thickBot="1">
      <c r="A119" s="35" t="s">
        <v>39</v>
      </c>
      <c r="B119" s="107" t="s">
        <v>217</v>
      </c>
      <c r="C119" s="50"/>
      <c r="D119" s="38">
        <f>[2]RM_6.1.sz.mell!K119</f>
        <v>0</v>
      </c>
      <c r="E119" s="38">
        <f t="shared" si="5"/>
        <v>0</v>
      </c>
      <c r="G119" s="34"/>
      <c r="H119" s="89"/>
    </row>
    <row r="120" spans="1:8" ht="12" customHeight="1" thickBot="1">
      <c r="A120" s="35" t="s">
        <v>41</v>
      </c>
      <c r="B120" s="108" t="s">
        <v>218</v>
      </c>
      <c r="C120" s="50"/>
      <c r="D120" s="38">
        <f>[2]RM_6.1.sz.mell!K120</f>
        <v>0</v>
      </c>
      <c r="E120" s="38">
        <f t="shared" si="5"/>
        <v>0</v>
      </c>
      <c r="G120" s="34"/>
      <c r="H120" s="89"/>
    </row>
    <row r="121" spans="1:8" ht="12" customHeight="1" thickBot="1">
      <c r="A121" s="35" t="s">
        <v>219</v>
      </c>
      <c r="B121" s="109" t="s">
        <v>220</v>
      </c>
      <c r="C121" s="50"/>
      <c r="D121" s="38">
        <f>[2]RM_6.1.sz.mell!K121</f>
        <v>0</v>
      </c>
      <c r="E121" s="38">
        <f t="shared" si="5"/>
        <v>0</v>
      </c>
      <c r="G121" s="34"/>
      <c r="H121" s="89"/>
    </row>
    <row r="122" spans="1:8" ht="12" customHeight="1" thickBot="1">
      <c r="A122" s="35" t="s">
        <v>221</v>
      </c>
      <c r="B122" s="97" t="s">
        <v>193</v>
      </c>
      <c r="C122" s="50"/>
      <c r="D122" s="38">
        <f>[2]RM_6.1.sz.mell!K122</f>
        <v>0</v>
      </c>
      <c r="E122" s="38">
        <f t="shared" si="5"/>
        <v>0</v>
      </c>
      <c r="G122" s="34"/>
      <c r="H122" s="89"/>
    </row>
    <row r="123" spans="1:8" ht="12" customHeight="1" thickBot="1">
      <c r="A123" s="35" t="s">
        <v>222</v>
      </c>
      <c r="B123" s="97" t="s">
        <v>223</v>
      </c>
      <c r="C123" s="50"/>
      <c r="D123" s="38">
        <f>[2]RM_6.1.sz.mell!K123</f>
        <v>0</v>
      </c>
      <c r="E123" s="38">
        <f t="shared" si="5"/>
        <v>0</v>
      </c>
      <c r="G123" s="34"/>
      <c r="H123" s="89"/>
    </row>
    <row r="124" spans="1:8" ht="12" customHeight="1" thickBot="1">
      <c r="A124" s="35" t="s">
        <v>224</v>
      </c>
      <c r="B124" s="97" t="s">
        <v>225</v>
      </c>
      <c r="C124" s="50"/>
      <c r="D124" s="38">
        <f>[2]RM_6.1.sz.mell!K124</f>
        <v>0</v>
      </c>
      <c r="E124" s="38">
        <f t="shared" si="5"/>
        <v>0</v>
      </c>
      <c r="G124" s="34"/>
      <c r="H124" s="89"/>
    </row>
    <row r="125" spans="1:8" ht="12" customHeight="1" thickBot="1">
      <c r="A125" s="35" t="s">
        <v>226</v>
      </c>
      <c r="B125" s="97" t="s">
        <v>199</v>
      </c>
      <c r="C125" s="50"/>
      <c r="D125" s="38">
        <f>[2]RM_6.1.sz.mell!K125</f>
        <v>0</v>
      </c>
      <c r="E125" s="38">
        <f t="shared" si="5"/>
        <v>0</v>
      </c>
      <c r="G125" s="34"/>
      <c r="H125" s="89"/>
    </row>
    <row r="126" spans="1:8" ht="12" customHeight="1" thickBot="1">
      <c r="A126" s="35" t="s">
        <v>227</v>
      </c>
      <c r="B126" s="97" t="s">
        <v>228</v>
      </c>
      <c r="C126" s="50"/>
      <c r="D126" s="38">
        <f>[2]RM_6.1.sz.mell!K126</f>
        <v>0</v>
      </c>
      <c r="E126" s="38">
        <f t="shared" si="5"/>
        <v>0</v>
      </c>
      <c r="G126" s="34"/>
      <c r="H126" s="89"/>
    </row>
    <row r="127" spans="1:8" ht="12" customHeight="1" thickBot="1">
      <c r="A127" s="98" t="s">
        <v>229</v>
      </c>
      <c r="B127" s="97" t="s">
        <v>230</v>
      </c>
      <c r="C127" s="51"/>
      <c r="D127" s="38">
        <f>[2]RM_6.1.sz.mell!K127</f>
        <v>0</v>
      </c>
      <c r="E127" s="38">
        <f t="shared" si="5"/>
        <v>0</v>
      </c>
      <c r="G127" s="34"/>
      <c r="H127" s="89"/>
    </row>
    <row r="128" spans="1:8" ht="12" customHeight="1" thickBot="1">
      <c r="A128" s="29" t="s">
        <v>43</v>
      </c>
      <c r="B128" s="110" t="s">
        <v>231</v>
      </c>
      <c r="C128" s="31">
        <f>+C93+C114</f>
        <v>381141477</v>
      </c>
      <c r="D128" s="32">
        <f>+D93+D114</f>
        <v>-102866216</v>
      </c>
      <c r="E128" s="33">
        <f>+E93+E114</f>
        <v>278275261</v>
      </c>
      <c r="G128" s="34"/>
      <c r="H128" s="89"/>
    </row>
    <row r="129" spans="1:11" ht="12" customHeight="1" thickBot="1">
      <c r="A129" s="29" t="s">
        <v>232</v>
      </c>
      <c r="B129" s="110" t="s">
        <v>233</v>
      </c>
      <c r="C129" s="31">
        <f>+C130+C131+C132</f>
        <v>0</v>
      </c>
      <c r="D129" s="32">
        <f>+D130+D131+D132</f>
        <v>0</v>
      </c>
      <c r="E129" s="33">
        <f>+E130+E131+E132</f>
        <v>0</v>
      </c>
      <c r="G129" s="34"/>
      <c r="H129" s="89"/>
    </row>
    <row r="130" spans="1:11" s="88" customFormat="1" ht="12" customHeight="1">
      <c r="A130" s="35" t="s">
        <v>59</v>
      </c>
      <c r="B130" s="111" t="s">
        <v>234</v>
      </c>
      <c r="C130" s="50"/>
      <c r="D130" s="112">
        <f>[2]RM_6.1.sz.mell!K130</f>
        <v>0</v>
      </c>
      <c r="E130" s="113">
        <f>C130+D130</f>
        <v>0</v>
      </c>
      <c r="G130" s="34"/>
      <c r="H130" s="89"/>
    </row>
    <row r="131" spans="1:11" ht="12" customHeight="1">
      <c r="A131" s="35" t="s">
        <v>61</v>
      </c>
      <c r="B131" s="111" t="s">
        <v>235</v>
      </c>
      <c r="C131" s="50"/>
      <c r="D131" s="112">
        <f>[2]RM_6.1.sz.mell!K131</f>
        <v>0</v>
      </c>
      <c r="E131" s="113">
        <f>C131+D131</f>
        <v>0</v>
      </c>
      <c r="G131" s="34"/>
      <c r="H131" s="89"/>
    </row>
    <row r="132" spans="1:11" ht="12" customHeight="1" thickBot="1">
      <c r="A132" s="98" t="s">
        <v>62</v>
      </c>
      <c r="B132" s="114" t="s">
        <v>236</v>
      </c>
      <c r="C132" s="50"/>
      <c r="D132" s="112">
        <f>[2]RM_6.1.sz.mell!K132</f>
        <v>0</v>
      </c>
      <c r="E132" s="113">
        <f>C132+D132</f>
        <v>0</v>
      </c>
      <c r="G132" s="34"/>
      <c r="H132" s="89"/>
    </row>
    <row r="133" spans="1:11" ht="12" customHeight="1" thickBot="1">
      <c r="A133" s="29" t="s">
        <v>67</v>
      </c>
      <c r="B133" s="110" t="s">
        <v>237</v>
      </c>
      <c r="C133" s="31">
        <f>+C134+C135+C136+C137+C138+C139</f>
        <v>0</v>
      </c>
      <c r="D133" s="32">
        <f>+D134+D135+D136+D137+D138+D139</f>
        <v>0</v>
      </c>
      <c r="E133" s="33">
        <f>+E134+E135+E136+E137+E138+E139</f>
        <v>0</v>
      </c>
      <c r="G133" s="34"/>
      <c r="H133" s="89"/>
    </row>
    <row r="134" spans="1:11" ht="12" customHeight="1">
      <c r="A134" s="35" t="s">
        <v>69</v>
      </c>
      <c r="B134" s="111" t="s">
        <v>238</v>
      </c>
      <c r="C134" s="50"/>
      <c r="D134" s="112">
        <f>[2]RM_6.1.sz.mell!K134</f>
        <v>0</v>
      </c>
      <c r="E134" s="113">
        <f t="shared" ref="E134:E139" si="6">C134+D134</f>
        <v>0</v>
      </c>
      <c r="G134" s="34"/>
      <c r="H134" s="89"/>
    </row>
    <row r="135" spans="1:11" ht="12" customHeight="1">
      <c r="A135" s="35" t="s">
        <v>71</v>
      </c>
      <c r="B135" s="111" t="s">
        <v>239</v>
      </c>
      <c r="C135" s="50"/>
      <c r="D135" s="112">
        <f>[2]RM_6.1.sz.mell!K135</f>
        <v>0</v>
      </c>
      <c r="E135" s="113">
        <f t="shared" si="6"/>
        <v>0</v>
      </c>
      <c r="G135" s="34"/>
      <c r="H135" s="89"/>
    </row>
    <row r="136" spans="1:11" ht="12" customHeight="1">
      <c r="A136" s="35" t="s">
        <v>73</v>
      </c>
      <c r="B136" s="111" t="s">
        <v>240</v>
      </c>
      <c r="C136" s="50"/>
      <c r="D136" s="112">
        <f>[2]RM_6.1.sz.mell!K136</f>
        <v>0</v>
      </c>
      <c r="E136" s="113">
        <f t="shared" si="6"/>
        <v>0</v>
      </c>
      <c r="G136" s="34"/>
      <c r="H136" s="89"/>
    </row>
    <row r="137" spans="1:11" ht="12" customHeight="1">
      <c r="A137" s="35" t="s">
        <v>75</v>
      </c>
      <c r="B137" s="111" t="s">
        <v>241</v>
      </c>
      <c r="C137" s="50"/>
      <c r="D137" s="112">
        <f>[2]RM_6.1.sz.mell!K137</f>
        <v>0</v>
      </c>
      <c r="E137" s="113">
        <f t="shared" si="6"/>
        <v>0</v>
      </c>
      <c r="G137" s="34"/>
      <c r="H137" s="89"/>
    </row>
    <row r="138" spans="1:11" ht="12" customHeight="1">
      <c r="A138" s="35" t="s">
        <v>77</v>
      </c>
      <c r="B138" s="111" t="s">
        <v>242</v>
      </c>
      <c r="C138" s="50"/>
      <c r="D138" s="112">
        <f>[2]RM_6.1.sz.mell!K138</f>
        <v>0</v>
      </c>
      <c r="E138" s="113">
        <f t="shared" si="6"/>
        <v>0</v>
      </c>
      <c r="G138" s="34"/>
      <c r="H138" s="89"/>
    </row>
    <row r="139" spans="1:11" s="88" customFormat="1" ht="12" customHeight="1" thickBot="1">
      <c r="A139" s="98" t="s">
        <v>79</v>
      </c>
      <c r="B139" s="114" t="s">
        <v>243</v>
      </c>
      <c r="C139" s="50"/>
      <c r="D139" s="112">
        <f>[2]RM_6.1.sz.mell!K139</f>
        <v>0</v>
      </c>
      <c r="E139" s="113">
        <f t="shared" si="6"/>
        <v>0</v>
      </c>
      <c r="G139" s="34"/>
      <c r="H139" s="89"/>
    </row>
    <row r="140" spans="1:11" ht="12" customHeight="1" thickBot="1">
      <c r="A140" s="29" t="s">
        <v>91</v>
      </c>
      <c r="B140" s="110" t="s">
        <v>244</v>
      </c>
      <c r="C140" s="53">
        <f>+C141+C142+C144+C145+C143</f>
        <v>28400457</v>
      </c>
      <c r="D140" s="115">
        <f>+D141+D142+D144+D145+D143</f>
        <v>-4660381</v>
      </c>
      <c r="E140" s="54">
        <f>+E141+E142+E144+E145+E143</f>
        <v>23740076</v>
      </c>
      <c r="G140" s="34"/>
      <c r="H140" s="89"/>
      <c r="K140" s="116"/>
    </row>
    <row r="141" spans="1:11" ht="15.75">
      <c r="A141" s="35" t="s">
        <v>93</v>
      </c>
      <c r="B141" s="111" t="s">
        <v>245</v>
      </c>
      <c r="C141" s="106"/>
      <c r="D141" s="112">
        <f>[2]RM_6.1.sz.mell!K141</f>
        <v>0</v>
      </c>
      <c r="E141" s="113">
        <f>C141+D141</f>
        <v>0</v>
      </c>
      <c r="G141" s="34"/>
      <c r="H141" s="89"/>
    </row>
    <row r="142" spans="1:11" ht="12" customHeight="1" thickBot="1">
      <c r="A142" s="35" t="s">
        <v>95</v>
      </c>
      <c r="B142" s="111" t="s">
        <v>246</v>
      </c>
      <c r="C142" s="106">
        <v>3400457</v>
      </c>
      <c r="D142" s="112">
        <f>[2]RM_6.1.sz.mell!K142</f>
        <v>0</v>
      </c>
      <c r="E142" s="113">
        <f>C142+D142</f>
        <v>3400457</v>
      </c>
      <c r="G142" s="34"/>
      <c r="H142" s="89"/>
    </row>
    <row r="143" spans="1:11" ht="12" customHeight="1" thickBot="1">
      <c r="A143" s="35" t="s">
        <v>97</v>
      </c>
      <c r="B143" s="111" t="s">
        <v>247</v>
      </c>
      <c r="C143" s="106">
        <v>25000000</v>
      </c>
      <c r="D143" s="38">
        <v>-4660381</v>
      </c>
      <c r="E143" s="38">
        <v>20339619</v>
      </c>
      <c r="G143" s="34"/>
      <c r="H143" s="89"/>
    </row>
    <row r="144" spans="1:11" s="88" customFormat="1" ht="12" customHeight="1">
      <c r="A144" s="35" t="s">
        <v>99</v>
      </c>
      <c r="B144" s="111" t="s">
        <v>248</v>
      </c>
      <c r="C144" s="55"/>
      <c r="D144" s="112">
        <f>[2]RM_6.1.sz.mell!K144</f>
        <v>0</v>
      </c>
      <c r="E144" s="113">
        <f>C144+D144</f>
        <v>0</v>
      </c>
      <c r="G144" s="34"/>
      <c r="H144" s="89"/>
    </row>
    <row r="145" spans="1:9" s="88" customFormat="1" ht="12" customHeight="1" thickBot="1">
      <c r="A145" s="98" t="s">
        <v>101</v>
      </c>
      <c r="B145" s="114" t="s">
        <v>249</v>
      </c>
      <c r="C145" s="55"/>
      <c r="D145" s="112">
        <f>[2]RM_6.1.sz.mell!K145</f>
        <v>0</v>
      </c>
      <c r="E145" s="113">
        <f>C145+D145</f>
        <v>0</v>
      </c>
      <c r="G145" s="34"/>
      <c r="H145" s="89"/>
    </row>
    <row r="146" spans="1:9" s="88" customFormat="1" ht="12" customHeight="1" thickBot="1">
      <c r="A146" s="29" t="s">
        <v>250</v>
      </c>
      <c r="B146" s="110" t="s">
        <v>251</v>
      </c>
      <c r="C146" s="117">
        <f>+C147+C148+C149+C150+C151</f>
        <v>0</v>
      </c>
      <c r="D146" s="118">
        <f>+D147+D148+D149+D150+D151</f>
        <v>0</v>
      </c>
      <c r="E146" s="119">
        <f>+E147+E148+E149+E150+E151</f>
        <v>0</v>
      </c>
      <c r="G146" s="34"/>
      <c r="H146" s="89"/>
    </row>
    <row r="147" spans="1:9" s="88" customFormat="1" ht="12" customHeight="1">
      <c r="A147" s="35" t="s">
        <v>105</v>
      </c>
      <c r="B147" s="111" t="s">
        <v>252</v>
      </c>
      <c r="C147" s="50"/>
      <c r="D147" s="112">
        <f>[2]RM_6.1.sz.mell!K147</f>
        <v>0</v>
      </c>
      <c r="E147" s="113">
        <f>C147+D147</f>
        <v>0</v>
      </c>
      <c r="G147" s="34"/>
      <c r="H147" s="89"/>
    </row>
    <row r="148" spans="1:9" s="88" customFormat="1" ht="12" customHeight="1">
      <c r="A148" s="35" t="s">
        <v>107</v>
      </c>
      <c r="B148" s="111" t="s">
        <v>253</v>
      </c>
      <c r="C148" s="50"/>
      <c r="D148" s="112">
        <f>[2]RM_6.1.sz.mell!K148</f>
        <v>0</v>
      </c>
      <c r="E148" s="113">
        <f t="shared" ref="E148:E153" si="7">C148+D148</f>
        <v>0</v>
      </c>
      <c r="G148" s="34"/>
      <c r="H148" s="89"/>
    </row>
    <row r="149" spans="1:9" s="88" customFormat="1" ht="12" customHeight="1">
      <c r="A149" s="35" t="s">
        <v>109</v>
      </c>
      <c r="B149" s="111" t="s">
        <v>254</v>
      </c>
      <c r="C149" s="50"/>
      <c r="D149" s="112">
        <f>[2]RM_6.1.sz.mell!K149</f>
        <v>0</v>
      </c>
      <c r="E149" s="113">
        <f t="shared" si="7"/>
        <v>0</v>
      </c>
      <c r="G149" s="34"/>
      <c r="H149" s="89"/>
    </row>
    <row r="150" spans="1:9" s="88" customFormat="1" ht="12" customHeight="1">
      <c r="A150" s="35" t="s">
        <v>111</v>
      </c>
      <c r="B150" s="111" t="s">
        <v>255</v>
      </c>
      <c r="C150" s="50"/>
      <c r="D150" s="112">
        <f>[2]RM_6.1.sz.mell!K150</f>
        <v>0</v>
      </c>
      <c r="E150" s="113">
        <f t="shared" si="7"/>
        <v>0</v>
      </c>
      <c r="G150" s="34"/>
      <c r="H150" s="89"/>
    </row>
    <row r="151" spans="1:9" ht="12.75" customHeight="1" thickBot="1">
      <c r="A151" s="98" t="s">
        <v>256</v>
      </c>
      <c r="B151" s="114" t="s">
        <v>257</v>
      </c>
      <c r="C151" s="51"/>
      <c r="D151" s="112">
        <f>[2]RM_6.1.sz.mell!K151</f>
        <v>0</v>
      </c>
      <c r="E151" s="113">
        <f t="shared" si="7"/>
        <v>0</v>
      </c>
      <c r="G151" s="34"/>
      <c r="H151" s="89"/>
    </row>
    <row r="152" spans="1:9" ht="12.75" customHeight="1" thickBot="1">
      <c r="A152" s="120" t="s">
        <v>113</v>
      </c>
      <c r="B152" s="110" t="s">
        <v>258</v>
      </c>
      <c r="C152" s="117"/>
      <c r="D152" s="112">
        <f>[2]RM_6.1.sz.mell!K152</f>
        <v>0</v>
      </c>
      <c r="E152" s="113">
        <f t="shared" si="7"/>
        <v>0</v>
      </c>
      <c r="G152" s="34"/>
      <c r="H152" s="89"/>
    </row>
    <row r="153" spans="1:9" ht="12.75" customHeight="1" thickBot="1">
      <c r="A153" s="120" t="s">
        <v>123</v>
      </c>
      <c r="B153" s="110" t="s">
        <v>259</v>
      </c>
      <c r="C153" s="117"/>
      <c r="D153" s="112">
        <f>[2]RM_6.1.sz.mell!K153</f>
        <v>0</v>
      </c>
      <c r="E153" s="113">
        <f t="shared" si="7"/>
        <v>0</v>
      </c>
      <c r="G153" s="34"/>
      <c r="H153" s="89"/>
    </row>
    <row r="154" spans="1:9" ht="12" customHeight="1" thickBot="1">
      <c r="A154" s="29" t="s">
        <v>260</v>
      </c>
      <c r="B154" s="110" t="s">
        <v>261</v>
      </c>
      <c r="C154" s="121">
        <f>+C129+C133+C140+C146+C152+C153</f>
        <v>28400457</v>
      </c>
      <c r="D154" s="122">
        <f>+D129+D133+D140+D146+D152+D153</f>
        <v>-4660381</v>
      </c>
      <c r="E154" s="123">
        <f>+E129+E133+E140+E146+E152+E153</f>
        <v>23740076</v>
      </c>
      <c r="G154" s="34"/>
      <c r="H154" s="89"/>
    </row>
    <row r="155" spans="1:9" ht="15.2" customHeight="1" thickBot="1">
      <c r="A155" s="124" t="s">
        <v>262</v>
      </c>
      <c r="B155" s="125" t="s">
        <v>263</v>
      </c>
      <c r="C155" s="121">
        <f>+C128+C154</f>
        <v>409541934</v>
      </c>
      <c r="D155" s="122">
        <f>+D128+D154</f>
        <v>-107526597</v>
      </c>
      <c r="E155" s="123">
        <f>+E128+E154</f>
        <v>302015337</v>
      </c>
      <c r="G155" s="34"/>
      <c r="H155" s="89"/>
      <c r="I155" s="126"/>
    </row>
    <row r="156" spans="1:9" ht="15.75" thickBot="1">
      <c r="C156" s="129">
        <f>C90-C155</f>
        <v>0</v>
      </c>
      <c r="D156" s="129" t="e">
        <f>D90-D155</f>
        <v>#REF!</v>
      </c>
      <c r="E156" s="130"/>
      <c r="G156" s="126"/>
    </row>
    <row r="157" spans="1:9" ht="15.2" customHeight="1" thickBot="1">
      <c r="A157" s="131" t="s">
        <v>264</v>
      </c>
      <c r="B157" s="132"/>
      <c r="C157" s="133">
        <v>15</v>
      </c>
      <c r="D157" s="133">
        <v>15</v>
      </c>
      <c r="E157" s="134">
        <v>15</v>
      </c>
      <c r="G157" s="126"/>
    </row>
    <row r="158" spans="1:9" ht="14.45" customHeight="1" thickBot="1">
      <c r="A158" s="131" t="s">
        <v>265</v>
      </c>
      <c r="B158" s="132"/>
      <c r="C158" s="133"/>
      <c r="D158" s="133"/>
      <c r="E158" s="134"/>
    </row>
  </sheetData>
  <mergeCells count="5">
    <mergeCell ref="B1:E1"/>
    <mergeCell ref="B2:D2"/>
    <mergeCell ref="B3:D3"/>
    <mergeCell ref="A7:E7"/>
    <mergeCell ref="A92:E9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158"/>
  <sheetViews>
    <sheetView workbookViewId="0">
      <selection sqref="A1:XFD1048576"/>
    </sheetView>
  </sheetViews>
  <sheetFormatPr defaultRowHeight="15"/>
  <cols>
    <col min="1" max="1" width="13.85546875" style="127" customWidth="1"/>
    <col min="2" max="2" width="54.7109375" style="128" customWidth="1"/>
    <col min="3" max="3" width="12.140625" style="130" customWidth="1"/>
    <col min="4" max="5" width="12.140625" style="20" customWidth="1"/>
    <col min="6" max="6" width="8.85546875" style="20" bestFit="1" customWidth="1"/>
    <col min="7" max="7" width="9.5703125" style="20" bestFit="1" customWidth="1"/>
    <col min="8" max="8" width="9.140625" style="20"/>
    <col min="9" max="9" width="9.140625" style="20" bestFit="1" customWidth="1"/>
    <col min="10" max="256" width="9.140625" style="20"/>
    <col min="257" max="257" width="13.85546875" style="20" customWidth="1"/>
    <col min="258" max="258" width="54.7109375" style="20" customWidth="1"/>
    <col min="259" max="261" width="12.140625" style="20" customWidth="1"/>
    <col min="262" max="262" width="8.85546875" style="20" bestFit="1" customWidth="1"/>
    <col min="263" max="263" width="9.5703125" style="20" bestFit="1" customWidth="1"/>
    <col min="264" max="264" width="9.140625" style="20"/>
    <col min="265" max="265" width="9.140625" style="20" bestFit="1" customWidth="1"/>
    <col min="266" max="512" width="9.140625" style="20"/>
    <col min="513" max="513" width="13.85546875" style="20" customWidth="1"/>
    <col min="514" max="514" width="54.7109375" style="20" customWidth="1"/>
    <col min="515" max="517" width="12.140625" style="20" customWidth="1"/>
    <col min="518" max="518" width="8.85546875" style="20" bestFit="1" customWidth="1"/>
    <col min="519" max="519" width="9.5703125" style="20" bestFit="1" customWidth="1"/>
    <col min="520" max="520" width="9.140625" style="20"/>
    <col min="521" max="521" width="9.140625" style="20" bestFit="1" customWidth="1"/>
    <col min="522" max="768" width="9.140625" style="20"/>
    <col min="769" max="769" width="13.85546875" style="20" customWidth="1"/>
    <col min="770" max="770" width="54.7109375" style="20" customWidth="1"/>
    <col min="771" max="773" width="12.140625" style="20" customWidth="1"/>
    <col min="774" max="774" width="8.85546875" style="20" bestFit="1" customWidth="1"/>
    <col min="775" max="775" width="9.5703125" style="20" bestFit="1" customWidth="1"/>
    <col min="776" max="776" width="9.140625" style="20"/>
    <col min="777" max="777" width="9.140625" style="20" bestFit="1" customWidth="1"/>
    <col min="778" max="1024" width="9.140625" style="20"/>
    <col min="1025" max="1025" width="13.85546875" style="20" customWidth="1"/>
    <col min="1026" max="1026" width="54.7109375" style="20" customWidth="1"/>
    <col min="1027" max="1029" width="12.140625" style="20" customWidth="1"/>
    <col min="1030" max="1030" width="8.85546875" style="20" bestFit="1" customWidth="1"/>
    <col min="1031" max="1031" width="9.5703125" style="20" bestFit="1" customWidth="1"/>
    <col min="1032" max="1032" width="9.140625" style="20"/>
    <col min="1033" max="1033" width="9.140625" style="20" bestFit="1" customWidth="1"/>
    <col min="1034" max="1280" width="9.140625" style="20"/>
    <col min="1281" max="1281" width="13.85546875" style="20" customWidth="1"/>
    <col min="1282" max="1282" width="54.7109375" style="20" customWidth="1"/>
    <col min="1283" max="1285" width="12.140625" style="20" customWidth="1"/>
    <col min="1286" max="1286" width="8.85546875" style="20" bestFit="1" customWidth="1"/>
    <col min="1287" max="1287" width="9.5703125" style="20" bestFit="1" customWidth="1"/>
    <col min="1288" max="1288" width="9.140625" style="20"/>
    <col min="1289" max="1289" width="9.140625" style="20" bestFit="1" customWidth="1"/>
    <col min="1290" max="1536" width="9.140625" style="20"/>
    <col min="1537" max="1537" width="13.85546875" style="20" customWidth="1"/>
    <col min="1538" max="1538" width="54.7109375" style="20" customWidth="1"/>
    <col min="1539" max="1541" width="12.140625" style="20" customWidth="1"/>
    <col min="1542" max="1542" width="8.85546875" style="20" bestFit="1" customWidth="1"/>
    <col min="1543" max="1543" width="9.5703125" style="20" bestFit="1" customWidth="1"/>
    <col min="1544" max="1544" width="9.140625" style="20"/>
    <col min="1545" max="1545" width="9.140625" style="20" bestFit="1" customWidth="1"/>
    <col min="1546" max="1792" width="9.140625" style="20"/>
    <col min="1793" max="1793" width="13.85546875" style="20" customWidth="1"/>
    <col min="1794" max="1794" width="54.7109375" style="20" customWidth="1"/>
    <col min="1795" max="1797" width="12.140625" style="20" customWidth="1"/>
    <col min="1798" max="1798" width="8.85546875" style="20" bestFit="1" customWidth="1"/>
    <col min="1799" max="1799" width="9.5703125" style="20" bestFit="1" customWidth="1"/>
    <col min="1800" max="1800" width="9.140625" style="20"/>
    <col min="1801" max="1801" width="9.140625" style="20" bestFit="1" customWidth="1"/>
    <col min="1802" max="2048" width="9.140625" style="20"/>
    <col min="2049" max="2049" width="13.85546875" style="20" customWidth="1"/>
    <col min="2050" max="2050" width="54.7109375" style="20" customWidth="1"/>
    <col min="2051" max="2053" width="12.140625" style="20" customWidth="1"/>
    <col min="2054" max="2054" width="8.85546875" style="20" bestFit="1" customWidth="1"/>
    <col min="2055" max="2055" width="9.5703125" style="20" bestFit="1" customWidth="1"/>
    <col min="2056" max="2056" width="9.140625" style="20"/>
    <col min="2057" max="2057" width="9.140625" style="20" bestFit="1" customWidth="1"/>
    <col min="2058" max="2304" width="9.140625" style="20"/>
    <col min="2305" max="2305" width="13.85546875" style="20" customWidth="1"/>
    <col min="2306" max="2306" width="54.7109375" style="20" customWidth="1"/>
    <col min="2307" max="2309" width="12.140625" style="20" customWidth="1"/>
    <col min="2310" max="2310" width="8.85546875" style="20" bestFit="1" customWidth="1"/>
    <col min="2311" max="2311" width="9.5703125" style="20" bestFit="1" customWidth="1"/>
    <col min="2312" max="2312" width="9.140625" style="20"/>
    <col min="2313" max="2313" width="9.140625" style="20" bestFit="1" customWidth="1"/>
    <col min="2314" max="2560" width="9.140625" style="20"/>
    <col min="2561" max="2561" width="13.85546875" style="20" customWidth="1"/>
    <col min="2562" max="2562" width="54.7109375" style="20" customWidth="1"/>
    <col min="2563" max="2565" width="12.140625" style="20" customWidth="1"/>
    <col min="2566" max="2566" width="8.85546875" style="20" bestFit="1" customWidth="1"/>
    <col min="2567" max="2567" width="9.5703125" style="20" bestFit="1" customWidth="1"/>
    <col min="2568" max="2568" width="9.140625" style="20"/>
    <col min="2569" max="2569" width="9.140625" style="20" bestFit="1" customWidth="1"/>
    <col min="2570" max="2816" width="9.140625" style="20"/>
    <col min="2817" max="2817" width="13.85546875" style="20" customWidth="1"/>
    <col min="2818" max="2818" width="54.7109375" style="20" customWidth="1"/>
    <col min="2819" max="2821" width="12.140625" style="20" customWidth="1"/>
    <col min="2822" max="2822" width="8.85546875" style="20" bestFit="1" customWidth="1"/>
    <col min="2823" max="2823" width="9.5703125" style="20" bestFit="1" customWidth="1"/>
    <col min="2824" max="2824" width="9.140625" style="20"/>
    <col min="2825" max="2825" width="9.140625" style="20" bestFit="1" customWidth="1"/>
    <col min="2826" max="3072" width="9.140625" style="20"/>
    <col min="3073" max="3073" width="13.85546875" style="20" customWidth="1"/>
    <col min="3074" max="3074" width="54.7109375" style="20" customWidth="1"/>
    <col min="3075" max="3077" width="12.140625" style="20" customWidth="1"/>
    <col min="3078" max="3078" width="8.85546875" style="20" bestFit="1" customWidth="1"/>
    <col min="3079" max="3079" width="9.5703125" style="20" bestFit="1" customWidth="1"/>
    <col min="3080" max="3080" width="9.140625" style="20"/>
    <col min="3081" max="3081" width="9.140625" style="20" bestFit="1" customWidth="1"/>
    <col min="3082" max="3328" width="9.140625" style="20"/>
    <col min="3329" max="3329" width="13.85546875" style="20" customWidth="1"/>
    <col min="3330" max="3330" width="54.7109375" style="20" customWidth="1"/>
    <col min="3331" max="3333" width="12.140625" style="20" customWidth="1"/>
    <col min="3334" max="3334" width="8.85546875" style="20" bestFit="1" customWidth="1"/>
    <col min="3335" max="3335" width="9.5703125" style="20" bestFit="1" customWidth="1"/>
    <col min="3336" max="3336" width="9.140625" style="20"/>
    <col min="3337" max="3337" width="9.140625" style="20" bestFit="1" customWidth="1"/>
    <col min="3338" max="3584" width="9.140625" style="20"/>
    <col min="3585" max="3585" width="13.85546875" style="20" customWidth="1"/>
    <col min="3586" max="3586" width="54.7109375" style="20" customWidth="1"/>
    <col min="3587" max="3589" width="12.140625" style="20" customWidth="1"/>
    <col min="3590" max="3590" width="8.85546875" style="20" bestFit="1" customWidth="1"/>
    <col min="3591" max="3591" width="9.5703125" style="20" bestFit="1" customWidth="1"/>
    <col min="3592" max="3592" width="9.140625" style="20"/>
    <col min="3593" max="3593" width="9.140625" style="20" bestFit="1" customWidth="1"/>
    <col min="3594" max="3840" width="9.140625" style="20"/>
    <col min="3841" max="3841" width="13.85546875" style="20" customWidth="1"/>
    <col min="3842" max="3842" width="54.7109375" style="20" customWidth="1"/>
    <col min="3843" max="3845" width="12.140625" style="20" customWidth="1"/>
    <col min="3846" max="3846" width="8.85546875" style="20" bestFit="1" customWidth="1"/>
    <col min="3847" max="3847" width="9.5703125" style="20" bestFit="1" customWidth="1"/>
    <col min="3848" max="3848" width="9.140625" style="20"/>
    <col min="3849" max="3849" width="9.140625" style="20" bestFit="1" customWidth="1"/>
    <col min="3850" max="4096" width="9.140625" style="20"/>
    <col min="4097" max="4097" width="13.85546875" style="20" customWidth="1"/>
    <col min="4098" max="4098" width="54.7109375" style="20" customWidth="1"/>
    <col min="4099" max="4101" width="12.140625" style="20" customWidth="1"/>
    <col min="4102" max="4102" width="8.85546875" style="20" bestFit="1" customWidth="1"/>
    <col min="4103" max="4103" width="9.5703125" style="20" bestFit="1" customWidth="1"/>
    <col min="4104" max="4104" width="9.140625" style="20"/>
    <col min="4105" max="4105" width="9.140625" style="20" bestFit="1" customWidth="1"/>
    <col min="4106" max="4352" width="9.140625" style="20"/>
    <col min="4353" max="4353" width="13.85546875" style="20" customWidth="1"/>
    <col min="4354" max="4354" width="54.7109375" style="20" customWidth="1"/>
    <col min="4355" max="4357" width="12.140625" style="20" customWidth="1"/>
    <col min="4358" max="4358" width="8.85546875" style="20" bestFit="1" customWidth="1"/>
    <col min="4359" max="4359" width="9.5703125" style="20" bestFit="1" customWidth="1"/>
    <col min="4360" max="4360" width="9.140625" style="20"/>
    <col min="4361" max="4361" width="9.140625" style="20" bestFit="1" customWidth="1"/>
    <col min="4362" max="4608" width="9.140625" style="20"/>
    <col min="4609" max="4609" width="13.85546875" style="20" customWidth="1"/>
    <col min="4610" max="4610" width="54.7109375" style="20" customWidth="1"/>
    <col min="4611" max="4613" width="12.140625" style="20" customWidth="1"/>
    <col min="4614" max="4614" width="8.85546875" style="20" bestFit="1" customWidth="1"/>
    <col min="4615" max="4615" width="9.5703125" style="20" bestFit="1" customWidth="1"/>
    <col min="4616" max="4616" width="9.140625" style="20"/>
    <col min="4617" max="4617" width="9.140625" style="20" bestFit="1" customWidth="1"/>
    <col min="4618" max="4864" width="9.140625" style="20"/>
    <col min="4865" max="4865" width="13.85546875" style="20" customWidth="1"/>
    <col min="4866" max="4866" width="54.7109375" style="20" customWidth="1"/>
    <col min="4867" max="4869" width="12.140625" style="20" customWidth="1"/>
    <col min="4870" max="4870" width="8.85546875" style="20" bestFit="1" customWidth="1"/>
    <col min="4871" max="4871" width="9.5703125" style="20" bestFit="1" customWidth="1"/>
    <col min="4872" max="4872" width="9.140625" style="20"/>
    <col min="4873" max="4873" width="9.140625" style="20" bestFit="1" customWidth="1"/>
    <col min="4874" max="5120" width="9.140625" style="20"/>
    <col min="5121" max="5121" width="13.85546875" style="20" customWidth="1"/>
    <col min="5122" max="5122" width="54.7109375" style="20" customWidth="1"/>
    <col min="5123" max="5125" width="12.140625" style="20" customWidth="1"/>
    <col min="5126" max="5126" width="8.85546875" style="20" bestFit="1" customWidth="1"/>
    <col min="5127" max="5127" width="9.5703125" style="20" bestFit="1" customWidth="1"/>
    <col min="5128" max="5128" width="9.140625" style="20"/>
    <col min="5129" max="5129" width="9.140625" style="20" bestFit="1" customWidth="1"/>
    <col min="5130" max="5376" width="9.140625" style="20"/>
    <col min="5377" max="5377" width="13.85546875" style="20" customWidth="1"/>
    <col min="5378" max="5378" width="54.7109375" style="20" customWidth="1"/>
    <col min="5379" max="5381" width="12.140625" style="20" customWidth="1"/>
    <col min="5382" max="5382" width="8.85546875" style="20" bestFit="1" customWidth="1"/>
    <col min="5383" max="5383" width="9.5703125" style="20" bestFit="1" customWidth="1"/>
    <col min="5384" max="5384" width="9.140625" style="20"/>
    <col min="5385" max="5385" width="9.140625" style="20" bestFit="1" customWidth="1"/>
    <col min="5386" max="5632" width="9.140625" style="20"/>
    <col min="5633" max="5633" width="13.85546875" style="20" customWidth="1"/>
    <col min="5634" max="5634" width="54.7109375" style="20" customWidth="1"/>
    <col min="5635" max="5637" width="12.140625" style="20" customWidth="1"/>
    <col min="5638" max="5638" width="8.85546875" style="20" bestFit="1" customWidth="1"/>
    <col min="5639" max="5639" width="9.5703125" style="20" bestFit="1" customWidth="1"/>
    <col min="5640" max="5640" width="9.140625" style="20"/>
    <col min="5641" max="5641" width="9.140625" style="20" bestFit="1" customWidth="1"/>
    <col min="5642" max="5888" width="9.140625" style="20"/>
    <col min="5889" max="5889" width="13.85546875" style="20" customWidth="1"/>
    <col min="5890" max="5890" width="54.7109375" style="20" customWidth="1"/>
    <col min="5891" max="5893" width="12.140625" style="20" customWidth="1"/>
    <col min="5894" max="5894" width="8.85546875" style="20" bestFit="1" customWidth="1"/>
    <col min="5895" max="5895" width="9.5703125" style="20" bestFit="1" customWidth="1"/>
    <col min="5896" max="5896" width="9.140625" style="20"/>
    <col min="5897" max="5897" width="9.140625" style="20" bestFit="1" customWidth="1"/>
    <col min="5898" max="6144" width="9.140625" style="20"/>
    <col min="6145" max="6145" width="13.85546875" style="20" customWidth="1"/>
    <col min="6146" max="6146" width="54.7109375" style="20" customWidth="1"/>
    <col min="6147" max="6149" width="12.140625" style="20" customWidth="1"/>
    <col min="6150" max="6150" width="8.85546875" style="20" bestFit="1" customWidth="1"/>
    <col min="6151" max="6151" width="9.5703125" style="20" bestFit="1" customWidth="1"/>
    <col min="6152" max="6152" width="9.140625" style="20"/>
    <col min="6153" max="6153" width="9.140625" style="20" bestFit="1" customWidth="1"/>
    <col min="6154" max="6400" width="9.140625" style="20"/>
    <col min="6401" max="6401" width="13.85546875" style="20" customWidth="1"/>
    <col min="6402" max="6402" width="54.7109375" style="20" customWidth="1"/>
    <col min="6403" max="6405" width="12.140625" style="20" customWidth="1"/>
    <col min="6406" max="6406" width="8.85546875" style="20" bestFit="1" customWidth="1"/>
    <col min="6407" max="6407" width="9.5703125" style="20" bestFit="1" customWidth="1"/>
    <col min="6408" max="6408" width="9.140625" style="20"/>
    <col min="6409" max="6409" width="9.140625" style="20" bestFit="1" customWidth="1"/>
    <col min="6410" max="6656" width="9.140625" style="20"/>
    <col min="6657" max="6657" width="13.85546875" style="20" customWidth="1"/>
    <col min="6658" max="6658" width="54.7109375" style="20" customWidth="1"/>
    <col min="6659" max="6661" width="12.140625" style="20" customWidth="1"/>
    <col min="6662" max="6662" width="8.85546875" style="20" bestFit="1" customWidth="1"/>
    <col min="6663" max="6663" width="9.5703125" style="20" bestFit="1" customWidth="1"/>
    <col min="6664" max="6664" width="9.140625" style="20"/>
    <col min="6665" max="6665" width="9.140625" style="20" bestFit="1" customWidth="1"/>
    <col min="6666" max="6912" width="9.140625" style="20"/>
    <col min="6913" max="6913" width="13.85546875" style="20" customWidth="1"/>
    <col min="6914" max="6914" width="54.7109375" style="20" customWidth="1"/>
    <col min="6915" max="6917" width="12.140625" style="20" customWidth="1"/>
    <col min="6918" max="6918" width="8.85546875" style="20" bestFit="1" customWidth="1"/>
    <col min="6919" max="6919" width="9.5703125" style="20" bestFit="1" customWidth="1"/>
    <col min="6920" max="6920" width="9.140625" style="20"/>
    <col min="6921" max="6921" width="9.140625" style="20" bestFit="1" customWidth="1"/>
    <col min="6922" max="7168" width="9.140625" style="20"/>
    <col min="7169" max="7169" width="13.85546875" style="20" customWidth="1"/>
    <col min="7170" max="7170" width="54.7109375" style="20" customWidth="1"/>
    <col min="7171" max="7173" width="12.140625" style="20" customWidth="1"/>
    <col min="7174" max="7174" width="8.85546875" style="20" bestFit="1" customWidth="1"/>
    <col min="7175" max="7175" width="9.5703125" style="20" bestFit="1" customWidth="1"/>
    <col min="7176" max="7176" width="9.140625" style="20"/>
    <col min="7177" max="7177" width="9.140625" style="20" bestFit="1" customWidth="1"/>
    <col min="7178" max="7424" width="9.140625" style="20"/>
    <col min="7425" max="7425" width="13.85546875" style="20" customWidth="1"/>
    <col min="7426" max="7426" width="54.7109375" style="20" customWidth="1"/>
    <col min="7427" max="7429" width="12.140625" style="20" customWidth="1"/>
    <col min="7430" max="7430" width="8.85546875" style="20" bestFit="1" customWidth="1"/>
    <col min="7431" max="7431" width="9.5703125" style="20" bestFit="1" customWidth="1"/>
    <col min="7432" max="7432" width="9.140625" style="20"/>
    <col min="7433" max="7433" width="9.140625" style="20" bestFit="1" customWidth="1"/>
    <col min="7434" max="7680" width="9.140625" style="20"/>
    <col min="7681" max="7681" width="13.85546875" style="20" customWidth="1"/>
    <col min="7682" max="7682" width="54.7109375" style="20" customWidth="1"/>
    <col min="7683" max="7685" width="12.140625" style="20" customWidth="1"/>
    <col min="7686" max="7686" width="8.85546875" style="20" bestFit="1" customWidth="1"/>
    <col min="7687" max="7687" width="9.5703125" style="20" bestFit="1" customWidth="1"/>
    <col min="7688" max="7688" width="9.140625" style="20"/>
    <col min="7689" max="7689" width="9.140625" style="20" bestFit="1" customWidth="1"/>
    <col min="7690" max="7936" width="9.140625" style="20"/>
    <col min="7937" max="7937" width="13.85546875" style="20" customWidth="1"/>
    <col min="7938" max="7938" width="54.7109375" style="20" customWidth="1"/>
    <col min="7939" max="7941" width="12.140625" style="20" customWidth="1"/>
    <col min="7942" max="7942" width="8.85546875" style="20" bestFit="1" customWidth="1"/>
    <col min="7943" max="7943" width="9.5703125" style="20" bestFit="1" customWidth="1"/>
    <col min="7944" max="7944" width="9.140625" style="20"/>
    <col min="7945" max="7945" width="9.140625" style="20" bestFit="1" customWidth="1"/>
    <col min="7946" max="8192" width="9.140625" style="20"/>
    <col min="8193" max="8193" width="13.85546875" style="20" customWidth="1"/>
    <col min="8194" max="8194" width="54.7109375" style="20" customWidth="1"/>
    <col min="8195" max="8197" width="12.140625" style="20" customWidth="1"/>
    <col min="8198" max="8198" width="8.85546875" style="20" bestFit="1" customWidth="1"/>
    <col min="8199" max="8199" width="9.5703125" style="20" bestFit="1" customWidth="1"/>
    <col min="8200" max="8200" width="9.140625" style="20"/>
    <col min="8201" max="8201" width="9.140625" style="20" bestFit="1" customWidth="1"/>
    <col min="8202" max="8448" width="9.140625" style="20"/>
    <col min="8449" max="8449" width="13.85546875" style="20" customWidth="1"/>
    <col min="8450" max="8450" width="54.7109375" style="20" customWidth="1"/>
    <col min="8451" max="8453" width="12.140625" style="20" customWidth="1"/>
    <col min="8454" max="8454" width="8.85546875" style="20" bestFit="1" customWidth="1"/>
    <col min="8455" max="8455" width="9.5703125" style="20" bestFit="1" customWidth="1"/>
    <col min="8456" max="8456" width="9.140625" style="20"/>
    <col min="8457" max="8457" width="9.140625" style="20" bestFit="1" customWidth="1"/>
    <col min="8458" max="8704" width="9.140625" style="20"/>
    <col min="8705" max="8705" width="13.85546875" style="20" customWidth="1"/>
    <col min="8706" max="8706" width="54.7109375" style="20" customWidth="1"/>
    <col min="8707" max="8709" width="12.140625" style="20" customWidth="1"/>
    <col min="8710" max="8710" width="8.85546875" style="20" bestFit="1" customWidth="1"/>
    <col min="8711" max="8711" width="9.5703125" style="20" bestFit="1" customWidth="1"/>
    <col min="8712" max="8712" width="9.140625" style="20"/>
    <col min="8713" max="8713" width="9.140625" style="20" bestFit="1" customWidth="1"/>
    <col min="8714" max="8960" width="9.140625" style="20"/>
    <col min="8961" max="8961" width="13.85546875" style="20" customWidth="1"/>
    <col min="8962" max="8962" width="54.7109375" style="20" customWidth="1"/>
    <col min="8963" max="8965" width="12.140625" style="20" customWidth="1"/>
    <col min="8966" max="8966" width="8.85546875" style="20" bestFit="1" customWidth="1"/>
    <col min="8967" max="8967" width="9.5703125" style="20" bestFit="1" customWidth="1"/>
    <col min="8968" max="8968" width="9.140625" style="20"/>
    <col min="8969" max="8969" width="9.140625" style="20" bestFit="1" customWidth="1"/>
    <col min="8970" max="9216" width="9.140625" style="20"/>
    <col min="9217" max="9217" width="13.85546875" style="20" customWidth="1"/>
    <col min="9218" max="9218" width="54.7109375" style="20" customWidth="1"/>
    <col min="9219" max="9221" width="12.140625" style="20" customWidth="1"/>
    <col min="9222" max="9222" width="8.85546875" style="20" bestFit="1" customWidth="1"/>
    <col min="9223" max="9223" width="9.5703125" style="20" bestFit="1" customWidth="1"/>
    <col min="9224" max="9224" width="9.140625" style="20"/>
    <col min="9225" max="9225" width="9.140625" style="20" bestFit="1" customWidth="1"/>
    <col min="9226" max="9472" width="9.140625" style="20"/>
    <col min="9473" max="9473" width="13.85546875" style="20" customWidth="1"/>
    <col min="9474" max="9474" width="54.7109375" style="20" customWidth="1"/>
    <col min="9475" max="9477" width="12.140625" style="20" customWidth="1"/>
    <col min="9478" max="9478" width="8.85546875" style="20" bestFit="1" customWidth="1"/>
    <col min="9479" max="9479" width="9.5703125" style="20" bestFit="1" customWidth="1"/>
    <col min="9480" max="9480" width="9.140625" style="20"/>
    <col min="9481" max="9481" width="9.140625" style="20" bestFit="1" customWidth="1"/>
    <col min="9482" max="9728" width="9.140625" style="20"/>
    <col min="9729" max="9729" width="13.85546875" style="20" customWidth="1"/>
    <col min="9730" max="9730" width="54.7109375" style="20" customWidth="1"/>
    <col min="9731" max="9733" width="12.140625" style="20" customWidth="1"/>
    <col min="9734" max="9734" width="8.85546875" style="20" bestFit="1" customWidth="1"/>
    <col min="9735" max="9735" width="9.5703125" style="20" bestFit="1" customWidth="1"/>
    <col min="9736" max="9736" width="9.140625" style="20"/>
    <col min="9737" max="9737" width="9.140625" style="20" bestFit="1" customWidth="1"/>
    <col min="9738" max="9984" width="9.140625" style="20"/>
    <col min="9985" max="9985" width="13.85546875" style="20" customWidth="1"/>
    <col min="9986" max="9986" width="54.7109375" style="20" customWidth="1"/>
    <col min="9987" max="9989" width="12.140625" style="20" customWidth="1"/>
    <col min="9990" max="9990" width="8.85546875" style="20" bestFit="1" customWidth="1"/>
    <col min="9991" max="9991" width="9.5703125" style="20" bestFit="1" customWidth="1"/>
    <col min="9992" max="9992" width="9.140625" style="20"/>
    <col min="9993" max="9993" width="9.140625" style="20" bestFit="1" customWidth="1"/>
    <col min="9994" max="10240" width="9.140625" style="20"/>
    <col min="10241" max="10241" width="13.85546875" style="20" customWidth="1"/>
    <col min="10242" max="10242" width="54.7109375" style="20" customWidth="1"/>
    <col min="10243" max="10245" width="12.140625" style="20" customWidth="1"/>
    <col min="10246" max="10246" width="8.85546875" style="20" bestFit="1" customWidth="1"/>
    <col min="10247" max="10247" width="9.5703125" style="20" bestFit="1" customWidth="1"/>
    <col min="10248" max="10248" width="9.140625" style="20"/>
    <col min="10249" max="10249" width="9.140625" style="20" bestFit="1" customWidth="1"/>
    <col min="10250" max="10496" width="9.140625" style="20"/>
    <col min="10497" max="10497" width="13.85546875" style="20" customWidth="1"/>
    <col min="10498" max="10498" width="54.7109375" style="20" customWidth="1"/>
    <col min="10499" max="10501" width="12.140625" style="20" customWidth="1"/>
    <col min="10502" max="10502" width="8.85546875" style="20" bestFit="1" customWidth="1"/>
    <col min="10503" max="10503" width="9.5703125" style="20" bestFit="1" customWidth="1"/>
    <col min="10504" max="10504" width="9.140625" style="20"/>
    <col min="10505" max="10505" width="9.140625" style="20" bestFit="1" customWidth="1"/>
    <col min="10506" max="10752" width="9.140625" style="20"/>
    <col min="10753" max="10753" width="13.85546875" style="20" customWidth="1"/>
    <col min="10754" max="10754" width="54.7109375" style="20" customWidth="1"/>
    <col min="10755" max="10757" width="12.140625" style="20" customWidth="1"/>
    <col min="10758" max="10758" width="8.85546875" style="20" bestFit="1" customWidth="1"/>
    <col min="10759" max="10759" width="9.5703125" style="20" bestFit="1" customWidth="1"/>
    <col min="10760" max="10760" width="9.140625" style="20"/>
    <col min="10761" max="10761" width="9.140625" style="20" bestFit="1" customWidth="1"/>
    <col min="10762" max="11008" width="9.140625" style="20"/>
    <col min="11009" max="11009" width="13.85546875" style="20" customWidth="1"/>
    <col min="11010" max="11010" width="54.7109375" style="20" customWidth="1"/>
    <col min="11011" max="11013" width="12.140625" style="20" customWidth="1"/>
    <col min="11014" max="11014" width="8.85546875" style="20" bestFit="1" customWidth="1"/>
    <col min="11015" max="11015" width="9.5703125" style="20" bestFit="1" customWidth="1"/>
    <col min="11016" max="11016" width="9.140625" style="20"/>
    <col min="11017" max="11017" width="9.140625" style="20" bestFit="1" customWidth="1"/>
    <col min="11018" max="11264" width="9.140625" style="20"/>
    <col min="11265" max="11265" width="13.85546875" style="20" customWidth="1"/>
    <col min="11266" max="11266" width="54.7109375" style="20" customWidth="1"/>
    <col min="11267" max="11269" width="12.140625" style="20" customWidth="1"/>
    <col min="11270" max="11270" width="8.85546875" style="20" bestFit="1" customWidth="1"/>
    <col min="11271" max="11271" width="9.5703125" style="20" bestFit="1" customWidth="1"/>
    <col min="11272" max="11272" width="9.140625" style="20"/>
    <col min="11273" max="11273" width="9.140625" style="20" bestFit="1" customWidth="1"/>
    <col min="11274" max="11520" width="9.140625" style="20"/>
    <col min="11521" max="11521" width="13.85546875" style="20" customWidth="1"/>
    <col min="11522" max="11522" width="54.7109375" style="20" customWidth="1"/>
    <col min="11523" max="11525" width="12.140625" style="20" customWidth="1"/>
    <col min="11526" max="11526" width="8.85546875" style="20" bestFit="1" customWidth="1"/>
    <col min="11527" max="11527" width="9.5703125" style="20" bestFit="1" customWidth="1"/>
    <col min="11528" max="11528" width="9.140625" style="20"/>
    <col min="11529" max="11529" width="9.140625" style="20" bestFit="1" customWidth="1"/>
    <col min="11530" max="11776" width="9.140625" style="20"/>
    <col min="11777" max="11777" width="13.85546875" style="20" customWidth="1"/>
    <col min="11778" max="11778" width="54.7109375" style="20" customWidth="1"/>
    <col min="11779" max="11781" width="12.140625" style="20" customWidth="1"/>
    <col min="11782" max="11782" width="8.85546875" style="20" bestFit="1" customWidth="1"/>
    <col min="11783" max="11783" width="9.5703125" style="20" bestFit="1" customWidth="1"/>
    <col min="11784" max="11784" width="9.140625" style="20"/>
    <col min="11785" max="11785" width="9.140625" style="20" bestFit="1" customWidth="1"/>
    <col min="11786" max="12032" width="9.140625" style="20"/>
    <col min="12033" max="12033" width="13.85546875" style="20" customWidth="1"/>
    <col min="12034" max="12034" width="54.7109375" style="20" customWidth="1"/>
    <col min="12035" max="12037" width="12.140625" style="20" customWidth="1"/>
    <col min="12038" max="12038" width="8.85546875" style="20" bestFit="1" customWidth="1"/>
    <col min="12039" max="12039" width="9.5703125" style="20" bestFit="1" customWidth="1"/>
    <col min="12040" max="12040" width="9.140625" style="20"/>
    <col min="12041" max="12041" width="9.140625" style="20" bestFit="1" customWidth="1"/>
    <col min="12042" max="12288" width="9.140625" style="20"/>
    <col min="12289" max="12289" width="13.85546875" style="20" customWidth="1"/>
    <col min="12290" max="12290" width="54.7109375" style="20" customWidth="1"/>
    <col min="12291" max="12293" width="12.140625" style="20" customWidth="1"/>
    <col min="12294" max="12294" width="8.85546875" style="20" bestFit="1" customWidth="1"/>
    <col min="12295" max="12295" width="9.5703125" style="20" bestFit="1" customWidth="1"/>
    <col min="12296" max="12296" width="9.140625" style="20"/>
    <col min="12297" max="12297" width="9.140625" style="20" bestFit="1" customWidth="1"/>
    <col min="12298" max="12544" width="9.140625" style="20"/>
    <col min="12545" max="12545" width="13.85546875" style="20" customWidth="1"/>
    <col min="12546" max="12546" width="54.7109375" style="20" customWidth="1"/>
    <col min="12547" max="12549" width="12.140625" style="20" customWidth="1"/>
    <col min="12550" max="12550" width="8.85546875" style="20" bestFit="1" customWidth="1"/>
    <col min="12551" max="12551" width="9.5703125" style="20" bestFit="1" customWidth="1"/>
    <col min="12552" max="12552" width="9.140625" style="20"/>
    <col min="12553" max="12553" width="9.140625" style="20" bestFit="1" customWidth="1"/>
    <col min="12554" max="12800" width="9.140625" style="20"/>
    <col min="12801" max="12801" width="13.85546875" style="20" customWidth="1"/>
    <col min="12802" max="12802" width="54.7109375" style="20" customWidth="1"/>
    <col min="12803" max="12805" width="12.140625" style="20" customWidth="1"/>
    <col min="12806" max="12806" width="8.85546875" style="20" bestFit="1" customWidth="1"/>
    <col min="12807" max="12807" width="9.5703125" style="20" bestFit="1" customWidth="1"/>
    <col min="12808" max="12808" width="9.140625" style="20"/>
    <col min="12809" max="12809" width="9.140625" style="20" bestFit="1" customWidth="1"/>
    <col min="12810" max="13056" width="9.140625" style="20"/>
    <col min="13057" max="13057" width="13.85546875" style="20" customWidth="1"/>
    <col min="13058" max="13058" width="54.7109375" style="20" customWidth="1"/>
    <col min="13059" max="13061" width="12.140625" style="20" customWidth="1"/>
    <col min="13062" max="13062" width="8.85546875" style="20" bestFit="1" customWidth="1"/>
    <col min="13063" max="13063" width="9.5703125" style="20" bestFit="1" customWidth="1"/>
    <col min="13064" max="13064" width="9.140625" style="20"/>
    <col min="13065" max="13065" width="9.140625" style="20" bestFit="1" customWidth="1"/>
    <col min="13066" max="13312" width="9.140625" style="20"/>
    <col min="13313" max="13313" width="13.85546875" style="20" customWidth="1"/>
    <col min="13314" max="13314" width="54.7109375" style="20" customWidth="1"/>
    <col min="13315" max="13317" width="12.140625" style="20" customWidth="1"/>
    <col min="13318" max="13318" width="8.85546875" style="20" bestFit="1" customWidth="1"/>
    <col min="13319" max="13319" width="9.5703125" style="20" bestFit="1" customWidth="1"/>
    <col min="13320" max="13320" width="9.140625" style="20"/>
    <col min="13321" max="13321" width="9.140625" style="20" bestFit="1" customWidth="1"/>
    <col min="13322" max="13568" width="9.140625" style="20"/>
    <col min="13569" max="13569" width="13.85546875" style="20" customWidth="1"/>
    <col min="13570" max="13570" width="54.7109375" style="20" customWidth="1"/>
    <col min="13571" max="13573" width="12.140625" style="20" customWidth="1"/>
    <col min="13574" max="13574" width="8.85546875" style="20" bestFit="1" customWidth="1"/>
    <col min="13575" max="13575" width="9.5703125" style="20" bestFit="1" customWidth="1"/>
    <col min="13576" max="13576" width="9.140625" style="20"/>
    <col min="13577" max="13577" width="9.140625" style="20" bestFit="1" customWidth="1"/>
    <col min="13578" max="13824" width="9.140625" style="20"/>
    <col min="13825" max="13825" width="13.85546875" style="20" customWidth="1"/>
    <col min="13826" max="13826" width="54.7109375" style="20" customWidth="1"/>
    <col min="13827" max="13829" width="12.140625" style="20" customWidth="1"/>
    <col min="13830" max="13830" width="8.85546875" style="20" bestFit="1" customWidth="1"/>
    <col min="13831" max="13831" width="9.5703125" style="20" bestFit="1" customWidth="1"/>
    <col min="13832" max="13832" width="9.140625" style="20"/>
    <col min="13833" max="13833" width="9.140625" style="20" bestFit="1" customWidth="1"/>
    <col min="13834" max="14080" width="9.140625" style="20"/>
    <col min="14081" max="14081" width="13.85546875" style="20" customWidth="1"/>
    <col min="14082" max="14082" width="54.7109375" style="20" customWidth="1"/>
    <col min="14083" max="14085" width="12.140625" style="20" customWidth="1"/>
    <col min="14086" max="14086" width="8.85546875" style="20" bestFit="1" customWidth="1"/>
    <col min="14087" max="14087" width="9.5703125" style="20" bestFit="1" customWidth="1"/>
    <col min="14088" max="14088" width="9.140625" style="20"/>
    <col min="14089" max="14089" width="9.140625" style="20" bestFit="1" customWidth="1"/>
    <col min="14090" max="14336" width="9.140625" style="20"/>
    <col min="14337" max="14337" width="13.85546875" style="20" customWidth="1"/>
    <col min="14338" max="14338" width="54.7109375" style="20" customWidth="1"/>
    <col min="14339" max="14341" width="12.140625" style="20" customWidth="1"/>
    <col min="14342" max="14342" width="8.85546875" style="20" bestFit="1" customWidth="1"/>
    <col min="14343" max="14343" width="9.5703125" style="20" bestFit="1" customWidth="1"/>
    <col min="14344" max="14344" width="9.140625" style="20"/>
    <col min="14345" max="14345" width="9.140625" style="20" bestFit="1" customWidth="1"/>
    <col min="14346" max="14592" width="9.140625" style="20"/>
    <col min="14593" max="14593" width="13.85546875" style="20" customWidth="1"/>
    <col min="14594" max="14594" width="54.7109375" style="20" customWidth="1"/>
    <col min="14595" max="14597" width="12.140625" style="20" customWidth="1"/>
    <col min="14598" max="14598" width="8.85546875" style="20" bestFit="1" customWidth="1"/>
    <col min="14599" max="14599" width="9.5703125" style="20" bestFit="1" customWidth="1"/>
    <col min="14600" max="14600" width="9.140625" style="20"/>
    <col min="14601" max="14601" width="9.140625" style="20" bestFit="1" customWidth="1"/>
    <col min="14602" max="14848" width="9.140625" style="20"/>
    <col min="14849" max="14849" width="13.85546875" style="20" customWidth="1"/>
    <col min="14850" max="14850" width="54.7109375" style="20" customWidth="1"/>
    <col min="14851" max="14853" width="12.140625" style="20" customWidth="1"/>
    <col min="14854" max="14854" width="8.85546875" style="20" bestFit="1" customWidth="1"/>
    <col min="14855" max="14855" width="9.5703125" style="20" bestFit="1" customWidth="1"/>
    <col min="14856" max="14856" width="9.140625" style="20"/>
    <col min="14857" max="14857" width="9.140625" style="20" bestFit="1" customWidth="1"/>
    <col min="14858" max="15104" width="9.140625" style="20"/>
    <col min="15105" max="15105" width="13.85546875" style="20" customWidth="1"/>
    <col min="15106" max="15106" width="54.7109375" style="20" customWidth="1"/>
    <col min="15107" max="15109" width="12.140625" style="20" customWidth="1"/>
    <col min="15110" max="15110" width="8.85546875" style="20" bestFit="1" customWidth="1"/>
    <col min="15111" max="15111" width="9.5703125" style="20" bestFit="1" customWidth="1"/>
    <col min="15112" max="15112" width="9.140625" style="20"/>
    <col min="15113" max="15113" width="9.140625" style="20" bestFit="1" customWidth="1"/>
    <col min="15114" max="15360" width="9.140625" style="20"/>
    <col min="15361" max="15361" width="13.85546875" style="20" customWidth="1"/>
    <col min="15362" max="15362" width="54.7109375" style="20" customWidth="1"/>
    <col min="15363" max="15365" width="12.140625" style="20" customWidth="1"/>
    <col min="15366" max="15366" width="8.85546875" style="20" bestFit="1" customWidth="1"/>
    <col min="15367" max="15367" width="9.5703125" style="20" bestFit="1" customWidth="1"/>
    <col min="15368" max="15368" width="9.140625" style="20"/>
    <col min="15369" max="15369" width="9.140625" style="20" bestFit="1" customWidth="1"/>
    <col min="15370" max="15616" width="9.140625" style="20"/>
    <col min="15617" max="15617" width="13.85546875" style="20" customWidth="1"/>
    <col min="15618" max="15618" width="54.7109375" style="20" customWidth="1"/>
    <col min="15619" max="15621" width="12.140625" style="20" customWidth="1"/>
    <col min="15622" max="15622" width="8.85546875" style="20" bestFit="1" customWidth="1"/>
    <col min="15623" max="15623" width="9.5703125" style="20" bestFit="1" customWidth="1"/>
    <col min="15624" max="15624" width="9.140625" style="20"/>
    <col min="15625" max="15625" width="9.140625" style="20" bestFit="1" customWidth="1"/>
    <col min="15626" max="15872" width="9.140625" style="20"/>
    <col min="15873" max="15873" width="13.85546875" style="20" customWidth="1"/>
    <col min="15874" max="15874" width="54.7109375" style="20" customWidth="1"/>
    <col min="15875" max="15877" width="12.140625" style="20" customWidth="1"/>
    <col min="15878" max="15878" width="8.85546875" style="20" bestFit="1" customWidth="1"/>
    <col min="15879" max="15879" width="9.5703125" style="20" bestFit="1" customWidth="1"/>
    <col min="15880" max="15880" width="9.140625" style="20"/>
    <col min="15881" max="15881" width="9.140625" style="20" bestFit="1" customWidth="1"/>
    <col min="15882" max="16128" width="9.140625" style="20"/>
    <col min="16129" max="16129" width="13.85546875" style="20" customWidth="1"/>
    <col min="16130" max="16130" width="54.7109375" style="20" customWidth="1"/>
    <col min="16131" max="16133" width="12.140625" style="20" customWidth="1"/>
    <col min="16134" max="16134" width="8.85546875" style="20" bestFit="1" customWidth="1"/>
    <col min="16135" max="16135" width="9.5703125" style="20" bestFit="1" customWidth="1"/>
    <col min="16136" max="16136" width="9.140625" style="20"/>
    <col min="16137" max="16137" width="9.140625" style="20" bestFit="1" customWidth="1"/>
    <col min="16138" max="16384" width="9.140625" style="20"/>
  </cols>
  <sheetData>
    <row r="1" spans="1:7" s="4" customFormat="1" ht="16.5" customHeight="1" thickBot="1">
      <c r="A1" s="1"/>
      <c r="B1" s="2" t="str">
        <f>CONCATENATE("9.1.1 melléklet ",[1]KVI_MOD_ALAPADATOK!A7," ",[1]KVI_MOD_ALAPADATOK!B7," ",[1]KVI_MOD_ALAPADATOK!C7," ",[1]KVI_MOD_ALAPADATOK!D7," ",[1]KVI_MOD_ALAPADATOK!E7," ",[1]KVI_MOD_ALAPADATOK!F7," ",[1]KVI_MOD_ALAPADATOK!G7," ",[1]KVI_MOD_ALAPADATOK!H7)</f>
        <v>9.1.1 melléklet a 3 / 2021. ( III.8. ) önkormányzati rendelethez</v>
      </c>
      <c r="C1" s="3"/>
      <c r="D1" s="3"/>
      <c r="E1" s="3"/>
    </row>
    <row r="2" spans="1:7" s="8" customFormat="1" ht="21.2" customHeight="1" thickBot="1">
      <c r="A2" s="5" t="s">
        <v>0</v>
      </c>
      <c r="B2" s="6" t="str">
        <f>CONCATENATE([1]KVI_MOD_ALAPADATOK!A3)</f>
        <v>FULÓKÉRCS KÖZSÉG ÖNKORMÁNYZATA</v>
      </c>
      <c r="C2" s="6"/>
      <c r="D2" s="6"/>
      <c r="E2" s="7" t="s">
        <v>1</v>
      </c>
    </row>
    <row r="3" spans="1:7" s="8" customFormat="1" ht="24.75" thickBot="1">
      <c r="A3" s="5" t="s">
        <v>2</v>
      </c>
      <c r="B3" s="6" t="s">
        <v>266</v>
      </c>
      <c r="C3" s="6"/>
      <c r="D3" s="6"/>
      <c r="E3" s="9" t="s">
        <v>1</v>
      </c>
    </row>
    <row r="4" spans="1:7" s="14" customFormat="1" ht="15.95" customHeight="1" thickBot="1">
      <c r="A4" s="10"/>
      <c r="B4" s="10"/>
      <c r="C4" s="11"/>
      <c r="D4" s="12"/>
      <c r="E4" s="13" t="str">
        <f>[1]KVI_MOD_7.sz.mell.!G4</f>
        <v xml:space="preserve"> Forintban!</v>
      </c>
    </row>
    <row r="5" spans="1:7" ht="24.75" thickBot="1">
      <c r="A5" s="15" t="s">
        <v>4</v>
      </c>
      <c r="B5" s="16" t="s">
        <v>5</v>
      </c>
      <c r="C5" s="17" t="s">
        <v>6</v>
      </c>
      <c r="D5" s="18" t="s">
        <v>7</v>
      </c>
      <c r="E5" s="19" t="s">
        <v>8</v>
      </c>
    </row>
    <row r="6" spans="1:7" s="25" customFormat="1" ht="12.95" customHeight="1" thickBot="1">
      <c r="A6" s="21" t="s">
        <v>9</v>
      </c>
      <c r="B6" s="22" t="s">
        <v>10</v>
      </c>
      <c r="C6" s="22" t="s">
        <v>11</v>
      </c>
      <c r="D6" s="23" t="s">
        <v>12</v>
      </c>
      <c r="E6" s="24" t="s">
        <v>13</v>
      </c>
    </row>
    <row r="7" spans="1:7" s="25" customFormat="1" ht="15.95" customHeight="1" thickBot="1">
      <c r="A7" s="26" t="s">
        <v>14</v>
      </c>
      <c r="B7" s="27"/>
      <c r="C7" s="27"/>
      <c r="D7" s="27"/>
      <c r="E7" s="28"/>
    </row>
    <row r="8" spans="1:7" s="25" customFormat="1" ht="12" customHeight="1" thickBot="1">
      <c r="A8" s="29" t="s">
        <v>15</v>
      </c>
      <c r="B8" s="30" t="s">
        <v>16</v>
      </c>
      <c r="C8" s="31">
        <f>+C9+C10+C11+C12+C13+C14</f>
        <v>85011434</v>
      </c>
      <c r="D8" s="32">
        <f>SUM(D10:D14)</f>
        <v>17999553</v>
      </c>
      <c r="E8" s="33">
        <f>+E9+E10+E11+E12+E13+E14</f>
        <v>103010987</v>
      </c>
    </row>
    <row r="9" spans="1:7" s="39" customFormat="1" ht="12" customHeight="1" thickBot="1">
      <c r="A9" s="35" t="s">
        <v>17</v>
      </c>
      <c r="B9" s="36" t="s">
        <v>18</v>
      </c>
      <c r="C9" s="37">
        <v>14358331</v>
      </c>
      <c r="D9" s="38">
        <v>0</v>
      </c>
      <c r="E9" s="38">
        <v>14358331</v>
      </c>
    </row>
    <row r="10" spans="1:7" s="43" customFormat="1" ht="12" customHeight="1" thickBot="1">
      <c r="A10" s="40" t="s">
        <v>19</v>
      </c>
      <c r="B10" s="41" t="s">
        <v>20</v>
      </c>
      <c r="C10" s="42">
        <v>34608180</v>
      </c>
      <c r="D10" s="38">
        <v>6332778</v>
      </c>
      <c r="E10" s="38">
        <v>40940958</v>
      </c>
      <c r="G10" s="135"/>
    </row>
    <row r="11" spans="1:7" s="43" customFormat="1" ht="12" customHeight="1" thickBot="1">
      <c r="A11" s="40" t="s">
        <v>21</v>
      </c>
      <c r="B11" s="41" t="s">
        <v>22</v>
      </c>
      <c r="C11" s="42">
        <v>20688800</v>
      </c>
      <c r="D11" s="38">
        <v>812349</v>
      </c>
      <c r="E11" s="38">
        <v>21501149</v>
      </c>
      <c r="G11" s="135"/>
    </row>
    <row r="12" spans="1:7" s="43" customFormat="1" ht="12" customHeight="1" thickBot="1">
      <c r="A12" s="40" t="s">
        <v>23</v>
      </c>
      <c r="B12" s="41" t="s">
        <v>24</v>
      </c>
      <c r="C12" s="42">
        <v>13556123</v>
      </c>
      <c r="D12" s="38">
        <v>7511176</v>
      </c>
      <c r="E12" s="38">
        <v>21067299</v>
      </c>
      <c r="G12" s="135"/>
    </row>
    <row r="13" spans="1:7" s="43" customFormat="1" ht="12" customHeight="1" thickBot="1">
      <c r="A13" s="40" t="s">
        <v>25</v>
      </c>
      <c r="B13" s="41" t="s">
        <v>26</v>
      </c>
      <c r="C13" s="42">
        <v>1800000</v>
      </c>
      <c r="D13" s="38">
        <v>200000</v>
      </c>
      <c r="E13" s="38">
        <v>2000000</v>
      </c>
    </row>
    <row r="14" spans="1:7" s="39" customFormat="1" ht="12" customHeight="1" thickBot="1">
      <c r="A14" s="44" t="s">
        <v>27</v>
      </c>
      <c r="B14" s="45" t="s">
        <v>28</v>
      </c>
      <c r="C14" s="46"/>
      <c r="D14" s="38">
        <v>3143250</v>
      </c>
      <c r="E14" s="38">
        <v>3143250</v>
      </c>
    </row>
    <row r="15" spans="1:7" s="39" customFormat="1" ht="12" customHeight="1" thickBot="1">
      <c r="A15" s="29" t="s">
        <v>29</v>
      </c>
      <c r="B15" s="47" t="s">
        <v>30</v>
      </c>
      <c r="C15" s="31">
        <f>+C16+C17+C18+C19+C20</f>
        <v>90761718</v>
      </c>
      <c r="D15" s="48">
        <f>+D16+D17+D18+D19+D20</f>
        <v>4622128</v>
      </c>
      <c r="E15" s="48">
        <f>+E16+E17+E18+E19+E20</f>
        <v>95383846</v>
      </c>
    </row>
    <row r="16" spans="1:7" s="39" customFormat="1" ht="12" customHeight="1" thickBot="1">
      <c r="A16" s="35" t="s">
        <v>31</v>
      </c>
      <c r="B16" s="36" t="s">
        <v>32</v>
      </c>
      <c r="C16" s="49"/>
      <c r="D16" s="38">
        <f>[2]RM_6.1.sz.mell!K16</f>
        <v>0</v>
      </c>
      <c r="E16" s="38">
        <f t="shared" ref="E16:E21" si="0">C16+D16</f>
        <v>0</v>
      </c>
    </row>
    <row r="17" spans="1:5" s="39" customFormat="1" ht="12" customHeight="1" thickBot="1">
      <c r="A17" s="40" t="s">
        <v>33</v>
      </c>
      <c r="B17" s="41" t="s">
        <v>34</v>
      </c>
      <c r="C17" s="50"/>
      <c r="D17" s="38">
        <f>[2]RM_6.1.sz.mell!K17</f>
        <v>0</v>
      </c>
      <c r="E17" s="38">
        <f t="shared" si="0"/>
        <v>0</v>
      </c>
    </row>
    <row r="18" spans="1:5" s="39" customFormat="1" ht="12" customHeight="1" thickBot="1">
      <c r="A18" s="40" t="s">
        <v>35</v>
      </c>
      <c r="B18" s="41" t="s">
        <v>36</v>
      </c>
      <c r="C18" s="50"/>
      <c r="D18" s="38">
        <f>[2]RM_6.1.sz.mell!K18</f>
        <v>0</v>
      </c>
      <c r="E18" s="38">
        <f t="shared" si="0"/>
        <v>0</v>
      </c>
    </row>
    <row r="19" spans="1:5" s="39" customFormat="1" ht="12" customHeight="1" thickBot="1">
      <c r="A19" s="40" t="s">
        <v>37</v>
      </c>
      <c r="B19" s="41" t="s">
        <v>38</v>
      </c>
      <c r="C19" s="50"/>
      <c r="D19" s="38">
        <f>[2]RM_6.1.sz.mell!K19</f>
        <v>0</v>
      </c>
      <c r="E19" s="38">
        <f t="shared" si="0"/>
        <v>0</v>
      </c>
    </row>
    <row r="20" spans="1:5" s="39" customFormat="1" ht="12" customHeight="1" thickBot="1">
      <c r="A20" s="40" t="s">
        <v>39</v>
      </c>
      <c r="B20" s="41" t="s">
        <v>40</v>
      </c>
      <c r="C20" s="50">
        <v>90761718</v>
      </c>
      <c r="D20" s="38">
        <v>4622128</v>
      </c>
      <c r="E20" s="38">
        <v>95383846</v>
      </c>
    </row>
    <row r="21" spans="1:5" s="43" customFormat="1" ht="12" customHeight="1" thickBot="1">
      <c r="A21" s="44" t="s">
        <v>41</v>
      </c>
      <c r="B21" s="45" t="s">
        <v>42</v>
      </c>
      <c r="C21" s="51">
        <v>50454461</v>
      </c>
      <c r="D21" s="38">
        <f>[2]RM_6.1.sz.mell!K21</f>
        <v>0</v>
      </c>
      <c r="E21" s="38">
        <f t="shared" si="0"/>
        <v>50454461</v>
      </c>
    </row>
    <row r="22" spans="1:5" s="43" customFormat="1" ht="12" customHeight="1" thickBot="1">
      <c r="A22" s="29" t="s">
        <v>43</v>
      </c>
      <c r="B22" s="30" t="s">
        <v>44</v>
      </c>
      <c r="C22" s="31">
        <f>+C23+C24+C25+C26+C27</f>
        <v>189219886</v>
      </c>
      <c r="D22" s="32">
        <f>+D23+D24+D25+D26+D27</f>
        <v>-141867450</v>
      </c>
      <c r="E22" s="33">
        <f>+E23+E24+E25+E26+E27</f>
        <v>47352436</v>
      </c>
    </row>
    <row r="23" spans="1:5" s="43" customFormat="1" ht="12" customHeight="1" thickBot="1">
      <c r="A23" s="35" t="s">
        <v>45</v>
      </c>
      <c r="B23" s="36" t="s">
        <v>46</v>
      </c>
      <c r="C23" s="37"/>
      <c r="D23" s="38"/>
      <c r="E23" s="38">
        <f>C23+D23</f>
        <v>0</v>
      </c>
    </row>
    <row r="24" spans="1:5" s="39" customFormat="1" ht="12" customHeight="1" thickBot="1">
      <c r="A24" s="40" t="s">
        <v>47</v>
      </c>
      <c r="B24" s="41" t="s">
        <v>48</v>
      </c>
      <c r="C24" s="50"/>
      <c r="D24" s="38">
        <f>[2]RM_6.1.sz.mell!K24</f>
        <v>0</v>
      </c>
      <c r="E24" s="38"/>
    </row>
    <row r="25" spans="1:5" s="43" customFormat="1" ht="12" customHeight="1" thickBot="1">
      <c r="A25" s="40" t="s">
        <v>49</v>
      </c>
      <c r="B25" s="41" t="s">
        <v>50</v>
      </c>
      <c r="C25" s="50"/>
      <c r="D25" s="38">
        <f>[2]RM_6.1.sz.mell!K25</f>
        <v>0</v>
      </c>
      <c r="E25" s="38"/>
    </row>
    <row r="26" spans="1:5" s="43" customFormat="1" ht="12" customHeight="1" thickBot="1">
      <c r="A26" s="40" t="s">
        <v>51</v>
      </c>
      <c r="B26" s="41" t="s">
        <v>52</v>
      </c>
      <c r="C26" s="50"/>
      <c r="D26" s="38">
        <f>[2]RM_6.1.sz.mell!K26</f>
        <v>0</v>
      </c>
      <c r="E26" s="38"/>
    </row>
    <row r="27" spans="1:5" s="43" customFormat="1" ht="12" customHeight="1" thickBot="1">
      <c r="A27" s="40" t="s">
        <v>53</v>
      </c>
      <c r="B27" s="41" t="s">
        <v>54</v>
      </c>
      <c r="C27" s="42">
        <v>189219886</v>
      </c>
      <c r="D27" s="38">
        <v>-141867450</v>
      </c>
      <c r="E27" s="38">
        <v>47352436</v>
      </c>
    </row>
    <row r="28" spans="1:5" s="43" customFormat="1" ht="12" customHeight="1" thickBot="1">
      <c r="A28" s="44" t="s">
        <v>55</v>
      </c>
      <c r="B28" s="45" t="s">
        <v>56</v>
      </c>
      <c r="C28" s="52">
        <v>167251300</v>
      </c>
      <c r="D28" s="38">
        <f>[2]RM_6.1.sz.mell!K28</f>
        <v>0</v>
      </c>
      <c r="E28" s="38">
        <f>C28+D28</f>
        <v>167251300</v>
      </c>
    </row>
    <row r="29" spans="1:5" s="43" customFormat="1" ht="12" customHeight="1" thickBot="1">
      <c r="A29" s="29" t="s">
        <v>57</v>
      </c>
      <c r="B29" s="30" t="s">
        <v>58</v>
      </c>
      <c r="C29" s="53">
        <f>SUM(C30:C36)</f>
        <v>1500000</v>
      </c>
      <c r="D29" s="53">
        <f>SUM(D30:D35)</f>
        <v>-189943</v>
      </c>
      <c r="E29" s="53">
        <f>SUM(E30:E36)</f>
        <v>1310057</v>
      </c>
    </row>
    <row r="30" spans="1:5" s="43" customFormat="1" ht="12" customHeight="1" thickBot="1">
      <c r="A30" s="35" t="s">
        <v>59</v>
      </c>
      <c r="B30" s="36" t="s">
        <v>60</v>
      </c>
      <c r="C30" s="37">
        <v>200000</v>
      </c>
      <c r="D30" s="38">
        <v>-167356</v>
      </c>
      <c r="E30" s="38">
        <v>32644</v>
      </c>
    </row>
    <row r="31" spans="1:5" s="43" customFormat="1" ht="12" customHeight="1" thickBot="1">
      <c r="A31" s="40" t="s">
        <v>61</v>
      </c>
      <c r="B31" s="36" t="str">
        <f>[1]KVI_MOD_1.1.sz.mell.!B34</f>
        <v>Idegenforgalmi adó</v>
      </c>
      <c r="C31" s="42"/>
      <c r="D31" s="38">
        <f>[2]RM_6.1.sz.mell!K31</f>
        <v>0</v>
      </c>
      <c r="E31" s="38">
        <f>C31+D31</f>
        <v>0</v>
      </c>
    </row>
    <row r="32" spans="1:5" s="43" customFormat="1" ht="12" customHeight="1" thickBot="1">
      <c r="A32" s="40" t="s">
        <v>62</v>
      </c>
      <c r="B32" s="36" t="str">
        <f>[1]KVI_MOD_1.1.sz.mell.!B35</f>
        <v>Iparűzési adó</v>
      </c>
      <c r="C32" s="42">
        <v>1100000</v>
      </c>
      <c r="D32" s="38">
        <v>177413</v>
      </c>
      <c r="E32" s="38">
        <v>1277413</v>
      </c>
    </row>
    <row r="33" spans="1:5" s="43" customFormat="1" ht="12" customHeight="1" thickBot="1">
      <c r="A33" s="40" t="s">
        <v>63</v>
      </c>
      <c r="B33" s="36" t="str">
        <f>[1]KVI_MOD_1.1.sz.mell.!B36</f>
        <v xml:space="preserve">Talajterhelési díj </v>
      </c>
      <c r="C33" s="42"/>
      <c r="D33" s="38">
        <f>[2]RM_6.1.sz.mell!K33</f>
        <v>0</v>
      </c>
      <c r="E33" s="38">
        <f>C33+D33</f>
        <v>0</v>
      </c>
    </row>
    <row r="34" spans="1:5" s="43" customFormat="1" ht="12" customHeight="1" thickBot="1">
      <c r="A34" s="40" t="s">
        <v>64</v>
      </c>
      <c r="B34" s="36" t="str">
        <f>[1]KVI_MOD_1.1.sz.mell.!B37</f>
        <v>Gépjárműadó</v>
      </c>
      <c r="C34" s="42">
        <v>200000</v>
      </c>
      <c r="D34" s="38">
        <f>[2]RM_6.1.sz.mell!K34</f>
        <v>-200000</v>
      </c>
      <c r="E34" s="38">
        <f>C34+D34</f>
        <v>0</v>
      </c>
    </row>
    <row r="35" spans="1:5" s="43" customFormat="1" ht="12" customHeight="1" thickBot="1">
      <c r="A35" s="40" t="s">
        <v>65</v>
      </c>
      <c r="B35" s="36" t="str">
        <f>[1]KVI_MOD_1.1.sz.mell.!B38</f>
        <v>Telekadó</v>
      </c>
      <c r="C35" s="55"/>
      <c r="D35" s="38">
        <f>[2]RM_6.1.sz.mell!K35</f>
        <v>0</v>
      </c>
      <c r="E35" s="38">
        <f>C35+D35</f>
        <v>0</v>
      </c>
    </row>
    <row r="36" spans="1:5" s="43" customFormat="1" ht="12" customHeight="1" thickBot="1">
      <c r="A36" s="44" t="s">
        <v>66</v>
      </c>
      <c r="B36" s="36"/>
      <c r="C36" s="56"/>
      <c r="D36" s="49"/>
      <c r="E36" s="57"/>
    </row>
    <row r="37" spans="1:5" s="43" customFormat="1" ht="12" customHeight="1" thickBot="1">
      <c r="A37" s="29" t="s">
        <v>67</v>
      </c>
      <c r="B37" s="30" t="s">
        <v>68</v>
      </c>
      <c r="C37" s="31">
        <f>SUM(C38:C48)</f>
        <v>1000000</v>
      </c>
      <c r="D37" s="32">
        <f>SUM(D38:D48)</f>
        <v>3000000</v>
      </c>
      <c r="E37" s="33">
        <f>SUM(E38:E48)</f>
        <v>4000000</v>
      </c>
    </row>
    <row r="38" spans="1:5" s="43" customFormat="1" ht="12" customHeight="1">
      <c r="A38" s="35" t="s">
        <v>69</v>
      </c>
      <c r="B38" s="36" t="s">
        <v>70</v>
      </c>
      <c r="C38" s="49">
        <v>1000000</v>
      </c>
      <c r="D38" s="58">
        <f>[2]RM_6.1.sz.mell!K38</f>
        <v>0</v>
      </c>
      <c r="E38" s="57">
        <f>C38+D38</f>
        <v>1000000</v>
      </c>
    </row>
    <row r="39" spans="1:5" s="43" customFormat="1" ht="12" customHeight="1">
      <c r="A39" s="40" t="s">
        <v>71</v>
      </c>
      <c r="B39" s="41" t="s">
        <v>72</v>
      </c>
      <c r="C39" s="50"/>
      <c r="D39" s="58">
        <v>3000000</v>
      </c>
      <c r="E39" s="57">
        <v>3000000</v>
      </c>
    </row>
    <row r="40" spans="1:5" s="43" customFormat="1" ht="12" customHeight="1">
      <c r="A40" s="40" t="s">
        <v>73</v>
      </c>
      <c r="B40" s="41" t="s">
        <v>74</v>
      </c>
      <c r="C40" s="50"/>
      <c r="D40" s="58">
        <f>[2]RM_6.1.sz.mell!K40</f>
        <v>0</v>
      </c>
      <c r="E40" s="57">
        <f t="shared" ref="E40:E48" si="1">C40+D40</f>
        <v>0</v>
      </c>
    </row>
    <row r="41" spans="1:5" s="43" customFormat="1" ht="12" customHeight="1">
      <c r="A41" s="40" t="s">
        <v>75</v>
      </c>
      <c r="B41" s="41" t="s">
        <v>76</v>
      </c>
      <c r="C41" s="50"/>
      <c r="D41" s="58">
        <f>[2]RM_6.1.sz.mell!K41</f>
        <v>0</v>
      </c>
      <c r="E41" s="57">
        <f t="shared" si="1"/>
        <v>0</v>
      </c>
    </row>
    <row r="42" spans="1:5" s="43" customFormat="1" ht="12" customHeight="1">
      <c r="A42" s="40" t="s">
        <v>77</v>
      </c>
      <c r="B42" s="41" t="s">
        <v>78</v>
      </c>
      <c r="C42" s="50"/>
      <c r="D42" s="58">
        <f>[2]RM_6.1.sz.mell!K42</f>
        <v>0</v>
      </c>
      <c r="E42" s="57">
        <f t="shared" si="1"/>
        <v>0</v>
      </c>
    </row>
    <row r="43" spans="1:5" s="43" customFormat="1" ht="12" customHeight="1">
      <c r="A43" s="40" t="s">
        <v>79</v>
      </c>
      <c r="B43" s="41" t="s">
        <v>80</v>
      </c>
      <c r="C43" s="50"/>
      <c r="D43" s="58">
        <f>[2]RM_6.1.sz.mell!K43</f>
        <v>0</v>
      </c>
      <c r="E43" s="57">
        <f t="shared" si="1"/>
        <v>0</v>
      </c>
    </row>
    <row r="44" spans="1:5" s="43" customFormat="1" ht="12" customHeight="1">
      <c r="A44" s="40" t="s">
        <v>81</v>
      </c>
      <c r="B44" s="41" t="s">
        <v>82</v>
      </c>
      <c r="C44" s="50"/>
      <c r="D44" s="58"/>
      <c r="E44" s="57">
        <f t="shared" si="1"/>
        <v>0</v>
      </c>
    </row>
    <row r="45" spans="1:5" s="43" customFormat="1" ht="12" customHeight="1">
      <c r="A45" s="40" t="s">
        <v>83</v>
      </c>
      <c r="B45" s="41" t="s">
        <v>84</v>
      </c>
      <c r="C45" s="50"/>
      <c r="D45" s="58"/>
      <c r="E45" s="57">
        <f t="shared" si="1"/>
        <v>0</v>
      </c>
    </row>
    <row r="46" spans="1:5" s="43" customFormat="1" ht="12" customHeight="1">
      <c r="A46" s="40" t="s">
        <v>85</v>
      </c>
      <c r="B46" s="41" t="s">
        <v>86</v>
      </c>
      <c r="C46" s="59"/>
      <c r="D46" s="58"/>
      <c r="E46" s="57">
        <f t="shared" si="1"/>
        <v>0</v>
      </c>
    </row>
    <row r="47" spans="1:5" s="43" customFormat="1" ht="12" customHeight="1">
      <c r="A47" s="44" t="s">
        <v>87</v>
      </c>
      <c r="B47" s="45" t="s">
        <v>88</v>
      </c>
      <c r="C47" s="60"/>
      <c r="D47" s="58"/>
      <c r="E47" s="57">
        <f t="shared" si="1"/>
        <v>0</v>
      </c>
    </row>
    <row r="48" spans="1:5" s="43" customFormat="1" ht="12" customHeight="1" thickBot="1">
      <c r="A48" s="44" t="s">
        <v>89</v>
      </c>
      <c r="B48" s="45" t="s">
        <v>90</v>
      </c>
      <c r="C48" s="60"/>
      <c r="D48" s="58"/>
      <c r="E48" s="57">
        <f t="shared" si="1"/>
        <v>0</v>
      </c>
    </row>
    <row r="49" spans="1:9" s="43" customFormat="1" ht="12" customHeight="1" thickBot="1">
      <c r="A49" s="29" t="s">
        <v>91</v>
      </c>
      <c r="B49" s="30" t="s">
        <v>92</v>
      </c>
      <c r="C49" s="31">
        <f>SUM(C50:C54)</f>
        <v>0</v>
      </c>
      <c r="D49" s="32">
        <f>SUM(D50:D54)</f>
        <v>0</v>
      </c>
      <c r="E49" s="33">
        <f>SUM(E50:E54)</f>
        <v>0</v>
      </c>
    </row>
    <row r="50" spans="1:9" s="43" customFormat="1" ht="12" customHeight="1">
      <c r="A50" s="35" t="s">
        <v>93</v>
      </c>
      <c r="B50" s="36" t="s">
        <v>94</v>
      </c>
      <c r="C50" s="37"/>
      <c r="D50" s="61">
        <f>[2]RM_6.1.sz.mell!K50</f>
        <v>0</v>
      </c>
      <c r="E50" s="62">
        <f>C50+D50</f>
        <v>0</v>
      </c>
    </row>
    <row r="51" spans="1:9" s="43" customFormat="1" ht="12" customHeight="1">
      <c r="A51" s="40" t="s">
        <v>95</v>
      </c>
      <c r="B51" s="41" t="s">
        <v>96</v>
      </c>
      <c r="C51" s="59"/>
      <c r="D51" s="61">
        <f>[2]RM_6.1.sz.mell!K51</f>
        <v>0</v>
      </c>
      <c r="E51" s="62">
        <f>C51+D51</f>
        <v>0</v>
      </c>
    </row>
    <row r="52" spans="1:9" s="43" customFormat="1" ht="12" customHeight="1">
      <c r="A52" s="40" t="s">
        <v>97</v>
      </c>
      <c r="B52" s="41" t="s">
        <v>98</v>
      </c>
      <c r="C52" s="59"/>
      <c r="D52" s="61">
        <f>[2]RM_6.1.sz.mell!K52</f>
        <v>0</v>
      </c>
      <c r="E52" s="62">
        <f>C52+D52</f>
        <v>0</v>
      </c>
    </row>
    <row r="53" spans="1:9" s="43" customFormat="1" ht="12" customHeight="1">
      <c r="A53" s="40" t="s">
        <v>99</v>
      </c>
      <c r="B53" s="41" t="s">
        <v>100</v>
      </c>
      <c r="C53" s="59"/>
      <c r="D53" s="61">
        <f>[2]RM_6.1.sz.mell!K53</f>
        <v>0</v>
      </c>
      <c r="E53" s="62">
        <f>C53+D53</f>
        <v>0</v>
      </c>
    </row>
    <row r="54" spans="1:9" s="43" customFormat="1" ht="12" customHeight="1" thickBot="1">
      <c r="A54" s="44" t="s">
        <v>101</v>
      </c>
      <c r="B54" s="45" t="s">
        <v>102</v>
      </c>
      <c r="C54" s="60"/>
      <c r="D54" s="61">
        <f>[2]RM_6.1.sz.mell!K54</f>
        <v>0</v>
      </c>
      <c r="E54" s="62">
        <f>C54+D54</f>
        <v>0</v>
      </c>
    </row>
    <row r="55" spans="1:9" s="43" customFormat="1" ht="12" customHeight="1" thickBot="1">
      <c r="A55" s="29" t="s">
        <v>103</v>
      </c>
      <c r="B55" s="30" t="s">
        <v>104</v>
      </c>
      <c r="C55" s="31">
        <f>SUM(C56:C58)</f>
        <v>0</v>
      </c>
      <c r="D55" s="31">
        <f>SUM(D56:D58)</f>
        <v>50000</v>
      </c>
      <c r="E55" s="33">
        <f>SUM(E56:E58)</f>
        <v>50000</v>
      </c>
    </row>
    <row r="56" spans="1:9" s="43" customFormat="1" ht="12" customHeight="1" thickBot="1">
      <c r="A56" s="35" t="s">
        <v>105</v>
      </c>
      <c r="B56" s="36" t="s">
        <v>106</v>
      </c>
      <c r="C56" s="37"/>
      <c r="D56" s="58">
        <f>[2]RM_6.1.sz.mell!K56</f>
        <v>0</v>
      </c>
      <c r="E56" s="57">
        <f>C56+D56</f>
        <v>0</v>
      </c>
    </row>
    <row r="57" spans="1:9" s="43" customFormat="1" ht="12" customHeight="1" thickBot="1">
      <c r="A57" s="40" t="s">
        <v>107</v>
      </c>
      <c r="B57" s="41" t="s">
        <v>108</v>
      </c>
      <c r="C57" s="42"/>
      <c r="D57" s="38">
        <v>50000</v>
      </c>
      <c r="E57" s="38">
        <f>C57+D57</f>
        <v>50000</v>
      </c>
    </row>
    <row r="58" spans="1:9" s="43" customFormat="1" ht="12" customHeight="1" thickBot="1">
      <c r="A58" s="40" t="s">
        <v>109</v>
      </c>
      <c r="B58" s="41" t="s">
        <v>110</v>
      </c>
      <c r="C58" s="42"/>
      <c r="D58" s="38"/>
      <c r="E58" s="38"/>
    </row>
    <row r="59" spans="1:9" s="43" customFormat="1" ht="12" customHeight="1" thickBot="1">
      <c r="A59" s="44" t="s">
        <v>111</v>
      </c>
      <c r="B59" s="45" t="s">
        <v>112</v>
      </c>
      <c r="C59" s="52"/>
      <c r="D59" s="38"/>
      <c r="E59" s="38"/>
    </row>
    <row r="60" spans="1:9" s="43" customFormat="1" ht="12" customHeight="1" thickBot="1">
      <c r="A60" s="29" t="s">
        <v>113</v>
      </c>
      <c r="B60" s="47" t="s">
        <v>114</v>
      </c>
      <c r="C60" s="31">
        <f>SUM(C61:C63)</f>
        <v>0</v>
      </c>
      <c r="D60" s="31">
        <f>SUM(D61:D63)</f>
        <v>0</v>
      </c>
      <c r="E60" s="33">
        <f>SUM(E61:E63)</f>
        <v>0</v>
      </c>
      <c r="I60" s="135"/>
    </row>
    <row r="61" spans="1:9" s="43" customFormat="1" ht="12" customHeight="1" thickBot="1">
      <c r="A61" s="35" t="s">
        <v>115</v>
      </c>
      <c r="B61" s="36" t="s">
        <v>116</v>
      </c>
      <c r="C61" s="63"/>
      <c r="D61" s="64">
        <f>[2]RM_6.1.sz.mell!K61</f>
        <v>0</v>
      </c>
      <c r="E61" s="64">
        <f>C61+D61</f>
        <v>0</v>
      </c>
    </row>
    <row r="62" spans="1:9" s="43" customFormat="1" ht="12" customHeight="1" thickBot="1">
      <c r="A62" s="40" t="s">
        <v>117</v>
      </c>
      <c r="B62" s="41" t="s">
        <v>118</v>
      </c>
      <c r="C62" s="63"/>
      <c r="D62" s="64">
        <f>[2]RM_6.1.sz.mell!K62</f>
        <v>0</v>
      </c>
      <c r="E62" s="64">
        <f>C62+D62</f>
        <v>0</v>
      </c>
    </row>
    <row r="63" spans="1:9" s="43" customFormat="1" ht="12" customHeight="1" thickBot="1">
      <c r="A63" s="40" t="s">
        <v>119</v>
      </c>
      <c r="B63" s="41" t="s">
        <v>120</v>
      </c>
      <c r="C63" s="63"/>
      <c r="D63" s="64"/>
      <c r="E63" s="64">
        <f>C63+D63</f>
        <v>0</v>
      </c>
    </row>
    <row r="64" spans="1:9" s="43" customFormat="1" ht="12" customHeight="1" thickBot="1">
      <c r="A64" s="44" t="s">
        <v>121</v>
      </c>
      <c r="B64" s="45" t="s">
        <v>122</v>
      </c>
      <c r="C64" s="63"/>
      <c r="D64" s="64">
        <f>[2]RM_6.1.sz.mell!K64</f>
        <v>0</v>
      </c>
      <c r="E64" s="64">
        <f>C64+D64</f>
        <v>0</v>
      </c>
    </row>
    <row r="65" spans="1:5" s="43" customFormat="1" ht="12" customHeight="1" thickBot="1">
      <c r="A65" s="29" t="s">
        <v>123</v>
      </c>
      <c r="B65" s="30" t="s">
        <v>124</v>
      </c>
      <c r="C65" s="53">
        <f>+C8+C15+C22+C29+C37+C49+C55+C60</f>
        <v>367493038</v>
      </c>
      <c r="D65" s="53">
        <f>+D8+D15+D22+D29+D37+D49+D55+D60</f>
        <v>-116385712</v>
      </c>
      <c r="E65" s="53">
        <f>+E8+E15+E22+E29+E37+E49+E55+E60</f>
        <v>251107326</v>
      </c>
    </row>
    <row r="66" spans="1:5" s="43" customFormat="1" ht="12" customHeight="1" thickBot="1">
      <c r="A66" s="65" t="s">
        <v>125</v>
      </c>
      <c r="B66" s="47" t="s">
        <v>126</v>
      </c>
      <c r="C66" s="31">
        <f>SUM(C67:C69)</f>
        <v>0</v>
      </c>
      <c r="D66" s="31">
        <f>SUM(D67:D69)</f>
        <v>0</v>
      </c>
      <c r="E66" s="33">
        <f>SUM(E67:E69)</f>
        <v>0</v>
      </c>
    </row>
    <row r="67" spans="1:5" s="43" customFormat="1" ht="12" customHeight="1">
      <c r="A67" s="35" t="s">
        <v>127</v>
      </c>
      <c r="B67" s="36" t="s">
        <v>128</v>
      </c>
      <c r="C67" s="59"/>
      <c r="D67" s="66">
        <f>[2]RM_6.1.sz.mell!K67</f>
        <v>0</v>
      </c>
      <c r="E67" s="67">
        <f>C67+D67</f>
        <v>0</v>
      </c>
    </row>
    <row r="68" spans="1:5" s="43" customFormat="1" ht="12" customHeight="1">
      <c r="A68" s="40" t="s">
        <v>129</v>
      </c>
      <c r="B68" s="41" t="s">
        <v>130</v>
      </c>
      <c r="C68" s="59"/>
      <c r="D68" s="66">
        <f>[2]RM_6.1.sz.mell!K68</f>
        <v>0</v>
      </c>
      <c r="E68" s="67">
        <f>C68+D68</f>
        <v>0</v>
      </c>
    </row>
    <row r="69" spans="1:5" s="43" customFormat="1" ht="12" customHeight="1" thickBot="1">
      <c r="A69" s="68" t="s">
        <v>131</v>
      </c>
      <c r="B69" s="69" t="s">
        <v>132</v>
      </c>
      <c r="C69" s="70"/>
      <c r="D69" s="66">
        <f>[2]RM_6.1.sz.mell!K69</f>
        <v>0</v>
      </c>
      <c r="E69" s="67">
        <f>C69+D69</f>
        <v>0</v>
      </c>
    </row>
    <row r="70" spans="1:5" s="43" customFormat="1" ht="12" customHeight="1" thickBot="1">
      <c r="A70" s="65" t="s">
        <v>133</v>
      </c>
      <c r="B70" s="47" t="s">
        <v>134</v>
      </c>
      <c r="C70" s="31">
        <f>SUM(C71:C74)</f>
        <v>0</v>
      </c>
      <c r="D70" s="31">
        <f>SUM(D71:D74)</f>
        <v>0</v>
      </c>
      <c r="E70" s="33">
        <f>SUM(E71:E74)</f>
        <v>0</v>
      </c>
    </row>
    <row r="71" spans="1:5" s="43" customFormat="1" ht="12" customHeight="1">
      <c r="A71" s="35" t="s">
        <v>135</v>
      </c>
      <c r="B71" s="71" t="s">
        <v>136</v>
      </c>
      <c r="C71" s="59"/>
      <c r="D71" s="59">
        <f>[2]RM_6.1.sz.mell!K71</f>
        <v>0</v>
      </c>
      <c r="E71" s="67">
        <f>C71+D71</f>
        <v>0</v>
      </c>
    </row>
    <row r="72" spans="1:5" s="43" customFormat="1" ht="12" customHeight="1">
      <c r="A72" s="40" t="s">
        <v>137</v>
      </c>
      <c r="B72" s="71" t="s">
        <v>138</v>
      </c>
      <c r="C72" s="59"/>
      <c r="D72" s="59">
        <f>[2]RM_6.1.sz.mell!K72</f>
        <v>0</v>
      </c>
      <c r="E72" s="67">
        <f>C72+D72</f>
        <v>0</v>
      </c>
    </row>
    <row r="73" spans="1:5" s="43" customFormat="1" ht="12" customHeight="1">
      <c r="A73" s="40" t="s">
        <v>139</v>
      </c>
      <c r="B73" s="71" t="s">
        <v>140</v>
      </c>
      <c r="C73" s="59"/>
      <c r="D73" s="59">
        <f>[2]RM_6.1.sz.mell!K73</f>
        <v>0</v>
      </c>
      <c r="E73" s="67">
        <f>C73+D73</f>
        <v>0</v>
      </c>
    </row>
    <row r="74" spans="1:5" s="43" customFormat="1" ht="12" customHeight="1" thickBot="1">
      <c r="A74" s="44" t="s">
        <v>141</v>
      </c>
      <c r="B74" s="72" t="s">
        <v>142</v>
      </c>
      <c r="C74" s="59"/>
      <c r="D74" s="59">
        <f>[2]RM_6.1.sz.mell!K74</f>
        <v>0</v>
      </c>
      <c r="E74" s="67">
        <f>C74+D74</f>
        <v>0</v>
      </c>
    </row>
    <row r="75" spans="1:5" s="43" customFormat="1" ht="12" customHeight="1" thickBot="1">
      <c r="A75" s="65" t="s">
        <v>143</v>
      </c>
      <c r="B75" s="47" t="s">
        <v>144</v>
      </c>
      <c r="C75" s="31">
        <f>SUM(C76:C77)</f>
        <v>42048896</v>
      </c>
      <c r="D75" s="31">
        <f>SUM(D76:D77)</f>
        <v>4350000</v>
      </c>
      <c r="E75" s="33">
        <f>SUM(E76:E77)</f>
        <v>46398896</v>
      </c>
    </row>
    <row r="76" spans="1:5" s="43" customFormat="1" ht="12" customHeight="1" thickBot="1">
      <c r="A76" s="35" t="s">
        <v>145</v>
      </c>
      <c r="B76" s="36" t="s">
        <v>146</v>
      </c>
      <c r="C76" s="63">
        <v>42048896</v>
      </c>
      <c r="D76" s="64">
        <v>4350000</v>
      </c>
      <c r="E76" s="64">
        <v>46398896</v>
      </c>
    </row>
    <row r="77" spans="1:5" s="43" customFormat="1" ht="12" customHeight="1" thickBot="1">
      <c r="A77" s="44" t="s">
        <v>147</v>
      </c>
      <c r="B77" s="45" t="s">
        <v>148</v>
      </c>
      <c r="C77" s="59"/>
      <c r="D77" s="59">
        <f>[2]RM_6.1.sz.mell!K77</f>
        <v>0</v>
      </c>
      <c r="E77" s="67">
        <f>C77+D77</f>
        <v>0</v>
      </c>
    </row>
    <row r="78" spans="1:5" s="39" customFormat="1" ht="12" customHeight="1" thickBot="1">
      <c r="A78" s="65" t="s">
        <v>149</v>
      </c>
      <c r="B78" s="47" t="s">
        <v>150</v>
      </c>
      <c r="C78" s="31">
        <f>SUM(C79:C81)</f>
        <v>0</v>
      </c>
      <c r="D78" s="31">
        <f>SUM(D79:D81)</f>
        <v>4509115</v>
      </c>
      <c r="E78" s="33">
        <f>SUM(E79:E81)</f>
        <v>4509115</v>
      </c>
    </row>
    <row r="79" spans="1:5" s="43" customFormat="1" ht="12" customHeight="1">
      <c r="A79" s="35" t="s">
        <v>151</v>
      </c>
      <c r="B79" s="36" t="s">
        <v>152</v>
      </c>
      <c r="C79" s="59"/>
      <c r="D79" s="59">
        <v>4509115</v>
      </c>
      <c r="E79" s="67">
        <f>C79+D79</f>
        <v>4509115</v>
      </c>
    </row>
    <row r="80" spans="1:5" s="43" customFormat="1" ht="12" customHeight="1">
      <c r="A80" s="40" t="s">
        <v>153</v>
      </c>
      <c r="B80" s="41" t="s">
        <v>154</v>
      </c>
      <c r="C80" s="59"/>
      <c r="D80" s="59">
        <f>[2]RM_6.1.sz.mell!K80</f>
        <v>0</v>
      </c>
      <c r="E80" s="67">
        <f>C80+D80</f>
        <v>0</v>
      </c>
    </row>
    <row r="81" spans="1:9" s="43" customFormat="1" ht="12" customHeight="1" thickBot="1">
      <c r="A81" s="44" t="s">
        <v>155</v>
      </c>
      <c r="B81" s="45" t="s">
        <v>156</v>
      </c>
      <c r="C81" s="59"/>
      <c r="D81" s="59">
        <f>[2]RM_6.1.sz.mell!K81</f>
        <v>0</v>
      </c>
      <c r="E81" s="67">
        <f>C81+D81</f>
        <v>0</v>
      </c>
    </row>
    <row r="82" spans="1:9" s="43" customFormat="1" ht="12" customHeight="1" thickBot="1">
      <c r="A82" s="65" t="s">
        <v>157</v>
      </c>
      <c r="B82" s="47" t="s">
        <v>158</v>
      </c>
      <c r="C82" s="31">
        <f>SUM(C83:C86)</f>
        <v>0</v>
      </c>
      <c r="D82" s="31">
        <f>SUM(D83:D86)</f>
        <v>0</v>
      </c>
      <c r="E82" s="33">
        <f>SUM(E83:E86)</f>
        <v>0</v>
      </c>
    </row>
    <row r="83" spans="1:9" s="43" customFormat="1" ht="12" customHeight="1">
      <c r="A83" s="73" t="s">
        <v>159</v>
      </c>
      <c r="B83" s="36" t="s">
        <v>160</v>
      </c>
      <c r="C83" s="59"/>
      <c r="D83" s="59">
        <f>[2]RM_6.1.sz.mell!K83</f>
        <v>0</v>
      </c>
      <c r="E83" s="67">
        <f t="shared" ref="E83:E88" si="2">C83+D83</f>
        <v>0</v>
      </c>
    </row>
    <row r="84" spans="1:9" s="43" customFormat="1" ht="12" customHeight="1">
      <c r="A84" s="74" t="s">
        <v>161</v>
      </c>
      <c r="B84" s="41" t="s">
        <v>162</v>
      </c>
      <c r="C84" s="59"/>
      <c r="D84" s="59">
        <f>[2]RM_6.1.sz.mell!K84</f>
        <v>0</v>
      </c>
      <c r="E84" s="67">
        <f t="shared" si="2"/>
        <v>0</v>
      </c>
    </row>
    <row r="85" spans="1:9" s="43" customFormat="1" ht="12" customHeight="1">
      <c r="A85" s="74" t="s">
        <v>163</v>
      </c>
      <c r="B85" s="41" t="s">
        <v>164</v>
      </c>
      <c r="C85" s="59"/>
      <c r="D85" s="59">
        <f>[2]RM_6.1.sz.mell!K85</f>
        <v>0</v>
      </c>
      <c r="E85" s="67">
        <f t="shared" si="2"/>
        <v>0</v>
      </c>
    </row>
    <row r="86" spans="1:9" s="39" customFormat="1" ht="12" customHeight="1" thickBot="1">
      <c r="A86" s="75" t="s">
        <v>165</v>
      </c>
      <c r="B86" s="45" t="s">
        <v>166</v>
      </c>
      <c r="C86" s="59"/>
      <c r="D86" s="59">
        <f>[2]RM_6.1.sz.mell!K86</f>
        <v>0</v>
      </c>
      <c r="E86" s="67">
        <f t="shared" si="2"/>
        <v>0</v>
      </c>
    </row>
    <row r="87" spans="1:9" s="39" customFormat="1" ht="12" customHeight="1" thickBot="1">
      <c r="A87" s="65" t="s">
        <v>167</v>
      </c>
      <c r="B87" s="47" t="s">
        <v>168</v>
      </c>
      <c r="C87" s="76"/>
      <c r="D87" s="59">
        <f>[2]RM_6.1.sz.mell!K87</f>
        <v>0</v>
      </c>
      <c r="E87" s="67">
        <f t="shared" si="2"/>
        <v>0</v>
      </c>
    </row>
    <row r="88" spans="1:9" s="39" customFormat="1" ht="12" customHeight="1" thickBot="1">
      <c r="A88" s="65" t="s">
        <v>169</v>
      </c>
      <c r="B88" s="47" t="s">
        <v>170</v>
      </c>
      <c r="C88" s="76"/>
      <c r="D88" s="59">
        <f>[2]RM_6.1.sz.mell!K88</f>
        <v>0</v>
      </c>
      <c r="E88" s="67">
        <f t="shared" si="2"/>
        <v>0</v>
      </c>
    </row>
    <row r="89" spans="1:9" s="39" customFormat="1" ht="12" customHeight="1" thickBot="1">
      <c r="A89" s="65" t="s">
        <v>171</v>
      </c>
      <c r="B89" s="77" t="s">
        <v>172</v>
      </c>
      <c r="C89" s="53">
        <f>+C66+C70+C75+C78+C82+C88+C87</f>
        <v>42048896</v>
      </c>
      <c r="D89" s="53">
        <f>+D66+D70+D75+D78+D82+D88+D87</f>
        <v>8859115</v>
      </c>
      <c r="E89" s="54">
        <f>+E66+E70+E75+E78+E82+E88+E87</f>
        <v>50908011</v>
      </c>
    </row>
    <row r="90" spans="1:9" s="39" customFormat="1" ht="12" customHeight="1" thickBot="1">
      <c r="A90" s="78" t="s">
        <v>173</v>
      </c>
      <c r="B90" s="79" t="s">
        <v>174</v>
      </c>
      <c r="C90" s="53">
        <f>+C65+C89</f>
        <v>409541934</v>
      </c>
      <c r="D90" s="53">
        <f>+D65+D89</f>
        <v>-107526597</v>
      </c>
      <c r="E90" s="53">
        <f>+E65+E89</f>
        <v>302015337</v>
      </c>
      <c r="I90" s="80"/>
    </row>
    <row r="91" spans="1:9" s="43" customFormat="1" ht="15.2" customHeight="1" thickBot="1">
      <c r="A91" s="81"/>
      <c r="B91" s="82"/>
      <c r="C91" s="83"/>
    </row>
    <row r="92" spans="1:9" s="25" customFormat="1" ht="16.5" customHeight="1" thickBot="1">
      <c r="A92" s="26" t="s">
        <v>175</v>
      </c>
      <c r="B92" s="27"/>
      <c r="C92" s="27"/>
      <c r="D92" s="27"/>
      <c r="E92" s="28"/>
    </row>
    <row r="93" spans="1:9" s="88" customFormat="1" ht="12" customHeight="1" thickBot="1">
      <c r="A93" s="84" t="s">
        <v>15</v>
      </c>
      <c r="B93" s="85" t="s">
        <v>176</v>
      </c>
      <c r="C93" s="86">
        <f>+C94+C95+C96+C97+C98+C111</f>
        <v>191704268</v>
      </c>
      <c r="D93" s="86">
        <f>+D94+D95+D96+D97+D98+D111</f>
        <v>40170892</v>
      </c>
      <c r="E93" s="87">
        <f>+E94+E95+E96+E97+E98+E111</f>
        <v>231875160</v>
      </c>
    </row>
    <row r="94" spans="1:9" ht="12" customHeight="1" thickBot="1">
      <c r="A94" s="90" t="s">
        <v>17</v>
      </c>
      <c r="B94" s="91" t="s">
        <v>177</v>
      </c>
      <c r="C94" s="92">
        <f>64735934+3594150</f>
        <v>68330084</v>
      </c>
      <c r="D94" s="38">
        <v>22060207</v>
      </c>
      <c r="E94" s="38">
        <v>90390291</v>
      </c>
    </row>
    <row r="95" spans="1:9" ht="12" customHeight="1" thickBot="1">
      <c r="A95" s="40" t="s">
        <v>19</v>
      </c>
      <c r="B95" s="93" t="s">
        <v>178</v>
      </c>
      <c r="C95" s="42">
        <v>7893751</v>
      </c>
      <c r="D95" s="38">
        <v>3119970</v>
      </c>
      <c r="E95" s="38">
        <v>11013721</v>
      </c>
    </row>
    <row r="96" spans="1:9" ht="12" customHeight="1" thickBot="1">
      <c r="A96" s="40" t="s">
        <v>21</v>
      </c>
      <c r="B96" s="93" t="s">
        <v>179</v>
      </c>
      <c r="C96" s="52">
        <f>17437012+34652786+4784884</f>
        <v>56874682</v>
      </c>
      <c r="D96" s="38">
        <v>-5175606</v>
      </c>
      <c r="E96" s="38">
        <v>51699076</v>
      </c>
    </row>
    <row r="97" spans="1:5" ht="12" customHeight="1" thickBot="1">
      <c r="A97" s="40" t="s">
        <v>23</v>
      </c>
      <c r="B97" s="94" t="s">
        <v>180</v>
      </c>
      <c r="C97" s="52">
        <v>6983922</v>
      </c>
      <c r="D97" s="38">
        <v>874643</v>
      </c>
      <c r="E97" s="38">
        <v>7858565</v>
      </c>
    </row>
    <row r="98" spans="1:5" ht="12" customHeight="1" thickBot="1">
      <c r="A98" s="40" t="s">
        <v>181</v>
      </c>
      <c r="B98" s="95" t="s">
        <v>182</v>
      </c>
      <c r="C98" s="52">
        <f>SUM(C100:C110)</f>
        <v>36890592</v>
      </c>
      <c r="D98" s="38">
        <f>D100+D104+D107+D110+D101</f>
        <v>8597596</v>
      </c>
      <c r="E98" s="38">
        <f>E100+E104+E107+E110+E101</f>
        <v>45488188</v>
      </c>
    </row>
    <row r="99" spans="1:5" ht="12" customHeight="1" thickBot="1">
      <c r="A99" s="40" t="s">
        <v>27</v>
      </c>
      <c r="B99" s="93" t="s">
        <v>183</v>
      </c>
      <c r="C99" s="56"/>
      <c r="D99" s="38">
        <f>[2]RM_6.1.sz.mell!K99</f>
        <v>0</v>
      </c>
      <c r="E99" s="38">
        <f t="shared" ref="E99:E110" si="3">C99+D99</f>
        <v>0</v>
      </c>
    </row>
    <row r="100" spans="1:5" ht="12" customHeight="1" thickBot="1">
      <c r="A100" s="40" t="s">
        <v>184</v>
      </c>
      <c r="B100" s="96" t="s">
        <v>185</v>
      </c>
      <c r="C100" s="51"/>
      <c r="D100" s="38"/>
      <c r="E100" s="38">
        <f t="shared" si="3"/>
        <v>0</v>
      </c>
    </row>
    <row r="101" spans="1:5" ht="12" customHeight="1" thickBot="1">
      <c r="A101" s="40" t="s">
        <v>186</v>
      </c>
      <c r="B101" s="96" t="s">
        <v>187</v>
      </c>
      <c r="C101" s="51"/>
      <c r="D101" s="38">
        <v>155596</v>
      </c>
      <c r="E101" s="38">
        <v>155596</v>
      </c>
    </row>
    <row r="102" spans="1:5" ht="12" customHeight="1" thickBot="1">
      <c r="A102" s="40" t="s">
        <v>188</v>
      </c>
      <c r="B102" s="96" t="s">
        <v>189</v>
      </c>
      <c r="C102" s="51"/>
      <c r="D102" s="38">
        <f>[2]RM_6.1.sz.mell!K102</f>
        <v>0</v>
      </c>
      <c r="E102" s="38">
        <f t="shared" si="3"/>
        <v>0</v>
      </c>
    </row>
    <row r="103" spans="1:5" ht="12" customHeight="1" thickBot="1">
      <c r="A103" s="40" t="s">
        <v>190</v>
      </c>
      <c r="B103" s="97" t="s">
        <v>191</v>
      </c>
      <c r="C103" s="51"/>
      <c r="D103" s="38">
        <f>[2]RM_6.1.sz.mell!K103</f>
        <v>0</v>
      </c>
      <c r="E103" s="38">
        <f t="shared" si="3"/>
        <v>0</v>
      </c>
    </row>
    <row r="104" spans="1:5" ht="12" customHeight="1" thickBot="1">
      <c r="A104" s="40" t="s">
        <v>192</v>
      </c>
      <c r="B104" s="97" t="s">
        <v>193</v>
      </c>
      <c r="C104" s="52">
        <v>36890592</v>
      </c>
      <c r="D104" s="38">
        <v>8352000</v>
      </c>
      <c r="E104" s="38">
        <v>45242592</v>
      </c>
    </row>
    <row r="105" spans="1:5" ht="12" customHeight="1" thickBot="1">
      <c r="A105" s="40" t="s">
        <v>194</v>
      </c>
      <c r="B105" s="96" t="s">
        <v>195</v>
      </c>
      <c r="C105" s="51"/>
      <c r="D105" s="38">
        <f>[2]RM_6.1.sz.mell!K105</f>
        <v>0</v>
      </c>
      <c r="E105" s="38">
        <f t="shared" si="3"/>
        <v>0</v>
      </c>
    </row>
    <row r="106" spans="1:5" ht="12" customHeight="1" thickBot="1">
      <c r="A106" s="40" t="s">
        <v>196</v>
      </c>
      <c r="B106" s="96" t="s">
        <v>197</v>
      </c>
      <c r="C106" s="51"/>
      <c r="D106" s="38">
        <f>[2]RM_6.1.sz.mell!K106</f>
        <v>0</v>
      </c>
      <c r="E106" s="38">
        <f t="shared" si="3"/>
        <v>0</v>
      </c>
    </row>
    <row r="107" spans="1:5" ht="12" customHeight="1" thickBot="1">
      <c r="A107" s="40" t="s">
        <v>198</v>
      </c>
      <c r="B107" s="97" t="s">
        <v>199</v>
      </c>
      <c r="C107" s="50"/>
      <c r="D107" s="38">
        <v>50000</v>
      </c>
      <c r="E107" s="38">
        <f t="shared" si="3"/>
        <v>50000</v>
      </c>
    </row>
    <row r="108" spans="1:5" ht="12" customHeight="1" thickBot="1">
      <c r="A108" s="98" t="s">
        <v>200</v>
      </c>
      <c r="B108" s="99" t="s">
        <v>201</v>
      </c>
      <c r="C108" s="51"/>
      <c r="D108" s="38">
        <f>[2]RM_6.1.sz.mell!K108</f>
        <v>0</v>
      </c>
      <c r="E108" s="38">
        <f t="shared" si="3"/>
        <v>0</v>
      </c>
    </row>
    <row r="109" spans="1:5" ht="12" customHeight="1" thickBot="1">
      <c r="A109" s="40" t="s">
        <v>202</v>
      </c>
      <c r="B109" s="99" t="s">
        <v>203</v>
      </c>
      <c r="C109" s="51"/>
      <c r="D109" s="38">
        <f>[2]RM_6.1.sz.mell!K109</f>
        <v>0</v>
      </c>
      <c r="E109" s="38">
        <f t="shared" si="3"/>
        <v>0</v>
      </c>
    </row>
    <row r="110" spans="1:5" ht="12" customHeight="1" thickBot="1">
      <c r="A110" s="40" t="s">
        <v>204</v>
      </c>
      <c r="B110" s="97" t="s">
        <v>205</v>
      </c>
      <c r="C110" s="42"/>
      <c r="D110" s="38">
        <v>40000</v>
      </c>
      <c r="E110" s="38">
        <f t="shared" si="3"/>
        <v>40000</v>
      </c>
    </row>
    <row r="111" spans="1:5" ht="12" customHeight="1" thickBot="1">
      <c r="A111" s="40" t="s">
        <v>206</v>
      </c>
      <c r="B111" s="94" t="s">
        <v>207</v>
      </c>
      <c r="C111" s="42">
        <f>SUM(C112)</f>
        <v>14731237</v>
      </c>
      <c r="D111" s="38">
        <v>10694082</v>
      </c>
      <c r="E111" s="38">
        <v>25425319</v>
      </c>
    </row>
    <row r="112" spans="1:5" ht="12" customHeight="1" thickBot="1">
      <c r="A112" s="44" t="s">
        <v>208</v>
      </c>
      <c r="B112" s="93" t="s">
        <v>209</v>
      </c>
      <c r="C112" s="52">
        <v>14731237</v>
      </c>
      <c r="D112" s="38">
        <f>D111</f>
        <v>10694082</v>
      </c>
      <c r="E112" s="38">
        <v>25425319</v>
      </c>
    </row>
    <row r="113" spans="1:5" ht="12" customHeight="1" thickBot="1">
      <c r="A113" s="68" t="s">
        <v>210</v>
      </c>
      <c r="B113" s="100" t="s">
        <v>211</v>
      </c>
      <c r="C113" s="101"/>
      <c r="D113" s="102">
        <f>[2]RM_6.1.sz.mell!K113</f>
        <v>0</v>
      </c>
      <c r="E113" s="103">
        <f>C113+D113</f>
        <v>0</v>
      </c>
    </row>
    <row r="114" spans="1:5" ht="12" customHeight="1" thickBot="1">
      <c r="A114" s="29" t="s">
        <v>29</v>
      </c>
      <c r="B114" s="104" t="s">
        <v>212</v>
      </c>
      <c r="C114" s="31">
        <f>+C115+C117+C119</f>
        <v>189437209</v>
      </c>
      <c r="D114" s="32">
        <f>+D115+D117+D119</f>
        <v>-143037108</v>
      </c>
      <c r="E114" s="33">
        <f>+E115+E117+E119</f>
        <v>46400101</v>
      </c>
    </row>
    <row r="115" spans="1:5" ht="12" customHeight="1" thickBot="1">
      <c r="A115" s="35" t="s">
        <v>31</v>
      </c>
      <c r="B115" s="93" t="s">
        <v>213</v>
      </c>
      <c r="C115" s="37">
        <f>137363937+37088063</f>
        <v>174452000</v>
      </c>
      <c r="D115" s="38">
        <v>-143037108</v>
      </c>
      <c r="E115" s="38">
        <v>31414892</v>
      </c>
    </row>
    <row r="116" spans="1:5" ht="12" customHeight="1" thickBot="1">
      <c r="A116" s="35" t="s">
        <v>33</v>
      </c>
      <c r="B116" s="105" t="s">
        <v>214</v>
      </c>
      <c r="C116" s="37">
        <v>167251300</v>
      </c>
      <c r="D116" s="38">
        <v>-135836408</v>
      </c>
      <c r="E116" s="38">
        <v>31414892</v>
      </c>
    </row>
    <row r="117" spans="1:5" ht="12" customHeight="1" thickBot="1">
      <c r="A117" s="35" t="s">
        <v>35</v>
      </c>
      <c r="B117" s="105" t="s">
        <v>215</v>
      </c>
      <c r="C117" s="42">
        <f>11799377+3185832</f>
        <v>14985209</v>
      </c>
      <c r="D117" s="38"/>
      <c r="E117" s="38">
        <v>14985209</v>
      </c>
    </row>
    <row r="118" spans="1:5" ht="12" customHeight="1" thickBot="1">
      <c r="A118" s="35" t="s">
        <v>37</v>
      </c>
      <c r="B118" s="105" t="s">
        <v>216</v>
      </c>
      <c r="C118" s="106">
        <f>C117</f>
        <v>14985209</v>
      </c>
      <c r="D118" s="38">
        <f>[2]RM_6.1.sz.mell!K118</f>
        <v>0</v>
      </c>
      <c r="E118" s="38">
        <f t="shared" ref="E118:E127" si="4">C118+D118</f>
        <v>14985209</v>
      </c>
    </row>
    <row r="119" spans="1:5" ht="12" customHeight="1" thickBot="1">
      <c r="A119" s="35" t="s">
        <v>39</v>
      </c>
      <c r="B119" s="107" t="s">
        <v>217</v>
      </c>
      <c r="C119" s="50"/>
      <c r="D119" s="38">
        <f>[2]RM_6.1.sz.mell!K119</f>
        <v>0</v>
      </c>
      <c r="E119" s="38">
        <f t="shared" si="4"/>
        <v>0</v>
      </c>
    </row>
    <row r="120" spans="1:5" ht="12" customHeight="1" thickBot="1">
      <c r="A120" s="35" t="s">
        <v>41</v>
      </c>
      <c r="B120" s="108" t="s">
        <v>218</v>
      </c>
      <c r="C120" s="50"/>
      <c r="D120" s="38">
        <f>[2]RM_6.1.sz.mell!K120</f>
        <v>0</v>
      </c>
      <c r="E120" s="38">
        <f t="shared" si="4"/>
        <v>0</v>
      </c>
    </row>
    <row r="121" spans="1:5" ht="12" customHeight="1" thickBot="1">
      <c r="A121" s="35" t="s">
        <v>219</v>
      </c>
      <c r="B121" s="109" t="s">
        <v>220</v>
      </c>
      <c r="C121" s="50"/>
      <c r="D121" s="38">
        <f>[2]RM_6.1.sz.mell!K121</f>
        <v>0</v>
      </c>
      <c r="E121" s="38">
        <f t="shared" si="4"/>
        <v>0</v>
      </c>
    </row>
    <row r="122" spans="1:5" ht="12" customHeight="1" thickBot="1">
      <c r="A122" s="35" t="s">
        <v>221</v>
      </c>
      <c r="B122" s="97" t="s">
        <v>193</v>
      </c>
      <c r="C122" s="50"/>
      <c r="D122" s="38">
        <f>[2]RM_6.1.sz.mell!K122</f>
        <v>0</v>
      </c>
      <c r="E122" s="38">
        <f t="shared" si="4"/>
        <v>0</v>
      </c>
    </row>
    <row r="123" spans="1:5" ht="12" customHeight="1" thickBot="1">
      <c r="A123" s="35" t="s">
        <v>222</v>
      </c>
      <c r="B123" s="97" t="s">
        <v>223</v>
      </c>
      <c r="C123" s="50"/>
      <c r="D123" s="38">
        <f>[2]RM_6.1.sz.mell!K123</f>
        <v>0</v>
      </c>
      <c r="E123" s="38">
        <f t="shared" si="4"/>
        <v>0</v>
      </c>
    </row>
    <row r="124" spans="1:5" ht="12" customHeight="1" thickBot="1">
      <c r="A124" s="35" t="s">
        <v>224</v>
      </c>
      <c r="B124" s="97" t="s">
        <v>225</v>
      </c>
      <c r="C124" s="50"/>
      <c r="D124" s="38">
        <f>[2]RM_6.1.sz.mell!K124</f>
        <v>0</v>
      </c>
      <c r="E124" s="38">
        <f t="shared" si="4"/>
        <v>0</v>
      </c>
    </row>
    <row r="125" spans="1:5" ht="12" customHeight="1" thickBot="1">
      <c r="A125" s="35" t="s">
        <v>226</v>
      </c>
      <c r="B125" s="97" t="s">
        <v>199</v>
      </c>
      <c r="C125" s="50"/>
      <c r="D125" s="38">
        <f>[2]RM_6.1.sz.mell!K125</f>
        <v>0</v>
      </c>
      <c r="E125" s="38">
        <f t="shared" si="4"/>
        <v>0</v>
      </c>
    </row>
    <row r="126" spans="1:5" ht="12" customHeight="1" thickBot="1">
      <c r="A126" s="35" t="s">
        <v>227</v>
      </c>
      <c r="B126" s="97" t="s">
        <v>228</v>
      </c>
      <c r="C126" s="50"/>
      <c r="D126" s="38">
        <f>[2]RM_6.1.sz.mell!K126</f>
        <v>0</v>
      </c>
      <c r="E126" s="38">
        <f t="shared" si="4"/>
        <v>0</v>
      </c>
    </row>
    <row r="127" spans="1:5" ht="12" customHeight="1" thickBot="1">
      <c r="A127" s="98" t="s">
        <v>229</v>
      </c>
      <c r="B127" s="97" t="s">
        <v>230</v>
      </c>
      <c r="C127" s="51"/>
      <c r="D127" s="38">
        <f>[2]RM_6.1.sz.mell!K127</f>
        <v>0</v>
      </c>
      <c r="E127" s="38">
        <f t="shared" si="4"/>
        <v>0</v>
      </c>
    </row>
    <row r="128" spans="1:5" ht="12" customHeight="1" thickBot="1">
      <c r="A128" s="29" t="s">
        <v>43</v>
      </c>
      <c r="B128" s="110" t="s">
        <v>231</v>
      </c>
      <c r="C128" s="31">
        <f>+C93+C114</f>
        <v>381141477</v>
      </c>
      <c r="D128" s="32">
        <f>+D93+D114</f>
        <v>-102866216</v>
      </c>
      <c r="E128" s="33">
        <f>+E93+E114</f>
        <v>278275261</v>
      </c>
    </row>
    <row r="129" spans="1:11" ht="12" customHeight="1" thickBot="1">
      <c r="A129" s="29" t="s">
        <v>232</v>
      </c>
      <c r="B129" s="110" t="s">
        <v>233</v>
      </c>
      <c r="C129" s="31">
        <f>+C130+C131+C132</f>
        <v>0</v>
      </c>
      <c r="D129" s="32">
        <f>+D130+D131+D132</f>
        <v>0</v>
      </c>
      <c r="E129" s="33">
        <f>+E130+E131+E132</f>
        <v>0</v>
      </c>
    </row>
    <row r="130" spans="1:11" s="88" customFormat="1" ht="12" customHeight="1">
      <c r="A130" s="35" t="s">
        <v>59</v>
      </c>
      <c r="B130" s="111" t="s">
        <v>234</v>
      </c>
      <c r="C130" s="50"/>
      <c r="D130" s="112">
        <f>[2]RM_6.1.sz.mell!K130</f>
        <v>0</v>
      </c>
      <c r="E130" s="113">
        <f>C130+D130</f>
        <v>0</v>
      </c>
    </row>
    <row r="131" spans="1:11" ht="12" customHeight="1">
      <c r="A131" s="35" t="s">
        <v>61</v>
      </c>
      <c r="B131" s="111" t="s">
        <v>235</v>
      </c>
      <c r="C131" s="50"/>
      <c r="D131" s="112">
        <f>[2]RM_6.1.sz.mell!K131</f>
        <v>0</v>
      </c>
      <c r="E131" s="113">
        <f>C131+D131</f>
        <v>0</v>
      </c>
    </row>
    <row r="132" spans="1:11" ht="12" customHeight="1" thickBot="1">
      <c r="A132" s="98" t="s">
        <v>62</v>
      </c>
      <c r="B132" s="114" t="s">
        <v>236</v>
      </c>
      <c r="C132" s="50"/>
      <c r="D132" s="112">
        <f>[2]RM_6.1.sz.mell!K132</f>
        <v>0</v>
      </c>
      <c r="E132" s="113">
        <f>C132+D132</f>
        <v>0</v>
      </c>
    </row>
    <row r="133" spans="1:11" ht="12" customHeight="1" thickBot="1">
      <c r="A133" s="29" t="s">
        <v>67</v>
      </c>
      <c r="B133" s="110" t="s">
        <v>237</v>
      </c>
      <c r="C133" s="31">
        <f>+C134+C135+C136+C137+C138+C139</f>
        <v>0</v>
      </c>
      <c r="D133" s="32">
        <f>+D134+D135+D136+D137+D138+D139</f>
        <v>0</v>
      </c>
      <c r="E133" s="33">
        <f>+E134+E135+E136+E137+E138+E139</f>
        <v>0</v>
      </c>
    </row>
    <row r="134" spans="1:11" ht="12" customHeight="1">
      <c r="A134" s="35" t="s">
        <v>69</v>
      </c>
      <c r="B134" s="111" t="s">
        <v>238</v>
      </c>
      <c r="C134" s="50"/>
      <c r="D134" s="112">
        <f>[2]RM_6.1.sz.mell!K134</f>
        <v>0</v>
      </c>
      <c r="E134" s="113">
        <f t="shared" ref="E134:E139" si="5">C134+D134</f>
        <v>0</v>
      </c>
    </row>
    <row r="135" spans="1:11" ht="12" customHeight="1">
      <c r="A135" s="35" t="s">
        <v>71</v>
      </c>
      <c r="B135" s="111" t="s">
        <v>239</v>
      </c>
      <c r="C135" s="50"/>
      <c r="D135" s="112">
        <f>[2]RM_6.1.sz.mell!K135</f>
        <v>0</v>
      </c>
      <c r="E135" s="113">
        <f t="shared" si="5"/>
        <v>0</v>
      </c>
    </row>
    <row r="136" spans="1:11" ht="12" customHeight="1">
      <c r="A136" s="35" t="s">
        <v>73</v>
      </c>
      <c r="B136" s="111" t="s">
        <v>240</v>
      </c>
      <c r="C136" s="50"/>
      <c r="D136" s="112">
        <f>[2]RM_6.1.sz.mell!K136</f>
        <v>0</v>
      </c>
      <c r="E136" s="113">
        <f t="shared" si="5"/>
        <v>0</v>
      </c>
    </row>
    <row r="137" spans="1:11" ht="12" customHeight="1">
      <c r="A137" s="35" t="s">
        <v>75</v>
      </c>
      <c r="B137" s="111" t="s">
        <v>241</v>
      </c>
      <c r="C137" s="50"/>
      <c r="D137" s="112">
        <f>[2]RM_6.1.sz.mell!K137</f>
        <v>0</v>
      </c>
      <c r="E137" s="113">
        <f t="shared" si="5"/>
        <v>0</v>
      </c>
    </row>
    <row r="138" spans="1:11" ht="12" customHeight="1">
      <c r="A138" s="35" t="s">
        <v>77</v>
      </c>
      <c r="B138" s="111" t="s">
        <v>242</v>
      </c>
      <c r="C138" s="50"/>
      <c r="D138" s="112">
        <f>[2]RM_6.1.sz.mell!K138</f>
        <v>0</v>
      </c>
      <c r="E138" s="113">
        <f t="shared" si="5"/>
        <v>0</v>
      </c>
    </row>
    <row r="139" spans="1:11" s="88" customFormat="1" ht="12" customHeight="1" thickBot="1">
      <c r="A139" s="98" t="s">
        <v>79</v>
      </c>
      <c r="B139" s="114" t="s">
        <v>243</v>
      </c>
      <c r="C139" s="50"/>
      <c r="D139" s="112">
        <f>[2]RM_6.1.sz.mell!K139</f>
        <v>0</v>
      </c>
      <c r="E139" s="113">
        <f t="shared" si="5"/>
        <v>0</v>
      </c>
    </row>
    <row r="140" spans="1:11" ht="12" customHeight="1" thickBot="1">
      <c r="A140" s="29" t="s">
        <v>91</v>
      </c>
      <c r="B140" s="110" t="s">
        <v>244</v>
      </c>
      <c r="C140" s="53">
        <f>+C141+C142+C144+C145+C143</f>
        <v>28400457</v>
      </c>
      <c r="D140" s="115">
        <f>+D141+D142+D144+D145+D143</f>
        <v>-4660381</v>
      </c>
      <c r="E140" s="54">
        <f>+E141+E142+E144+E145+E143</f>
        <v>23740076</v>
      </c>
      <c r="K140" s="116"/>
    </row>
    <row r="141" spans="1:11">
      <c r="A141" s="35" t="s">
        <v>93</v>
      </c>
      <c r="B141" s="111" t="s">
        <v>245</v>
      </c>
      <c r="C141" s="106"/>
      <c r="D141" s="112">
        <f>[2]RM_6.1.sz.mell!K141</f>
        <v>0</v>
      </c>
      <c r="E141" s="113">
        <f>C141+D141</f>
        <v>0</v>
      </c>
    </row>
    <row r="142" spans="1:11" ht="12" customHeight="1" thickBot="1">
      <c r="A142" s="35" t="s">
        <v>95</v>
      </c>
      <c r="B142" s="111" t="s">
        <v>246</v>
      </c>
      <c r="C142" s="106">
        <v>3400457</v>
      </c>
      <c r="D142" s="112">
        <f>[2]RM_6.1.sz.mell!K142</f>
        <v>0</v>
      </c>
      <c r="E142" s="113">
        <f>C142+D142</f>
        <v>3400457</v>
      </c>
    </row>
    <row r="143" spans="1:11" ht="12" customHeight="1" thickBot="1">
      <c r="A143" s="35" t="s">
        <v>97</v>
      </c>
      <c r="B143" s="111" t="s">
        <v>247</v>
      </c>
      <c r="C143" s="106">
        <v>25000000</v>
      </c>
      <c r="D143" s="38">
        <v>-4660381</v>
      </c>
      <c r="E143" s="38">
        <v>20339619</v>
      </c>
    </row>
    <row r="144" spans="1:11" s="88" customFormat="1" ht="12" customHeight="1">
      <c r="A144" s="35" t="s">
        <v>99</v>
      </c>
      <c r="B144" s="111" t="s">
        <v>248</v>
      </c>
      <c r="C144" s="55"/>
      <c r="D144" s="112">
        <f>[2]RM_6.1.sz.mell!K144</f>
        <v>0</v>
      </c>
      <c r="E144" s="113">
        <f>C144+D144</f>
        <v>0</v>
      </c>
    </row>
    <row r="145" spans="1:9" s="88" customFormat="1" ht="12" customHeight="1" thickBot="1">
      <c r="A145" s="98" t="s">
        <v>101</v>
      </c>
      <c r="B145" s="114" t="s">
        <v>249</v>
      </c>
      <c r="C145" s="55"/>
      <c r="D145" s="112">
        <f>[2]RM_6.1.sz.mell!K145</f>
        <v>0</v>
      </c>
      <c r="E145" s="113">
        <f>C145+D145</f>
        <v>0</v>
      </c>
    </row>
    <row r="146" spans="1:9" s="88" customFormat="1" ht="12" customHeight="1" thickBot="1">
      <c r="A146" s="29" t="s">
        <v>250</v>
      </c>
      <c r="B146" s="110" t="s">
        <v>251</v>
      </c>
      <c r="C146" s="117">
        <f>+C147+C148+C149+C150+C151</f>
        <v>0</v>
      </c>
      <c r="D146" s="118">
        <f>+D147+D148+D149+D150+D151</f>
        <v>0</v>
      </c>
      <c r="E146" s="119">
        <f>+E147+E148+E149+E150+E151</f>
        <v>0</v>
      </c>
    </row>
    <row r="147" spans="1:9" s="88" customFormat="1" ht="12" customHeight="1">
      <c r="A147" s="35" t="s">
        <v>105</v>
      </c>
      <c r="B147" s="111" t="s">
        <v>252</v>
      </c>
      <c r="C147" s="50"/>
      <c r="D147" s="112">
        <f>[2]RM_6.1.sz.mell!K147</f>
        <v>0</v>
      </c>
      <c r="E147" s="113">
        <f>C147+D147</f>
        <v>0</v>
      </c>
    </row>
    <row r="148" spans="1:9" s="88" customFormat="1" ht="12" customHeight="1">
      <c r="A148" s="35" t="s">
        <v>107</v>
      </c>
      <c r="B148" s="111" t="s">
        <v>253</v>
      </c>
      <c r="C148" s="50"/>
      <c r="D148" s="112">
        <f>[2]RM_6.1.sz.mell!K148</f>
        <v>0</v>
      </c>
      <c r="E148" s="113">
        <f t="shared" ref="E148:E153" si="6">C148+D148</f>
        <v>0</v>
      </c>
    </row>
    <row r="149" spans="1:9" s="88" customFormat="1" ht="12" customHeight="1">
      <c r="A149" s="35" t="s">
        <v>109</v>
      </c>
      <c r="B149" s="111" t="s">
        <v>254</v>
      </c>
      <c r="C149" s="50"/>
      <c r="D149" s="112">
        <f>[2]RM_6.1.sz.mell!K149</f>
        <v>0</v>
      </c>
      <c r="E149" s="113">
        <f t="shared" si="6"/>
        <v>0</v>
      </c>
    </row>
    <row r="150" spans="1:9" s="88" customFormat="1" ht="12" customHeight="1">
      <c r="A150" s="35" t="s">
        <v>111</v>
      </c>
      <c r="B150" s="111" t="s">
        <v>255</v>
      </c>
      <c r="C150" s="50"/>
      <c r="D150" s="112">
        <f>[2]RM_6.1.sz.mell!K150</f>
        <v>0</v>
      </c>
      <c r="E150" s="113">
        <f t="shared" si="6"/>
        <v>0</v>
      </c>
    </row>
    <row r="151" spans="1:9" ht="12.75" customHeight="1" thickBot="1">
      <c r="A151" s="98" t="s">
        <v>256</v>
      </c>
      <c r="B151" s="114" t="s">
        <v>257</v>
      </c>
      <c r="C151" s="51"/>
      <c r="D151" s="112">
        <f>[2]RM_6.1.sz.mell!K151</f>
        <v>0</v>
      </c>
      <c r="E151" s="113">
        <f t="shared" si="6"/>
        <v>0</v>
      </c>
    </row>
    <row r="152" spans="1:9" ht="12.75" customHeight="1" thickBot="1">
      <c r="A152" s="120" t="s">
        <v>113</v>
      </c>
      <c r="B152" s="110" t="s">
        <v>258</v>
      </c>
      <c r="C152" s="117"/>
      <c r="D152" s="112">
        <f>[2]RM_6.1.sz.mell!K152</f>
        <v>0</v>
      </c>
      <c r="E152" s="113">
        <f t="shared" si="6"/>
        <v>0</v>
      </c>
    </row>
    <row r="153" spans="1:9" ht="12.75" customHeight="1" thickBot="1">
      <c r="A153" s="120" t="s">
        <v>123</v>
      </c>
      <c r="B153" s="110" t="s">
        <v>259</v>
      </c>
      <c r="C153" s="117"/>
      <c r="D153" s="112">
        <f>[2]RM_6.1.sz.mell!K153</f>
        <v>0</v>
      </c>
      <c r="E153" s="113">
        <f t="shared" si="6"/>
        <v>0</v>
      </c>
    </row>
    <row r="154" spans="1:9" ht="12" customHeight="1" thickBot="1">
      <c r="A154" s="29" t="s">
        <v>260</v>
      </c>
      <c r="B154" s="110" t="s">
        <v>261</v>
      </c>
      <c r="C154" s="121">
        <f>+C129+C133+C140+C146+C152+C153</f>
        <v>28400457</v>
      </c>
      <c r="D154" s="122">
        <f>+D129+D133+D140+D146+D152+D153</f>
        <v>-4660381</v>
      </c>
      <c r="E154" s="123">
        <f>+E129+E133+E140+E146+E152+E153</f>
        <v>23740076</v>
      </c>
    </row>
    <row r="155" spans="1:9" ht="15.2" customHeight="1" thickBot="1">
      <c r="A155" s="124" t="s">
        <v>262</v>
      </c>
      <c r="B155" s="125" t="s">
        <v>263</v>
      </c>
      <c r="C155" s="121">
        <f>+C128+C154</f>
        <v>409541934</v>
      </c>
      <c r="D155" s="122">
        <f>+D128+D154</f>
        <v>-107526597</v>
      </c>
      <c r="E155" s="123">
        <f>+E128+E154</f>
        <v>302015337</v>
      </c>
      <c r="I155" s="136"/>
    </row>
    <row r="156" spans="1:9" ht="15.75" thickBot="1">
      <c r="C156" s="129">
        <f>C90-C155</f>
        <v>0</v>
      </c>
      <c r="D156" s="129">
        <f>D90-D155</f>
        <v>0</v>
      </c>
      <c r="E156" s="130"/>
    </row>
    <row r="157" spans="1:9" ht="15.2" customHeight="1" thickBot="1">
      <c r="A157" s="131" t="s">
        <v>264</v>
      </c>
      <c r="B157" s="132"/>
      <c r="C157" s="133">
        <v>15</v>
      </c>
      <c r="D157" s="133">
        <v>15</v>
      </c>
      <c r="E157" s="134">
        <v>15</v>
      </c>
    </row>
    <row r="158" spans="1:9" ht="14.45" customHeight="1" thickBot="1">
      <c r="A158" s="131" t="s">
        <v>265</v>
      </c>
      <c r="B158" s="132"/>
      <c r="C158" s="133"/>
      <c r="D158" s="133"/>
      <c r="E158" s="134"/>
    </row>
  </sheetData>
  <mergeCells count="5">
    <mergeCell ref="B1:E1"/>
    <mergeCell ref="B2:D2"/>
    <mergeCell ref="B3:D3"/>
    <mergeCell ref="A7:E7"/>
    <mergeCell ref="A92:E9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8"/>
  <sheetViews>
    <sheetView workbookViewId="0">
      <selection sqref="A1:XFD1048576"/>
    </sheetView>
  </sheetViews>
  <sheetFormatPr defaultRowHeight="15"/>
  <cols>
    <col min="1" max="1" width="13.85546875" style="127" customWidth="1"/>
    <col min="2" max="2" width="53.140625" style="128" customWidth="1"/>
    <col min="3" max="3" width="12.140625" style="130" customWidth="1"/>
    <col min="4" max="5" width="12.140625" style="20" customWidth="1"/>
    <col min="6" max="256" width="9.140625" style="20"/>
    <col min="257" max="257" width="13.85546875" style="20" customWidth="1"/>
    <col min="258" max="258" width="53.140625" style="20" customWidth="1"/>
    <col min="259" max="261" width="12.140625" style="20" customWidth="1"/>
    <col min="262" max="512" width="9.140625" style="20"/>
    <col min="513" max="513" width="13.85546875" style="20" customWidth="1"/>
    <col min="514" max="514" width="53.140625" style="20" customWidth="1"/>
    <col min="515" max="517" width="12.140625" style="20" customWidth="1"/>
    <col min="518" max="768" width="9.140625" style="20"/>
    <col min="769" max="769" width="13.85546875" style="20" customWidth="1"/>
    <col min="770" max="770" width="53.140625" style="20" customWidth="1"/>
    <col min="771" max="773" width="12.140625" style="20" customWidth="1"/>
    <col min="774" max="1024" width="9.140625" style="20"/>
    <col min="1025" max="1025" width="13.85546875" style="20" customWidth="1"/>
    <col min="1026" max="1026" width="53.140625" style="20" customWidth="1"/>
    <col min="1027" max="1029" width="12.140625" style="20" customWidth="1"/>
    <col min="1030" max="1280" width="9.140625" style="20"/>
    <col min="1281" max="1281" width="13.85546875" style="20" customWidth="1"/>
    <col min="1282" max="1282" width="53.140625" style="20" customWidth="1"/>
    <col min="1283" max="1285" width="12.140625" style="20" customWidth="1"/>
    <col min="1286" max="1536" width="9.140625" style="20"/>
    <col min="1537" max="1537" width="13.85546875" style="20" customWidth="1"/>
    <col min="1538" max="1538" width="53.140625" style="20" customWidth="1"/>
    <col min="1539" max="1541" width="12.140625" style="20" customWidth="1"/>
    <col min="1542" max="1792" width="9.140625" style="20"/>
    <col min="1793" max="1793" width="13.85546875" style="20" customWidth="1"/>
    <col min="1794" max="1794" width="53.140625" style="20" customWidth="1"/>
    <col min="1795" max="1797" width="12.140625" style="20" customWidth="1"/>
    <col min="1798" max="2048" width="9.140625" style="20"/>
    <col min="2049" max="2049" width="13.85546875" style="20" customWidth="1"/>
    <col min="2050" max="2050" width="53.140625" style="20" customWidth="1"/>
    <col min="2051" max="2053" width="12.140625" style="20" customWidth="1"/>
    <col min="2054" max="2304" width="9.140625" style="20"/>
    <col min="2305" max="2305" width="13.85546875" style="20" customWidth="1"/>
    <col min="2306" max="2306" width="53.140625" style="20" customWidth="1"/>
    <col min="2307" max="2309" width="12.140625" style="20" customWidth="1"/>
    <col min="2310" max="2560" width="9.140625" style="20"/>
    <col min="2561" max="2561" width="13.85546875" style="20" customWidth="1"/>
    <col min="2562" max="2562" width="53.140625" style="20" customWidth="1"/>
    <col min="2563" max="2565" width="12.140625" style="20" customWidth="1"/>
    <col min="2566" max="2816" width="9.140625" style="20"/>
    <col min="2817" max="2817" width="13.85546875" style="20" customWidth="1"/>
    <col min="2818" max="2818" width="53.140625" style="20" customWidth="1"/>
    <col min="2819" max="2821" width="12.140625" style="20" customWidth="1"/>
    <col min="2822" max="3072" width="9.140625" style="20"/>
    <col min="3073" max="3073" width="13.85546875" style="20" customWidth="1"/>
    <col min="3074" max="3074" width="53.140625" style="20" customWidth="1"/>
    <col min="3075" max="3077" width="12.140625" style="20" customWidth="1"/>
    <col min="3078" max="3328" width="9.140625" style="20"/>
    <col min="3329" max="3329" width="13.85546875" style="20" customWidth="1"/>
    <col min="3330" max="3330" width="53.140625" style="20" customWidth="1"/>
    <col min="3331" max="3333" width="12.140625" style="20" customWidth="1"/>
    <col min="3334" max="3584" width="9.140625" style="20"/>
    <col min="3585" max="3585" width="13.85546875" style="20" customWidth="1"/>
    <col min="3586" max="3586" width="53.140625" style="20" customWidth="1"/>
    <col min="3587" max="3589" width="12.140625" style="20" customWidth="1"/>
    <col min="3590" max="3840" width="9.140625" style="20"/>
    <col min="3841" max="3841" width="13.85546875" style="20" customWidth="1"/>
    <col min="3842" max="3842" width="53.140625" style="20" customWidth="1"/>
    <col min="3843" max="3845" width="12.140625" style="20" customWidth="1"/>
    <col min="3846" max="4096" width="9.140625" style="20"/>
    <col min="4097" max="4097" width="13.85546875" style="20" customWidth="1"/>
    <col min="4098" max="4098" width="53.140625" style="20" customWidth="1"/>
    <col min="4099" max="4101" width="12.140625" style="20" customWidth="1"/>
    <col min="4102" max="4352" width="9.140625" style="20"/>
    <col min="4353" max="4353" width="13.85546875" style="20" customWidth="1"/>
    <col min="4354" max="4354" width="53.140625" style="20" customWidth="1"/>
    <col min="4355" max="4357" width="12.140625" style="20" customWidth="1"/>
    <col min="4358" max="4608" width="9.140625" style="20"/>
    <col min="4609" max="4609" width="13.85546875" style="20" customWidth="1"/>
    <col min="4610" max="4610" width="53.140625" style="20" customWidth="1"/>
    <col min="4611" max="4613" width="12.140625" style="20" customWidth="1"/>
    <col min="4614" max="4864" width="9.140625" style="20"/>
    <col min="4865" max="4865" width="13.85546875" style="20" customWidth="1"/>
    <col min="4866" max="4866" width="53.140625" style="20" customWidth="1"/>
    <col min="4867" max="4869" width="12.140625" style="20" customWidth="1"/>
    <col min="4870" max="5120" width="9.140625" style="20"/>
    <col min="5121" max="5121" width="13.85546875" style="20" customWidth="1"/>
    <col min="5122" max="5122" width="53.140625" style="20" customWidth="1"/>
    <col min="5123" max="5125" width="12.140625" style="20" customWidth="1"/>
    <col min="5126" max="5376" width="9.140625" style="20"/>
    <col min="5377" max="5377" width="13.85546875" style="20" customWidth="1"/>
    <col min="5378" max="5378" width="53.140625" style="20" customWidth="1"/>
    <col min="5379" max="5381" width="12.140625" style="20" customWidth="1"/>
    <col min="5382" max="5632" width="9.140625" style="20"/>
    <col min="5633" max="5633" width="13.85546875" style="20" customWidth="1"/>
    <col min="5634" max="5634" width="53.140625" style="20" customWidth="1"/>
    <col min="5635" max="5637" width="12.140625" style="20" customWidth="1"/>
    <col min="5638" max="5888" width="9.140625" style="20"/>
    <col min="5889" max="5889" width="13.85546875" style="20" customWidth="1"/>
    <col min="5890" max="5890" width="53.140625" style="20" customWidth="1"/>
    <col min="5891" max="5893" width="12.140625" style="20" customWidth="1"/>
    <col min="5894" max="6144" width="9.140625" style="20"/>
    <col min="6145" max="6145" width="13.85546875" style="20" customWidth="1"/>
    <col min="6146" max="6146" width="53.140625" style="20" customWidth="1"/>
    <col min="6147" max="6149" width="12.140625" style="20" customWidth="1"/>
    <col min="6150" max="6400" width="9.140625" style="20"/>
    <col min="6401" max="6401" width="13.85546875" style="20" customWidth="1"/>
    <col min="6402" max="6402" width="53.140625" style="20" customWidth="1"/>
    <col min="6403" max="6405" width="12.140625" style="20" customWidth="1"/>
    <col min="6406" max="6656" width="9.140625" style="20"/>
    <col min="6657" max="6657" width="13.85546875" style="20" customWidth="1"/>
    <col min="6658" max="6658" width="53.140625" style="20" customWidth="1"/>
    <col min="6659" max="6661" width="12.140625" style="20" customWidth="1"/>
    <col min="6662" max="6912" width="9.140625" style="20"/>
    <col min="6913" max="6913" width="13.85546875" style="20" customWidth="1"/>
    <col min="6914" max="6914" width="53.140625" style="20" customWidth="1"/>
    <col min="6915" max="6917" width="12.140625" style="20" customWidth="1"/>
    <col min="6918" max="7168" width="9.140625" style="20"/>
    <col min="7169" max="7169" width="13.85546875" style="20" customWidth="1"/>
    <col min="7170" max="7170" width="53.140625" style="20" customWidth="1"/>
    <col min="7171" max="7173" width="12.140625" style="20" customWidth="1"/>
    <col min="7174" max="7424" width="9.140625" style="20"/>
    <col min="7425" max="7425" width="13.85546875" style="20" customWidth="1"/>
    <col min="7426" max="7426" width="53.140625" style="20" customWidth="1"/>
    <col min="7427" max="7429" width="12.140625" style="20" customWidth="1"/>
    <col min="7430" max="7680" width="9.140625" style="20"/>
    <col min="7681" max="7681" width="13.85546875" style="20" customWidth="1"/>
    <col min="7682" max="7682" width="53.140625" style="20" customWidth="1"/>
    <col min="7683" max="7685" width="12.140625" style="20" customWidth="1"/>
    <col min="7686" max="7936" width="9.140625" style="20"/>
    <col min="7937" max="7937" width="13.85546875" style="20" customWidth="1"/>
    <col min="7938" max="7938" width="53.140625" style="20" customWidth="1"/>
    <col min="7939" max="7941" width="12.140625" style="20" customWidth="1"/>
    <col min="7942" max="8192" width="9.140625" style="20"/>
    <col min="8193" max="8193" width="13.85546875" style="20" customWidth="1"/>
    <col min="8194" max="8194" width="53.140625" style="20" customWidth="1"/>
    <col min="8195" max="8197" width="12.140625" style="20" customWidth="1"/>
    <col min="8198" max="8448" width="9.140625" style="20"/>
    <col min="8449" max="8449" width="13.85546875" style="20" customWidth="1"/>
    <col min="8450" max="8450" width="53.140625" style="20" customWidth="1"/>
    <col min="8451" max="8453" width="12.140625" style="20" customWidth="1"/>
    <col min="8454" max="8704" width="9.140625" style="20"/>
    <col min="8705" max="8705" width="13.85546875" style="20" customWidth="1"/>
    <col min="8706" max="8706" width="53.140625" style="20" customWidth="1"/>
    <col min="8707" max="8709" width="12.140625" style="20" customWidth="1"/>
    <col min="8710" max="8960" width="9.140625" style="20"/>
    <col min="8961" max="8961" width="13.85546875" style="20" customWidth="1"/>
    <col min="8962" max="8962" width="53.140625" style="20" customWidth="1"/>
    <col min="8963" max="8965" width="12.140625" style="20" customWidth="1"/>
    <col min="8966" max="9216" width="9.140625" style="20"/>
    <col min="9217" max="9217" width="13.85546875" style="20" customWidth="1"/>
    <col min="9218" max="9218" width="53.140625" style="20" customWidth="1"/>
    <col min="9219" max="9221" width="12.140625" style="20" customWidth="1"/>
    <col min="9222" max="9472" width="9.140625" style="20"/>
    <col min="9473" max="9473" width="13.85546875" style="20" customWidth="1"/>
    <col min="9474" max="9474" width="53.140625" style="20" customWidth="1"/>
    <col min="9475" max="9477" width="12.140625" style="20" customWidth="1"/>
    <col min="9478" max="9728" width="9.140625" style="20"/>
    <col min="9729" max="9729" width="13.85546875" style="20" customWidth="1"/>
    <col min="9730" max="9730" width="53.140625" style="20" customWidth="1"/>
    <col min="9731" max="9733" width="12.140625" style="20" customWidth="1"/>
    <col min="9734" max="9984" width="9.140625" style="20"/>
    <col min="9985" max="9985" width="13.85546875" style="20" customWidth="1"/>
    <col min="9986" max="9986" width="53.140625" style="20" customWidth="1"/>
    <col min="9987" max="9989" width="12.140625" style="20" customWidth="1"/>
    <col min="9990" max="10240" width="9.140625" style="20"/>
    <col min="10241" max="10241" width="13.85546875" style="20" customWidth="1"/>
    <col min="10242" max="10242" width="53.140625" style="20" customWidth="1"/>
    <col min="10243" max="10245" width="12.140625" style="20" customWidth="1"/>
    <col min="10246" max="10496" width="9.140625" style="20"/>
    <col min="10497" max="10497" width="13.85546875" style="20" customWidth="1"/>
    <col min="10498" max="10498" width="53.140625" style="20" customWidth="1"/>
    <col min="10499" max="10501" width="12.140625" style="20" customWidth="1"/>
    <col min="10502" max="10752" width="9.140625" style="20"/>
    <col min="10753" max="10753" width="13.85546875" style="20" customWidth="1"/>
    <col min="10754" max="10754" width="53.140625" style="20" customWidth="1"/>
    <col min="10755" max="10757" width="12.140625" style="20" customWidth="1"/>
    <col min="10758" max="11008" width="9.140625" style="20"/>
    <col min="11009" max="11009" width="13.85546875" style="20" customWidth="1"/>
    <col min="11010" max="11010" width="53.140625" style="20" customWidth="1"/>
    <col min="11011" max="11013" width="12.140625" style="20" customWidth="1"/>
    <col min="11014" max="11264" width="9.140625" style="20"/>
    <col min="11265" max="11265" width="13.85546875" style="20" customWidth="1"/>
    <col min="11266" max="11266" width="53.140625" style="20" customWidth="1"/>
    <col min="11267" max="11269" width="12.140625" style="20" customWidth="1"/>
    <col min="11270" max="11520" width="9.140625" style="20"/>
    <col min="11521" max="11521" width="13.85546875" style="20" customWidth="1"/>
    <col min="11522" max="11522" width="53.140625" style="20" customWidth="1"/>
    <col min="11523" max="11525" width="12.140625" style="20" customWidth="1"/>
    <col min="11526" max="11776" width="9.140625" style="20"/>
    <col min="11777" max="11777" width="13.85546875" style="20" customWidth="1"/>
    <col min="11778" max="11778" width="53.140625" style="20" customWidth="1"/>
    <col min="11779" max="11781" width="12.140625" style="20" customWidth="1"/>
    <col min="11782" max="12032" width="9.140625" style="20"/>
    <col min="12033" max="12033" width="13.85546875" style="20" customWidth="1"/>
    <col min="12034" max="12034" width="53.140625" style="20" customWidth="1"/>
    <col min="12035" max="12037" width="12.140625" style="20" customWidth="1"/>
    <col min="12038" max="12288" width="9.140625" style="20"/>
    <col min="12289" max="12289" width="13.85546875" style="20" customWidth="1"/>
    <col min="12290" max="12290" width="53.140625" style="20" customWidth="1"/>
    <col min="12291" max="12293" width="12.140625" style="20" customWidth="1"/>
    <col min="12294" max="12544" width="9.140625" style="20"/>
    <col min="12545" max="12545" width="13.85546875" style="20" customWidth="1"/>
    <col min="12546" max="12546" width="53.140625" style="20" customWidth="1"/>
    <col min="12547" max="12549" width="12.140625" style="20" customWidth="1"/>
    <col min="12550" max="12800" width="9.140625" style="20"/>
    <col min="12801" max="12801" width="13.85546875" style="20" customWidth="1"/>
    <col min="12802" max="12802" width="53.140625" style="20" customWidth="1"/>
    <col min="12803" max="12805" width="12.140625" style="20" customWidth="1"/>
    <col min="12806" max="13056" width="9.140625" style="20"/>
    <col min="13057" max="13057" width="13.85546875" style="20" customWidth="1"/>
    <col min="13058" max="13058" width="53.140625" style="20" customWidth="1"/>
    <col min="13059" max="13061" width="12.140625" style="20" customWidth="1"/>
    <col min="13062" max="13312" width="9.140625" style="20"/>
    <col min="13313" max="13313" width="13.85546875" style="20" customWidth="1"/>
    <col min="13314" max="13314" width="53.140625" style="20" customWidth="1"/>
    <col min="13315" max="13317" width="12.140625" style="20" customWidth="1"/>
    <col min="13318" max="13568" width="9.140625" style="20"/>
    <col min="13569" max="13569" width="13.85546875" style="20" customWidth="1"/>
    <col min="13570" max="13570" width="53.140625" style="20" customWidth="1"/>
    <col min="13571" max="13573" width="12.140625" style="20" customWidth="1"/>
    <col min="13574" max="13824" width="9.140625" style="20"/>
    <col min="13825" max="13825" width="13.85546875" style="20" customWidth="1"/>
    <col min="13826" max="13826" width="53.140625" style="20" customWidth="1"/>
    <col min="13827" max="13829" width="12.140625" style="20" customWidth="1"/>
    <col min="13830" max="14080" width="9.140625" style="20"/>
    <col min="14081" max="14081" width="13.85546875" style="20" customWidth="1"/>
    <col min="14082" max="14082" width="53.140625" style="20" customWidth="1"/>
    <col min="14083" max="14085" width="12.140625" style="20" customWidth="1"/>
    <col min="14086" max="14336" width="9.140625" style="20"/>
    <col min="14337" max="14337" width="13.85546875" style="20" customWidth="1"/>
    <col min="14338" max="14338" width="53.140625" style="20" customWidth="1"/>
    <col min="14339" max="14341" width="12.140625" style="20" customWidth="1"/>
    <col min="14342" max="14592" width="9.140625" style="20"/>
    <col min="14593" max="14593" width="13.85546875" style="20" customWidth="1"/>
    <col min="14594" max="14594" width="53.140625" style="20" customWidth="1"/>
    <col min="14595" max="14597" width="12.140625" style="20" customWidth="1"/>
    <col min="14598" max="14848" width="9.140625" style="20"/>
    <col min="14849" max="14849" width="13.85546875" style="20" customWidth="1"/>
    <col min="14850" max="14850" width="53.140625" style="20" customWidth="1"/>
    <col min="14851" max="14853" width="12.140625" style="20" customWidth="1"/>
    <col min="14854" max="15104" width="9.140625" style="20"/>
    <col min="15105" max="15105" width="13.85546875" style="20" customWidth="1"/>
    <col min="15106" max="15106" width="53.140625" style="20" customWidth="1"/>
    <col min="15107" max="15109" width="12.140625" style="20" customWidth="1"/>
    <col min="15110" max="15360" width="9.140625" style="20"/>
    <col min="15361" max="15361" width="13.85546875" style="20" customWidth="1"/>
    <col min="15362" max="15362" width="53.140625" style="20" customWidth="1"/>
    <col min="15363" max="15365" width="12.140625" style="20" customWidth="1"/>
    <col min="15366" max="15616" width="9.140625" style="20"/>
    <col min="15617" max="15617" width="13.85546875" style="20" customWidth="1"/>
    <col min="15618" max="15618" width="53.140625" style="20" customWidth="1"/>
    <col min="15619" max="15621" width="12.140625" style="20" customWidth="1"/>
    <col min="15622" max="15872" width="9.140625" style="20"/>
    <col min="15873" max="15873" width="13.85546875" style="20" customWidth="1"/>
    <col min="15874" max="15874" width="53.140625" style="20" customWidth="1"/>
    <col min="15875" max="15877" width="12.140625" style="20" customWidth="1"/>
    <col min="15878" max="16128" width="9.140625" style="20"/>
    <col min="16129" max="16129" width="13.85546875" style="20" customWidth="1"/>
    <col min="16130" max="16130" width="53.140625" style="20" customWidth="1"/>
    <col min="16131" max="16133" width="12.140625" style="20" customWidth="1"/>
    <col min="16134" max="16384" width="9.140625" style="20"/>
  </cols>
  <sheetData>
    <row r="1" spans="1:5" s="4" customFormat="1" ht="16.5" customHeight="1" thickBot="1">
      <c r="A1" s="1"/>
      <c r="B1" s="137"/>
      <c r="C1" s="138"/>
      <c r="D1" s="138"/>
      <c r="E1" s="139" t="str">
        <f>CONCATENATE("9.1.2. melléklet ",[1]KVI_MOD_ALAPADATOK!A7," ",[1]KVI_MOD_ALAPADATOK!B7," ",[1]KVI_MOD_ALAPADATOK!C7," ",[1]KVI_MOD_ALAPADATOK!D7," ",[1]KVI_MOD_ALAPADATOK!E7," ",[1]KVI_MOD_ALAPADATOK!F7," ",[1]KVI_MOD_ALAPADATOK!G7," ",[1]KVI_MOD_ALAPADATOK!H7)</f>
        <v>9.1.2. melléklet a 3 / 2021. ( III.8. ) önkormányzati rendelethez</v>
      </c>
    </row>
    <row r="2" spans="1:5" s="8" customFormat="1" ht="21.2" customHeight="1" thickBot="1">
      <c r="A2" s="5" t="s">
        <v>0</v>
      </c>
      <c r="B2" s="6" t="str">
        <f>CONCATENATE([1]KVI_MOD_ALAPADATOK!A3)</f>
        <v>FULÓKÉRCS KÖZSÉG ÖNKORMÁNYZATA</v>
      </c>
      <c r="C2" s="6"/>
      <c r="D2" s="6"/>
      <c r="E2" s="7" t="s">
        <v>1</v>
      </c>
    </row>
    <row r="3" spans="1:5" s="8" customFormat="1" ht="24.75" thickBot="1">
      <c r="A3" s="5" t="s">
        <v>2</v>
      </c>
      <c r="B3" s="6" t="s">
        <v>267</v>
      </c>
      <c r="C3" s="6"/>
      <c r="D3" s="6"/>
      <c r="E3" s="9" t="s">
        <v>268</v>
      </c>
    </row>
    <row r="4" spans="1:5" s="14" customFormat="1" ht="15.95" customHeight="1" thickBot="1">
      <c r="A4" s="10"/>
      <c r="B4" s="10"/>
      <c r="C4" s="11"/>
      <c r="D4" s="12"/>
      <c r="E4" s="11" t="str">
        <f>[1]KVI_MOD_9.1.1.sz.mell!E4</f>
        <v xml:space="preserve"> Forintban!</v>
      </c>
    </row>
    <row r="5" spans="1:5" ht="24.75" thickBot="1">
      <c r="A5" s="15" t="s">
        <v>4</v>
      </c>
      <c r="B5" s="140" t="s">
        <v>5</v>
      </c>
      <c r="C5" s="140" t="s">
        <v>269</v>
      </c>
      <c r="D5" s="16" t="s">
        <v>7</v>
      </c>
      <c r="E5" s="141" t="s">
        <v>8</v>
      </c>
    </row>
    <row r="6" spans="1:5" s="25" customFormat="1" ht="12.95" customHeight="1" thickBot="1">
      <c r="A6" s="21" t="s">
        <v>9</v>
      </c>
      <c r="B6" s="22" t="s">
        <v>10</v>
      </c>
      <c r="C6" s="22" t="s">
        <v>11</v>
      </c>
      <c r="D6" s="23" t="s">
        <v>12</v>
      </c>
      <c r="E6" s="24" t="s">
        <v>13</v>
      </c>
    </row>
    <row r="7" spans="1:5" s="25" customFormat="1" ht="15.95" customHeight="1" thickBot="1">
      <c r="A7" s="26" t="s">
        <v>14</v>
      </c>
      <c r="B7" s="27"/>
      <c r="C7" s="27"/>
      <c r="D7" s="27"/>
      <c r="E7" s="28"/>
    </row>
    <row r="8" spans="1:5" s="25" customFormat="1" ht="12" customHeight="1" thickBot="1">
      <c r="A8" s="29" t="s">
        <v>15</v>
      </c>
      <c r="B8" s="30" t="s">
        <v>16</v>
      </c>
      <c r="C8" s="31">
        <f>+C9+C10+C11+C12+C13+C14</f>
        <v>0</v>
      </c>
      <c r="D8" s="32">
        <f>+D9+D10+D11+D12+D13+D14</f>
        <v>0</v>
      </c>
      <c r="E8" s="33">
        <f>+E9+E10+E11+E12+E13+E14</f>
        <v>0</v>
      </c>
    </row>
    <row r="9" spans="1:5" s="39" customFormat="1" ht="12" customHeight="1">
      <c r="A9" s="35" t="s">
        <v>17</v>
      </c>
      <c r="B9" s="36" t="s">
        <v>18</v>
      </c>
      <c r="C9" s="49"/>
      <c r="D9" s="58"/>
      <c r="E9" s="57"/>
    </row>
    <row r="10" spans="1:5" s="43" customFormat="1" ht="12" customHeight="1">
      <c r="A10" s="40" t="s">
        <v>19</v>
      </c>
      <c r="B10" s="41" t="s">
        <v>20</v>
      </c>
      <c r="C10" s="50"/>
      <c r="D10" s="112"/>
      <c r="E10" s="113"/>
    </row>
    <row r="11" spans="1:5" s="43" customFormat="1" ht="12" customHeight="1">
      <c r="A11" s="40" t="s">
        <v>21</v>
      </c>
      <c r="B11" s="41" t="s">
        <v>22</v>
      </c>
      <c r="C11" s="50"/>
      <c r="D11" s="112"/>
      <c r="E11" s="113"/>
    </row>
    <row r="12" spans="1:5" s="43" customFormat="1" ht="12" customHeight="1">
      <c r="A12" s="40" t="s">
        <v>23</v>
      </c>
      <c r="B12" s="41" t="s">
        <v>270</v>
      </c>
      <c r="C12" s="50"/>
      <c r="D12" s="112"/>
      <c r="E12" s="113"/>
    </row>
    <row r="13" spans="1:5" s="43" customFormat="1" ht="12" customHeight="1">
      <c r="A13" s="40" t="s">
        <v>25</v>
      </c>
      <c r="B13" s="41" t="s">
        <v>26</v>
      </c>
      <c r="C13" s="50"/>
      <c r="D13" s="112"/>
      <c r="E13" s="113"/>
    </row>
    <row r="14" spans="1:5" s="39" customFormat="1" ht="12" customHeight="1" thickBot="1">
      <c r="A14" s="44" t="s">
        <v>27</v>
      </c>
      <c r="B14" s="45" t="s">
        <v>28</v>
      </c>
      <c r="C14" s="50"/>
      <c r="D14" s="112"/>
      <c r="E14" s="113"/>
    </row>
    <row r="15" spans="1:5" s="39" customFormat="1" ht="12" customHeight="1" thickBot="1">
      <c r="A15" s="29" t="s">
        <v>29</v>
      </c>
      <c r="B15" s="47" t="s">
        <v>30</v>
      </c>
      <c r="C15" s="31">
        <f>+C16+C17+C18+C19+C20</f>
        <v>0</v>
      </c>
      <c r="D15" s="32">
        <f>+D16+D17+D18+D19+D20</f>
        <v>0</v>
      </c>
      <c r="E15" s="33">
        <f>+E16+E17+E18+E19+E20</f>
        <v>0</v>
      </c>
    </row>
    <row r="16" spans="1:5" s="39" customFormat="1" ht="12" customHeight="1">
      <c r="A16" s="35" t="s">
        <v>31</v>
      </c>
      <c r="B16" s="36" t="s">
        <v>32</v>
      </c>
      <c r="C16" s="49"/>
      <c r="D16" s="58"/>
      <c r="E16" s="57"/>
    </row>
    <row r="17" spans="1:5" s="39" customFormat="1" ht="12" customHeight="1">
      <c r="A17" s="40" t="s">
        <v>33</v>
      </c>
      <c r="B17" s="41" t="s">
        <v>34</v>
      </c>
      <c r="C17" s="50"/>
      <c r="D17" s="112"/>
      <c r="E17" s="113"/>
    </row>
    <row r="18" spans="1:5" s="39" customFormat="1" ht="12" customHeight="1">
      <c r="A18" s="40" t="s">
        <v>35</v>
      </c>
      <c r="B18" s="41" t="s">
        <v>36</v>
      </c>
      <c r="C18" s="50"/>
      <c r="D18" s="112"/>
      <c r="E18" s="113"/>
    </row>
    <row r="19" spans="1:5" s="39" customFormat="1" ht="12" customHeight="1">
      <c r="A19" s="40" t="s">
        <v>37</v>
      </c>
      <c r="B19" s="41" t="s">
        <v>38</v>
      </c>
      <c r="C19" s="50"/>
      <c r="D19" s="112"/>
      <c r="E19" s="113"/>
    </row>
    <row r="20" spans="1:5" s="39" customFormat="1" ht="12" customHeight="1">
      <c r="A20" s="40" t="s">
        <v>39</v>
      </c>
      <c r="B20" s="41" t="s">
        <v>40</v>
      </c>
      <c r="C20" s="50"/>
      <c r="D20" s="112"/>
      <c r="E20" s="113"/>
    </row>
    <row r="21" spans="1:5" s="43" customFormat="1" ht="12" customHeight="1" thickBot="1">
      <c r="A21" s="44" t="s">
        <v>41</v>
      </c>
      <c r="B21" s="45" t="s">
        <v>42</v>
      </c>
      <c r="C21" s="51"/>
      <c r="D21" s="142"/>
      <c r="E21" s="143"/>
    </row>
    <row r="22" spans="1:5" s="43" customFormat="1" ht="12" customHeight="1" thickBot="1">
      <c r="A22" s="29" t="s">
        <v>43</v>
      </c>
      <c r="B22" s="30" t="s">
        <v>44</v>
      </c>
      <c r="C22" s="31">
        <f>+C23+C24+C25+C26+C27</f>
        <v>0</v>
      </c>
      <c r="D22" s="32">
        <f>+D23+D24+D25+D26+D27</f>
        <v>0</v>
      </c>
      <c r="E22" s="33">
        <f>+E23+E24+E25+E26+E27</f>
        <v>0</v>
      </c>
    </row>
    <row r="23" spans="1:5" s="43" customFormat="1" ht="12" customHeight="1">
      <c r="A23" s="35" t="s">
        <v>45</v>
      </c>
      <c r="B23" s="36" t="s">
        <v>46</v>
      </c>
      <c r="C23" s="49"/>
      <c r="D23" s="58"/>
      <c r="E23" s="57"/>
    </row>
    <row r="24" spans="1:5" s="39" customFormat="1" ht="12" customHeight="1">
      <c r="A24" s="40" t="s">
        <v>47</v>
      </c>
      <c r="B24" s="41" t="s">
        <v>48</v>
      </c>
      <c r="C24" s="50"/>
      <c r="D24" s="112"/>
      <c r="E24" s="113"/>
    </row>
    <row r="25" spans="1:5" s="43" customFormat="1" ht="12" customHeight="1">
      <c r="A25" s="40" t="s">
        <v>49</v>
      </c>
      <c r="B25" s="41" t="s">
        <v>50</v>
      </c>
      <c r="C25" s="50"/>
      <c r="D25" s="112"/>
      <c r="E25" s="113"/>
    </row>
    <row r="26" spans="1:5" s="43" customFormat="1" ht="12" customHeight="1">
      <c r="A26" s="40" t="s">
        <v>51</v>
      </c>
      <c r="B26" s="41" t="s">
        <v>52</v>
      </c>
      <c r="C26" s="50"/>
      <c r="D26" s="112"/>
      <c r="E26" s="113"/>
    </row>
    <row r="27" spans="1:5" s="43" customFormat="1" ht="12" customHeight="1">
      <c r="A27" s="40" t="s">
        <v>53</v>
      </c>
      <c r="B27" s="41" t="s">
        <v>54</v>
      </c>
      <c r="C27" s="50"/>
      <c r="D27" s="112"/>
      <c r="E27" s="113"/>
    </row>
    <row r="28" spans="1:5" s="43" customFormat="1" ht="12" customHeight="1" thickBot="1">
      <c r="A28" s="44" t="s">
        <v>55</v>
      </c>
      <c r="B28" s="45" t="s">
        <v>56</v>
      </c>
      <c r="C28" s="51"/>
      <c r="D28" s="142"/>
      <c r="E28" s="143"/>
    </row>
    <row r="29" spans="1:5" s="43" customFormat="1" ht="12" customHeight="1" thickBot="1">
      <c r="A29" s="29" t="s">
        <v>57</v>
      </c>
      <c r="B29" s="30" t="s">
        <v>58</v>
      </c>
      <c r="C29" s="53">
        <f>SUM(C30:C36)</f>
        <v>0</v>
      </c>
      <c r="D29" s="53">
        <f>SUM(D30:D36)</f>
        <v>0</v>
      </c>
      <c r="E29" s="54">
        <f>SUM(E30:E36)</f>
        <v>0</v>
      </c>
    </row>
    <row r="30" spans="1:5" s="43" customFormat="1" ht="12" customHeight="1">
      <c r="A30" s="35" t="s">
        <v>59</v>
      </c>
      <c r="B30" s="36" t="e">
        <f>[1]KVI_MOD_1.1.sz.mell.!#REF!</f>
        <v>#REF!</v>
      </c>
      <c r="C30" s="49"/>
      <c r="D30" s="49"/>
      <c r="E30" s="57"/>
    </row>
    <row r="31" spans="1:5" s="43" customFormat="1" ht="12" customHeight="1">
      <c r="A31" s="40" t="s">
        <v>61</v>
      </c>
      <c r="B31" s="36" t="str">
        <f>[1]KVI_MOD_1.1.sz.mell.!B34</f>
        <v>Idegenforgalmi adó</v>
      </c>
      <c r="C31" s="50"/>
      <c r="D31" s="50"/>
      <c r="E31" s="113"/>
    </row>
    <row r="32" spans="1:5" s="43" customFormat="1" ht="12" customHeight="1">
      <c r="A32" s="40" t="s">
        <v>62</v>
      </c>
      <c r="B32" s="36" t="str">
        <f>[1]KVI_MOD_1.1.sz.mell.!B35</f>
        <v>Iparűzési adó</v>
      </c>
      <c r="C32" s="50"/>
      <c r="D32" s="50"/>
      <c r="E32" s="113"/>
    </row>
    <row r="33" spans="1:5" s="43" customFormat="1" ht="12" customHeight="1">
      <c r="A33" s="40" t="s">
        <v>63</v>
      </c>
      <c r="B33" s="36" t="str">
        <f>[1]KVI_MOD_1.1.sz.mell.!B36</f>
        <v xml:space="preserve">Talajterhelési díj </v>
      </c>
      <c r="C33" s="50"/>
      <c r="D33" s="50"/>
      <c r="E33" s="113"/>
    </row>
    <row r="34" spans="1:5" s="43" customFormat="1" ht="12" customHeight="1">
      <c r="A34" s="40" t="s">
        <v>64</v>
      </c>
      <c r="B34" s="36" t="str">
        <f>[1]KVI_MOD_1.1.sz.mell.!B37</f>
        <v>Gépjárműadó</v>
      </c>
      <c r="C34" s="50"/>
      <c r="D34" s="50"/>
      <c r="E34" s="113"/>
    </row>
    <row r="35" spans="1:5" s="43" customFormat="1" ht="12" customHeight="1">
      <c r="A35" s="40" t="s">
        <v>65</v>
      </c>
      <c r="B35" s="36" t="str">
        <f>[1]KVI_MOD_1.1.sz.mell.!B38</f>
        <v>Telekadó</v>
      </c>
      <c r="C35" s="50"/>
      <c r="D35" s="50"/>
      <c r="E35" s="113"/>
    </row>
    <row r="36" spans="1:5" s="43" customFormat="1" ht="12" customHeight="1" thickBot="1">
      <c r="A36" s="44" t="s">
        <v>66</v>
      </c>
      <c r="B36" s="36" t="str">
        <f>[1]KVI_MOD_1.1.sz.mell.!B33</f>
        <v>Kommunális adó</v>
      </c>
      <c r="C36" s="51"/>
      <c r="D36" s="51"/>
      <c r="E36" s="143"/>
    </row>
    <row r="37" spans="1:5" s="43" customFormat="1" ht="12" customHeight="1" thickBot="1">
      <c r="A37" s="29" t="s">
        <v>67</v>
      </c>
      <c r="B37" s="30" t="s">
        <v>68</v>
      </c>
      <c r="C37" s="31">
        <f>SUM(C38:C48)</f>
        <v>0</v>
      </c>
      <c r="D37" s="32">
        <f>SUM(D38:D48)</f>
        <v>0</v>
      </c>
      <c r="E37" s="33">
        <f>SUM(E38:E48)</f>
        <v>0</v>
      </c>
    </row>
    <row r="38" spans="1:5" s="43" customFormat="1" ht="12" customHeight="1">
      <c r="A38" s="35" t="s">
        <v>69</v>
      </c>
      <c r="B38" s="36" t="s">
        <v>70</v>
      </c>
      <c r="C38" s="49"/>
      <c r="D38" s="58"/>
      <c r="E38" s="57"/>
    </row>
    <row r="39" spans="1:5" s="43" customFormat="1" ht="12" customHeight="1">
      <c r="A39" s="40" t="s">
        <v>71</v>
      </c>
      <c r="B39" s="41" t="s">
        <v>72</v>
      </c>
      <c r="C39" s="50"/>
      <c r="D39" s="112"/>
      <c r="E39" s="113"/>
    </row>
    <row r="40" spans="1:5" s="43" customFormat="1" ht="12" customHeight="1">
      <c r="A40" s="40" t="s">
        <v>73</v>
      </c>
      <c r="B40" s="41" t="s">
        <v>74</v>
      </c>
      <c r="C40" s="50"/>
      <c r="D40" s="112"/>
      <c r="E40" s="113"/>
    </row>
    <row r="41" spans="1:5" s="43" customFormat="1" ht="12" customHeight="1">
      <c r="A41" s="40" t="s">
        <v>75</v>
      </c>
      <c r="B41" s="41" t="s">
        <v>76</v>
      </c>
      <c r="C41" s="50"/>
      <c r="D41" s="112"/>
      <c r="E41" s="113"/>
    </row>
    <row r="42" spans="1:5" s="43" customFormat="1" ht="12" customHeight="1">
      <c r="A42" s="40" t="s">
        <v>77</v>
      </c>
      <c r="B42" s="41" t="s">
        <v>78</v>
      </c>
      <c r="C42" s="50"/>
      <c r="D42" s="112"/>
      <c r="E42" s="113"/>
    </row>
    <row r="43" spans="1:5" s="43" customFormat="1" ht="12" customHeight="1">
      <c r="A43" s="40" t="s">
        <v>79</v>
      </c>
      <c r="B43" s="41" t="s">
        <v>80</v>
      </c>
      <c r="C43" s="50"/>
      <c r="D43" s="112"/>
      <c r="E43" s="113"/>
    </row>
    <row r="44" spans="1:5" s="43" customFormat="1" ht="12" customHeight="1">
      <c r="A44" s="40" t="s">
        <v>81</v>
      </c>
      <c r="B44" s="41" t="s">
        <v>82</v>
      </c>
      <c r="C44" s="50"/>
      <c r="D44" s="112"/>
      <c r="E44" s="113"/>
    </row>
    <row r="45" spans="1:5" s="43" customFormat="1" ht="12" customHeight="1">
      <c r="A45" s="40" t="s">
        <v>83</v>
      </c>
      <c r="B45" s="41" t="s">
        <v>84</v>
      </c>
      <c r="C45" s="50"/>
      <c r="D45" s="112"/>
      <c r="E45" s="113"/>
    </row>
    <row r="46" spans="1:5" s="43" customFormat="1" ht="12" customHeight="1">
      <c r="A46" s="40" t="s">
        <v>85</v>
      </c>
      <c r="B46" s="41" t="s">
        <v>86</v>
      </c>
      <c r="C46" s="59"/>
      <c r="D46" s="66"/>
      <c r="E46" s="67"/>
    </row>
    <row r="47" spans="1:5" s="43" customFormat="1" ht="12" customHeight="1">
      <c r="A47" s="44" t="s">
        <v>87</v>
      </c>
      <c r="B47" s="45" t="s">
        <v>88</v>
      </c>
      <c r="C47" s="60"/>
      <c r="D47" s="144"/>
      <c r="E47" s="145"/>
    </row>
    <row r="48" spans="1:5" s="43" customFormat="1" ht="12" customHeight="1" thickBot="1">
      <c r="A48" s="44" t="s">
        <v>89</v>
      </c>
      <c r="B48" s="45" t="s">
        <v>90</v>
      </c>
      <c r="C48" s="60"/>
      <c r="D48" s="144"/>
      <c r="E48" s="145"/>
    </row>
    <row r="49" spans="1:5" s="43" customFormat="1" ht="12" customHeight="1" thickBot="1">
      <c r="A49" s="29" t="s">
        <v>91</v>
      </c>
      <c r="B49" s="30" t="s">
        <v>92</v>
      </c>
      <c r="C49" s="31">
        <f>SUM(C50:C54)</f>
        <v>0</v>
      </c>
      <c r="D49" s="32">
        <f>SUM(D50:D54)</f>
        <v>0</v>
      </c>
      <c r="E49" s="33">
        <f>SUM(E50:E54)</f>
        <v>0</v>
      </c>
    </row>
    <row r="50" spans="1:5" s="43" customFormat="1" ht="12" customHeight="1">
      <c r="A50" s="35" t="s">
        <v>93</v>
      </c>
      <c r="B50" s="36" t="s">
        <v>94</v>
      </c>
      <c r="C50" s="146"/>
      <c r="D50" s="61"/>
      <c r="E50" s="62"/>
    </row>
    <row r="51" spans="1:5" s="43" customFormat="1" ht="12" customHeight="1">
      <c r="A51" s="40" t="s">
        <v>95</v>
      </c>
      <c r="B51" s="41" t="s">
        <v>96</v>
      </c>
      <c r="C51" s="59"/>
      <c r="D51" s="66"/>
      <c r="E51" s="67"/>
    </row>
    <row r="52" spans="1:5" s="43" customFormat="1" ht="12" customHeight="1">
      <c r="A52" s="40" t="s">
        <v>97</v>
      </c>
      <c r="B52" s="41" t="s">
        <v>98</v>
      </c>
      <c r="C52" s="59"/>
      <c r="D52" s="66"/>
      <c r="E52" s="67"/>
    </row>
    <row r="53" spans="1:5" s="43" customFormat="1" ht="12" customHeight="1">
      <c r="A53" s="40" t="s">
        <v>99</v>
      </c>
      <c r="B53" s="41" t="s">
        <v>100</v>
      </c>
      <c r="C53" s="59"/>
      <c r="D53" s="66"/>
      <c r="E53" s="67"/>
    </row>
    <row r="54" spans="1:5" s="43" customFormat="1" ht="12" customHeight="1" thickBot="1">
      <c r="A54" s="44" t="s">
        <v>101</v>
      </c>
      <c r="B54" s="45" t="s">
        <v>102</v>
      </c>
      <c r="C54" s="60"/>
      <c r="D54" s="144"/>
      <c r="E54" s="145"/>
    </row>
    <row r="55" spans="1:5" s="43" customFormat="1" ht="12" customHeight="1" thickBot="1">
      <c r="A55" s="29" t="s">
        <v>103</v>
      </c>
      <c r="B55" s="30" t="s">
        <v>104</v>
      </c>
      <c r="C55" s="31">
        <f>SUM(C56:C58)</f>
        <v>0</v>
      </c>
      <c r="D55" s="32">
        <f>SUM(D56:D58)</f>
        <v>0</v>
      </c>
      <c r="E55" s="33">
        <f>SUM(E56:E58)</f>
        <v>0</v>
      </c>
    </row>
    <row r="56" spans="1:5" s="43" customFormat="1" ht="12" customHeight="1">
      <c r="A56" s="35" t="s">
        <v>105</v>
      </c>
      <c r="B56" s="36" t="s">
        <v>106</v>
      </c>
      <c r="C56" s="49"/>
      <c r="D56" s="58"/>
      <c r="E56" s="57"/>
    </row>
    <row r="57" spans="1:5" s="43" customFormat="1" ht="12" customHeight="1">
      <c r="A57" s="40" t="s">
        <v>107</v>
      </c>
      <c r="B57" s="41" t="s">
        <v>108</v>
      </c>
      <c r="C57" s="50"/>
      <c r="D57" s="112"/>
      <c r="E57" s="113"/>
    </row>
    <row r="58" spans="1:5" s="43" customFormat="1" ht="12" customHeight="1">
      <c r="A58" s="40" t="s">
        <v>109</v>
      </c>
      <c r="B58" s="41" t="s">
        <v>110</v>
      </c>
      <c r="C58" s="50"/>
      <c r="D58" s="112"/>
      <c r="E58" s="113"/>
    </row>
    <row r="59" spans="1:5" s="43" customFormat="1" ht="12" customHeight="1" thickBot="1">
      <c r="A59" s="44" t="s">
        <v>111</v>
      </c>
      <c r="B59" s="45" t="s">
        <v>112</v>
      </c>
      <c r="C59" s="51"/>
      <c r="D59" s="142"/>
      <c r="E59" s="143"/>
    </row>
    <row r="60" spans="1:5" s="43" customFormat="1" ht="12" customHeight="1" thickBot="1">
      <c r="A60" s="29" t="s">
        <v>113</v>
      </c>
      <c r="B60" s="47" t="s">
        <v>114</v>
      </c>
      <c r="C60" s="31">
        <f>SUM(C61:C63)</f>
        <v>0</v>
      </c>
      <c r="D60" s="32">
        <f>SUM(D61:D63)</f>
        <v>0</v>
      </c>
      <c r="E60" s="33">
        <f>SUM(E61:E63)</f>
        <v>0</v>
      </c>
    </row>
    <row r="61" spans="1:5" s="43" customFormat="1" ht="12" customHeight="1">
      <c r="A61" s="35" t="s">
        <v>115</v>
      </c>
      <c r="B61" s="36" t="s">
        <v>116</v>
      </c>
      <c r="C61" s="59"/>
      <c r="D61" s="66"/>
      <c r="E61" s="67"/>
    </row>
    <row r="62" spans="1:5" s="43" customFormat="1" ht="12" customHeight="1">
      <c r="A62" s="40" t="s">
        <v>117</v>
      </c>
      <c r="B62" s="41" t="s">
        <v>118</v>
      </c>
      <c r="C62" s="59"/>
      <c r="D62" s="66"/>
      <c r="E62" s="67"/>
    </row>
    <row r="63" spans="1:5" s="43" customFormat="1" ht="12" customHeight="1">
      <c r="A63" s="40" t="s">
        <v>119</v>
      </c>
      <c r="B63" s="41" t="s">
        <v>120</v>
      </c>
      <c r="C63" s="59"/>
      <c r="D63" s="66"/>
      <c r="E63" s="67"/>
    </row>
    <row r="64" spans="1:5" s="43" customFormat="1" ht="12" customHeight="1" thickBot="1">
      <c r="A64" s="44" t="s">
        <v>121</v>
      </c>
      <c r="B64" s="45" t="s">
        <v>122</v>
      </c>
      <c r="C64" s="59"/>
      <c r="D64" s="66"/>
      <c r="E64" s="67"/>
    </row>
    <row r="65" spans="1:5" s="43" customFormat="1" ht="12" customHeight="1" thickBot="1">
      <c r="A65" s="29" t="s">
        <v>123</v>
      </c>
      <c r="B65" s="30" t="s">
        <v>124</v>
      </c>
      <c r="C65" s="53">
        <f>+C8+C15+C22+C29+C37+C49+C55+C60</f>
        <v>0</v>
      </c>
      <c r="D65" s="115">
        <f>+D8+D15+D22+D29+D37+D49+D55+D60</f>
        <v>0</v>
      </c>
      <c r="E65" s="54">
        <f>+E8+E15+E22+E29+E37+E49+E55+E60</f>
        <v>0</v>
      </c>
    </row>
    <row r="66" spans="1:5" s="43" customFormat="1" ht="12" customHeight="1" thickBot="1">
      <c r="A66" s="65" t="s">
        <v>125</v>
      </c>
      <c r="B66" s="47" t="s">
        <v>126</v>
      </c>
      <c r="C66" s="31">
        <f>SUM(C67:C69)</f>
        <v>0</v>
      </c>
      <c r="D66" s="32">
        <f>SUM(D67:D69)</f>
        <v>0</v>
      </c>
      <c r="E66" s="33">
        <f>SUM(E67:E69)</f>
        <v>0</v>
      </c>
    </row>
    <row r="67" spans="1:5" s="43" customFormat="1" ht="12" customHeight="1">
      <c r="A67" s="35" t="s">
        <v>127</v>
      </c>
      <c r="B67" s="36" t="s">
        <v>128</v>
      </c>
      <c r="C67" s="59"/>
      <c r="D67" s="66"/>
      <c r="E67" s="67"/>
    </row>
    <row r="68" spans="1:5" s="43" customFormat="1" ht="12" customHeight="1">
      <c r="A68" s="40" t="s">
        <v>129</v>
      </c>
      <c r="B68" s="41" t="s">
        <v>130</v>
      </c>
      <c r="C68" s="59"/>
      <c r="D68" s="66"/>
      <c r="E68" s="67"/>
    </row>
    <row r="69" spans="1:5" s="43" customFormat="1" ht="12" customHeight="1" thickBot="1">
      <c r="A69" s="44" t="s">
        <v>131</v>
      </c>
      <c r="B69" s="147" t="s">
        <v>271</v>
      </c>
      <c r="C69" s="59"/>
      <c r="D69" s="148"/>
      <c r="E69" s="67"/>
    </row>
    <row r="70" spans="1:5" s="43" customFormat="1" ht="12" customHeight="1" thickBot="1">
      <c r="A70" s="65" t="s">
        <v>133</v>
      </c>
      <c r="B70" s="47" t="s">
        <v>134</v>
      </c>
      <c r="C70" s="31">
        <f>SUM(C71:C74)</f>
        <v>0</v>
      </c>
      <c r="D70" s="31">
        <f>SUM(D71:D74)</f>
        <v>0</v>
      </c>
      <c r="E70" s="33">
        <f>SUM(E71:E74)</f>
        <v>0</v>
      </c>
    </row>
    <row r="71" spans="1:5" s="43" customFormat="1" ht="12" customHeight="1">
      <c r="A71" s="35" t="s">
        <v>135</v>
      </c>
      <c r="B71" s="71" t="s">
        <v>136</v>
      </c>
      <c r="C71" s="59"/>
      <c r="D71" s="59"/>
      <c r="E71" s="67"/>
    </row>
    <row r="72" spans="1:5" s="43" customFormat="1" ht="12" customHeight="1">
      <c r="A72" s="40" t="s">
        <v>137</v>
      </c>
      <c r="B72" s="71" t="s">
        <v>138</v>
      </c>
      <c r="C72" s="59"/>
      <c r="D72" s="59"/>
      <c r="E72" s="67"/>
    </row>
    <row r="73" spans="1:5" s="43" customFormat="1" ht="12" customHeight="1">
      <c r="A73" s="40" t="s">
        <v>139</v>
      </c>
      <c r="B73" s="71" t="s">
        <v>140</v>
      </c>
      <c r="C73" s="59"/>
      <c r="D73" s="59"/>
      <c r="E73" s="67"/>
    </row>
    <row r="74" spans="1:5" s="43" customFormat="1" ht="12" customHeight="1" thickBot="1">
      <c r="A74" s="44" t="s">
        <v>141</v>
      </c>
      <c r="B74" s="72" t="s">
        <v>142</v>
      </c>
      <c r="C74" s="59"/>
      <c r="D74" s="59"/>
      <c r="E74" s="67"/>
    </row>
    <row r="75" spans="1:5" s="43" customFormat="1" ht="12" customHeight="1" thickBot="1">
      <c r="A75" s="65" t="s">
        <v>143</v>
      </c>
      <c r="B75" s="47" t="s">
        <v>144</v>
      </c>
      <c r="C75" s="31">
        <f>SUM(C76:C77)</f>
        <v>0</v>
      </c>
      <c r="D75" s="31">
        <f>SUM(D76:D77)</f>
        <v>0</v>
      </c>
      <c r="E75" s="33">
        <f>SUM(E76:E77)</f>
        <v>0</v>
      </c>
    </row>
    <row r="76" spans="1:5" s="43" customFormat="1" ht="12" customHeight="1">
      <c r="A76" s="35" t="s">
        <v>145</v>
      </c>
      <c r="B76" s="36" t="s">
        <v>146</v>
      </c>
      <c r="C76" s="59"/>
      <c r="D76" s="59"/>
      <c r="E76" s="67"/>
    </row>
    <row r="77" spans="1:5" s="43" customFormat="1" ht="12" customHeight="1" thickBot="1">
      <c r="A77" s="44" t="s">
        <v>147</v>
      </c>
      <c r="B77" s="45" t="s">
        <v>148</v>
      </c>
      <c r="C77" s="59"/>
      <c r="D77" s="59"/>
      <c r="E77" s="67"/>
    </row>
    <row r="78" spans="1:5" s="39" customFormat="1" ht="12" customHeight="1" thickBot="1">
      <c r="A78" s="65" t="s">
        <v>149</v>
      </c>
      <c r="B78" s="47" t="s">
        <v>150</v>
      </c>
      <c r="C78" s="31">
        <f>SUM(C79:C81)</f>
        <v>0</v>
      </c>
      <c r="D78" s="31">
        <f>SUM(D79:D81)</f>
        <v>0</v>
      </c>
      <c r="E78" s="33">
        <f>SUM(E79:E81)</f>
        <v>0</v>
      </c>
    </row>
    <row r="79" spans="1:5" s="43" customFormat="1" ht="12" customHeight="1">
      <c r="A79" s="35" t="s">
        <v>151</v>
      </c>
      <c r="B79" s="36" t="s">
        <v>152</v>
      </c>
      <c r="C79" s="59"/>
      <c r="D79" s="59"/>
      <c r="E79" s="67"/>
    </row>
    <row r="80" spans="1:5" s="43" customFormat="1" ht="12" customHeight="1">
      <c r="A80" s="40" t="s">
        <v>153</v>
      </c>
      <c r="B80" s="41" t="s">
        <v>154</v>
      </c>
      <c r="C80" s="59"/>
      <c r="D80" s="59"/>
      <c r="E80" s="67"/>
    </row>
    <row r="81" spans="1:5" s="43" customFormat="1" ht="12" customHeight="1" thickBot="1">
      <c r="A81" s="44" t="s">
        <v>155</v>
      </c>
      <c r="B81" s="45" t="s">
        <v>156</v>
      </c>
      <c r="C81" s="59"/>
      <c r="D81" s="59"/>
      <c r="E81" s="67"/>
    </row>
    <row r="82" spans="1:5" s="43" customFormat="1" ht="12" customHeight="1" thickBot="1">
      <c r="A82" s="65" t="s">
        <v>157</v>
      </c>
      <c r="B82" s="47" t="s">
        <v>158</v>
      </c>
      <c r="C82" s="31">
        <f>SUM(C83:C86)</f>
        <v>0</v>
      </c>
      <c r="D82" s="31">
        <f>SUM(D83:D86)</f>
        <v>0</v>
      </c>
      <c r="E82" s="33">
        <f>SUM(E83:E86)</f>
        <v>0</v>
      </c>
    </row>
    <row r="83" spans="1:5" s="43" customFormat="1" ht="12" customHeight="1">
      <c r="A83" s="73" t="s">
        <v>159</v>
      </c>
      <c r="B83" s="36" t="s">
        <v>160</v>
      </c>
      <c r="C83" s="59"/>
      <c r="D83" s="59"/>
      <c r="E83" s="67"/>
    </row>
    <row r="84" spans="1:5" s="43" customFormat="1" ht="12" customHeight="1">
      <c r="A84" s="74" t="s">
        <v>161</v>
      </c>
      <c r="B84" s="41" t="s">
        <v>162</v>
      </c>
      <c r="C84" s="59"/>
      <c r="D84" s="59"/>
      <c r="E84" s="67"/>
    </row>
    <row r="85" spans="1:5" s="43" customFormat="1" ht="12" customHeight="1">
      <c r="A85" s="74" t="s">
        <v>163</v>
      </c>
      <c r="B85" s="41" t="s">
        <v>164</v>
      </c>
      <c r="C85" s="59"/>
      <c r="D85" s="59"/>
      <c r="E85" s="67"/>
    </row>
    <row r="86" spans="1:5" s="39" customFormat="1" ht="12" customHeight="1" thickBot="1">
      <c r="A86" s="75" t="s">
        <v>165</v>
      </c>
      <c r="B86" s="45" t="s">
        <v>166</v>
      </c>
      <c r="C86" s="59"/>
      <c r="D86" s="59"/>
      <c r="E86" s="67"/>
    </row>
    <row r="87" spans="1:5" s="39" customFormat="1" ht="12" customHeight="1" thickBot="1">
      <c r="A87" s="65" t="s">
        <v>167</v>
      </c>
      <c r="B87" s="47" t="s">
        <v>168</v>
      </c>
      <c r="C87" s="76"/>
      <c r="D87" s="76"/>
      <c r="E87" s="149"/>
    </row>
    <row r="88" spans="1:5" s="39" customFormat="1" ht="12" customHeight="1" thickBot="1">
      <c r="A88" s="65" t="s">
        <v>169</v>
      </c>
      <c r="B88" s="47" t="s">
        <v>170</v>
      </c>
      <c r="C88" s="76"/>
      <c r="D88" s="76"/>
      <c r="E88" s="149"/>
    </row>
    <row r="89" spans="1:5" s="39" customFormat="1" ht="12" customHeight="1" thickBot="1">
      <c r="A89" s="65" t="s">
        <v>171</v>
      </c>
      <c r="B89" s="77" t="s">
        <v>172</v>
      </c>
      <c r="C89" s="53">
        <f>+C66+C70+C75+C78+C82+C88+C87</f>
        <v>0</v>
      </c>
      <c r="D89" s="53">
        <f>+D66+D70+D75+D78+D82+D88+D87</f>
        <v>0</v>
      </c>
      <c r="E89" s="54">
        <f>+E66+E70+E75+E78+E82+E88+E87</f>
        <v>0</v>
      </c>
    </row>
    <row r="90" spans="1:5" s="39" customFormat="1" ht="12" customHeight="1" thickBot="1">
      <c r="A90" s="78" t="s">
        <v>173</v>
      </c>
      <c r="B90" s="79" t="s">
        <v>174</v>
      </c>
      <c r="C90" s="53">
        <f>+C65+C89</f>
        <v>0</v>
      </c>
      <c r="D90" s="53">
        <f>+D65+D89</f>
        <v>0</v>
      </c>
      <c r="E90" s="54">
        <f>+E65+E89</f>
        <v>0</v>
      </c>
    </row>
    <row r="91" spans="1:5" s="43" customFormat="1" ht="15.2" customHeight="1" thickBot="1">
      <c r="A91" s="81"/>
      <c r="B91" s="82"/>
      <c r="C91" s="83"/>
    </row>
    <row r="92" spans="1:5" s="25" customFormat="1" ht="16.5" customHeight="1" thickBot="1">
      <c r="A92" s="26" t="s">
        <v>175</v>
      </c>
      <c r="B92" s="27"/>
      <c r="C92" s="27"/>
      <c r="D92" s="27"/>
      <c r="E92" s="28"/>
    </row>
    <row r="93" spans="1:5" s="88" customFormat="1" ht="12" customHeight="1" thickBot="1">
      <c r="A93" s="84" t="s">
        <v>15</v>
      </c>
      <c r="B93" s="85" t="s">
        <v>176</v>
      </c>
      <c r="C93" s="86">
        <f>+C94+C95+C96+C97+C98+C111</f>
        <v>0</v>
      </c>
      <c r="D93" s="86">
        <f>+D94+D95+D96+D97+D98+D111</f>
        <v>0</v>
      </c>
      <c r="E93" s="87">
        <f>+E94+E95+E96+E97+E98+E111</f>
        <v>0</v>
      </c>
    </row>
    <row r="94" spans="1:5" ht="12" customHeight="1">
      <c r="A94" s="90" t="s">
        <v>17</v>
      </c>
      <c r="B94" s="91" t="s">
        <v>177</v>
      </c>
      <c r="C94" s="102"/>
      <c r="D94" s="102"/>
      <c r="E94" s="103"/>
    </row>
    <row r="95" spans="1:5" ht="12" customHeight="1">
      <c r="A95" s="40" t="s">
        <v>19</v>
      </c>
      <c r="B95" s="93" t="s">
        <v>178</v>
      </c>
      <c r="C95" s="50"/>
      <c r="D95" s="50"/>
      <c r="E95" s="113"/>
    </row>
    <row r="96" spans="1:5" ht="12" customHeight="1">
      <c r="A96" s="40" t="s">
        <v>21</v>
      </c>
      <c r="B96" s="93" t="s">
        <v>179</v>
      </c>
      <c r="C96" s="51"/>
      <c r="D96" s="50"/>
      <c r="E96" s="143"/>
    </row>
    <row r="97" spans="1:5" ht="12" customHeight="1">
      <c r="A97" s="40" t="s">
        <v>23</v>
      </c>
      <c r="B97" s="94" t="s">
        <v>180</v>
      </c>
      <c r="C97" s="51"/>
      <c r="D97" s="142"/>
      <c r="E97" s="143"/>
    </row>
    <row r="98" spans="1:5" ht="12" customHeight="1">
      <c r="A98" s="40" t="s">
        <v>181</v>
      </c>
      <c r="B98" s="95" t="s">
        <v>182</v>
      </c>
      <c r="C98" s="51"/>
      <c r="D98" s="142"/>
      <c r="E98" s="143"/>
    </row>
    <row r="99" spans="1:5" ht="12" customHeight="1">
      <c r="A99" s="40" t="s">
        <v>27</v>
      </c>
      <c r="B99" s="93" t="s">
        <v>183</v>
      </c>
      <c r="C99" s="51"/>
      <c r="D99" s="142"/>
      <c r="E99" s="143"/>
    </row>
    <row r="100" spans="1:5" ht="12" customHeight="1">
      <c r="A100" s="40" t="s">
        <v>184</v>
      </c>
      <c r="B100" s="96" t="s">
        <v>185</v>
      </c>
      <c r="C100" s="51"/>
      <c r="D100" s="142"/>
      <c r="E100" s="143"/>
    </row>
    <row r="101" spans="1:5" ht="12" customHeight="1">
      <c r="A101" s="40" t="s">
        <v>186</v>
      </c>
      <c r="B101" s="96" t="s">
        <v>187</v>
      </c>
      <c r="C101" s="51"/>
      <c r="D101" s="142"/>
      <c r="E101" s="143"/>
    </row>
    <row r="102" spans="1:5" ht="12" customHeight="1">
      <c r="A102" s="40" t="s">
        <v>188</v>
      </c>
      <c r="B102" s="96" t="s">
        <v>189</v>
      </c>
      <c r="C102" s="51"/>
      <c r="D102" s="142"/>
      <c r="E102" s="143"/>
    </row>
    <row r="103" spans="1:5" ht="12" customHeight="1">
      <c r="A103" s="40" t="s">
        <v>190</v>
      </c>
      <c r="B103" s="97" t="s">
        <v>191</v>
      </c>
      <c r="C103" s="51"/>
      <c r="D103" s="142"/>
      <c r="E103" s="143"/>
    </row>
    <row r="104" spans="1:5" ht="12" customHeight="1">
      <c r="A104" s="40" t="s">
        <v>192</v>
      </c>
      <c r="B104" s="97" t="s">
        <v>193</v>
      </c>
      <c r="C104" s="51"/>
      <c r="D104" s="142"/>
      <c r="E104" s="143"/>
    </row>
    <row r="105" spans="1:5" ht="12" customHeight="1">
      <c r="A105" s="40" t="s">
        <v>194</v>
      </c>
      <c r="B105" s="96" t="s">
        <v>195</v>
      </c>
      <c r="C105" s="51"/>
      <c r="D105" s="142"/>
      <c r="E105" s="143"/>
    </row>
    <row r="106" spans="1:5" ht="12" customHeight="1">
      <c r="A106" s="40" t="s">
        <v>196</v>
      </c>
      <c r="B106" s="96" t="s">
        <v>197</v>
      </c>
      <c r="C106" s="51"/>
      <c r="D106" s="142"/>
      <c r="E106" s="143"/>
    </row>
    <row r="107" spans="1:5" ht="12" customHeight="1">
      <c r="A107" s="40" t="s">
        <v>198</v>
      </c>
      <c r="B107" s="97" t="s">
        <v>199</v>
      </c>
      <c r="C107" s="50"/>
      <c r="D107" s="142"/>
      <c r="E107" s="143"/>
    </row>
    <row r="108" spans="1:5" ht="12" customHeight="1">
      <c r="A108" s="98" t="s">
        <v>200</v>
      </c>
      <c r="B108" s="99" t="s">
        <v>201</v>
      </c>
      <c r="C108" s="51"/>
      <c r="D108" s="142"/>
      <c r="E108" s="143"/>
    </row>
    <row r="109" spans="1:5" ht="12" customHeight="1">
      <c r="A109" s="40" t="s">
        <v>202</v>
      </c>
      <c r="B109" s="99" t="s">
        <v>203</v>
      </c>
      <c r="C109" s="51"/>
      <c r="D109" s="142"/>
      <c r="E109" s="143"/>
    </row>
    <row r="110" spans="1:5" ht="12" customHeight="1">
      <c r="A110" s="40" t="s">
        <v>204</v>
      </c>
      <c r="B110" s="97" t="s">
        <v>205</v>
      </c>
      <c r="C110" s="50"/>
      <c r="D110" s="112"/>
      <c r="E110" s="113"/>
    </row>
    <row r="111" spans="1:5" ht="12" customHeight="1">
      <c r="A111" s="40" t="s">
        <v>206</v>
      </c>
      <c r="B111" s="94" t="s">
        <v>207</v>
      </c>
      <c r="C111" s="50"/>
      <c r="D111" s="112"/>
      <c r="E111" s="113"/>
    </row>
    <row r="112" spans="1:5" ht="12" customHeight="1">
      <c r="A112" s="44" t="s">
        <v>208</v>
      </c>
      <c r="B112" s="93" t="s">
        <v>209</v>
      </c>
      <c r="C112" s="51"/>
      <c r="D112" s="142"/>
      <c r="E112" s="143"/>
    </row>
    <row r="113" spans="1:5" ht="12" customHeight="1" thickBot="1">
      <c r="A113" s="68" t="s">
        <v>210</v>
      </c>
      <c r="B113" s="100" t="s">
        <v>211</v>
      </c>
      <c r="C113" s="101"/>
      <c r="D113" s="150"/>
      <c r="E113" s="151"/>
    </row>
    <row r="114" spans="1:5" ht="12" customHeight="1" thickBot="1">
      <c r="A114" s="29" t="s">
        <v>29</v>
      </c>
      <c r="B114" s="104" t="s">
        <v>212</v>
      </c>
      <c r="C114" s="31">
        <f>+C115+C117+C119</f>
        <v>0</v>
      </c>
      <c r="D114" s="32">
        <f>+D115+D117+D119</f>
        <v>0</v>
      </c>
      <c r="E114" s="33">
        <f>+E115+E117+E119</f>
        <v>0</v>
      </c>
    </row>
    <row r="115" spans="1:5" ht="12" customHeight="1">
      <c r="A115" s="35" t="s">
        <v>31</v>
      </c>
      <c r="B115" s="93" t="s">
        <v>213</v>
      </c>
      <c r="C115" s="49"/>
      <c r="D115" s="58"/>
      <c r="E115" s="57"/>
    </row>
    <row r="116" spans="1:5" ht="12" customHeight="1">
      <c r="A116" s="35" t="s">
        <v>33</v>
      </c>
      <c r="B116" s="105" t="s">
        <v>214</v>
      </c>
      <c r="C116" s="49"/>
      <c r="D116" s="58"/>
      <c r="E116" s="57"/>
    </row>
    <row r="117" spans="1:5" ht="12" customHeight="1">
      <c r="A117" s="35" t="s">
        <v>35</v>
      </c>
      <c r="B117" s="105" t="s">
        <v>215</v>
      </c>
      <c r="C117" s="50"/>
      <c r="D117" s="112"/>
      <c r="E117" s="113"/>
    </row>
    <row r="118" spans="1:5" ht="12" customHeight="1">
      <c r="A118" s="35" t="s">
        <v>37</v>
      </c>
      <c r="B118" s="105" t="s">
        <v>216</v>
      </c>
      <c r="C118" s="50"/>
      <c r="D118" s="112"/>
      <c r="E118" s="113"/>
    </row>
    <row r="119" spans="1:5" ht="12" customHeight="1">
      <c r="A119" s="35" t="s">
        <v>39</v>
      </c>
      <c r="B119" s="107" t="s">
        <v>217</v>
      </c>
      <c r="C119" s="50"/>
      <c r="D119" s="112"/>
      <c r="E119" s="113"/>
    </row>
    <row r="120" spans="1:5" ht="12" customHeight="1">
      <c r="A120" s="35" t="s">
        <v>41</v>
      </c>
      <c r="B120" s="108" t="s">
        <v>218</v>
      </c>
      <c r="C120" s="50"/>
      <c r="D120" s="112"/>
      <c r="E120" s="113"/>
    </row>
    <row r="121" spans="1:5" ht="12" customHeight="1">
      <c r="A121" s="35" t="s">
        <v>219</v>
      </c>
      <c r="B121" s="109" t="s">
        <v>220</v>
      </c>
      <c r="C121" s="50"/>
      <c r="D121" s="112"/>
      <c r="E121" s="113"/>
    </row>
    <row r="122" spans="1:5" ht="12" customHeight="1">
      <c r="A122" s="35" t="s">
        <v>221</v>
      </c>
      <c r="B122" s="97" t="s">
        <v>193</v>
      </c>
      <c r="C122" s="50"/>
      <c r="D122" s="112"/>
      <c r="E122" s="113"/>
    </row>
    <row r="123" spans="1:5" ht="12" customHeight="1">
      <c r="A123" s="35" t="s">
        <v>222</v>
      </c>
      <c r="B123" s="97" t="s">
        <v>223</v>
      </c>
      <c r="C123" s="50"/>
      <c r="D123" s="112"/>
      <c r="E123" s="113"/>
    </row>
    <row r="124" spans="1:5" ht="12" customHeight="1">
      <c r="A124" s="35" t="s">
        <v>224</v>
      </c>
      <c r="B124" s="97" t="s">
        <v>225</v>
      </c>
      <c r="C124" s="50"/>
      <c r="D124" s="112"/>
      <c r="E124" s="113"/>
    </row>
    <row r="125" spans="1:5" ht="12" customHeight="1">
      <c r="A125" s="35" t="s">
        <v>226</v>
      </c>
      <c r="B125" s="97" t="s">
        <v>199</v>
      </c>
      <c r="C125" s="50"/>
      <c r="D125" s="112"/>
      <c r="E125" s="113"/>
    </row>
    <row r="126" spans="1:5" ht="12" customHeight="1">
      <c r="A126" s="35" t="s">
        <v>227</v>
      </c>
      <c r="B126" s="97" t="s">
        <v>228</v>
      </c>
      <c r="C126" s="50"/>
      <c r="D126" s="112"/>
      <c r="E126" s="113"/>
    </row>
    <row r="127" spans="1:5" ht="12" customHeight="1" thickBot="1">
      <c r="A127" s="98" t="s">
        <v>229</v>
      </c>
      <c r="B127" s="97" t="s">
        <v>230</v>
      </c>
      <c r="C127" s="51"/>
      <c r="D127" s="142"/>
      <c r="E127" s="143"/>
    </row>
    <row r="128" spans="1:5" ht="12" customHeight="1" thickBot="1">
      <c r="A128" s="29" t="s">
        <v>43</v>
      </c>
      <c r="B128" s="110" t="s">
        <v>231</v>
      </c>
      <c r="C128" s="31">
        <f>+C93+C114</f>
        <v>0</v>
      </c>
      <c r="D128" s="32">
        <f>+D93+D114</f>
        <v>0</v>
      </c>
      <c r="E128" s="33">
        <f>+E93+E114</f>
        <v>0</v>
      </c>
    </row>
    <row r="129" spans="1:11" ht="12" customHeight="1" thickBot="1">
      <c r="A129" s="29" t="s">
        <v>232</v>
      </c>
      <c r="B129" s="110" t="s">
        <v>233</v>
      </c>
      <c r="C129" s="31">
        <f>+C130+C131+C132</f>
        <v>0</v>
      </c>
      <c r="D129" s="32">
        <f>+D130+D131+D132</f>
        <v>0</v>
      </c>
      <c r="E129" s="33">
        <f>+E130+E131+E132</f>
        <v>0</v>
      </c>
    </row>
    <row r="130" spans="1:11" s="88" customFormat="1" ht="12" customHeight="1">
      <c r="A130" s="35" t="s">
        <v>59</v>
      </c>
      <c r="B130" s="111" t="s">
        <v>234</v>
      </c>
      <c r="C130" s="50"/>
      <c r="D130" s="112"/>
      <c r="E130" s="113"/>
    </row>
    <row r="131" spans="1:11" ht="12" customHeight="1">
      <c r="A131" s="35" t="s">
        <v>61</v>
      </c>
      <c r="B131" s="111" t="s">
        <v>235</v>
      </c>
      <c r="C131" s="50"/>
      <c r="D131" s="112"/>
      <c r="E131" s="113"/>
    </row>
    <row r="132" spans="1:11" ht="12" customHeight="1" thickBot="1">
      <c r="A132" s="98" t="s">
        <v>62</v>
      </c>
      <c r="B132" s="114" t="s">
        <v>236</v>
      </c>
      <c r="C132" s="50"/>
      <c r="D132" s="112"/>
      <c r="E132" s="113"/>
    </row>
    <row r="133" spans="1:11" ht="12" customHeight="1" thickBot="1">
      <c r="A133" s="29" t="s">
        <v>67</v>
      </c>
      <c r="B133" s="110" t="s">
        <v>237</v>
      </c>
      <c r="C133" s="31">
        <f>+C134+C135+C136+C137+C138+C139</f>
        <v>0</v>
      </c>
      <c r="D133" s="32">
        <f>+D134+D135+D136+D137+D138+D139</f>
        <v>0</v>
      </c>
      <c r="E133" s="33">
        <f>+E134+E135+E136+E137+E138+E139</f>
        <v>0</v>
      </c>
    </row>
    <row r="134" spans="1:11" ht="12" customHeight="1">
      <c r="A134" s="35" t="s">
        <v>69</v>
      </c>
      <c r="B134" s="111" t="s">
        <v>238</v>
      </c>
      <c r="C134" s="50"/>
      <c r="D134" s="112"/>
      <c r="E134" s="113"/>
    </row>
    <row r="135" spans="1:11" ht="12" customHeight="1">
      <c r="A135" s="35" t="s">
        <v>71</v>
      </c>
      <c r="B135" s="111" t="s">
        <v>239</v>
      </c>
      <c r="C135" s="50"/>
      <c r="D135" s="112"/>
      <c r="E135" s="113"/>
    </row>
    <row r="136" spans="1:11" ht="12" customHeight="1">
      <c r="A136" s="35" t="s">
        <v>73</v>
      </c>
      <c r="B136" s="111" t="s">
        <v>240</v>
      </c>
      <c r="C136" s="50"/>
      <c r="D136" s="112"/>
      <c r="E136" s="113"/>
    </row>
    <row r="137" spans="1:11" ht="12" customHeight="1">
      <c r="A137" s="35" t="s">
        <v>75</v>
      </c>
      <c r="B137" s="111" t="s">
        <v>241</v>
      </c>
      <c r="C137" s="50"/>
      <c r="D137" s="112"/>
      <c r="E137" s="113"/>
    </row>
    <row r="138" spans="1:11" ht="12" customHeight="1">
      <c r="A138" s="35" t="s">
        <v>77</v>
      </c>
      <c r="B138" s="111" t="s">
        <v>242</v>
      </c>
      <c r="C138" s="50"/>
      <c r="D138" s="112"/>
      <c r="E138" s="113"/>
    </row>
    <row r="139" spans="1:11" s="88" customFormat="1" ht="12" customHeight="1" thickBot="1">
      <c r="A139" s="98" t="s">
        <v>79</v>
      </c>
      <c r="B139" s="114" t="s">
        <v>243</v>
      </c>
      <c r="C139" s="50"/>
      <c r="D139" s="112"/>
      <c r="E139" s="113"/>
    </row>
    <row r="140" spans="1:11" ht="12" customHeight="1" thickBot="1">
      <c r="A140" s="29" t="s">
        <v>91</v>
      </c>
      <c r="B140" s="110" t="s">
        <v>244</v>
      </c>
      <c r="C140" s="53">
        <f>+C141+C142+C144+C145+C143</f>
        <v>0</v>
      </c>
      <c r="D140" s="115">
        <f>+D141+D142+D144+D145+D143</f>
        <v>0</v>
      </c>
      <c r="E140" s="54">
        <f>+E141+E142+E144+E145+E143</f>
        <v>0</v>
      </c>
      <c r="K140" s="116"/>
    </row>
    <row r="141" spans="1:11">
      <c r="A141" s="35" t="s">
        <v>93</v>
      </c>
      <c r="B141" s="111" t="s">
        <v>245</v>
      </c>
      <c r="C141" s="50"/>
      <c r="D141" s="112"/>
      <c r="E141" s="113"/>
    </row>
    <row r="142" spans="1:11" ht="12" customHeight="1">
      <c r="A142" s="35" t="s">
        <v>95</v>
      </c>
      <c r="B142" s="111" t="s">
        <v>246</v>
      </c>
      <c r="C142" s="50"/>
      <c r="D142" s="112"/>
      <c r="E142" s="113"/>
    </row>
    <row r="143" spans="1:11" ht="12" customHeight="1">
      <c r="A143" s="35" t="s">
        <v>97</v>
      </c>
      <c r="B143" s="111" t="s">
        <v>247</v>
      </c>
      <c r="C143" s="50"/>
      <c r="D143" s="112"/>
      <c r="E143" s="113"/>
    </row>
    <row r="144" spans="1:11" s="88" customFormat="1" ht="12" customHeight="1">
      <c r="A144" s="35" t="s">
        <v>99</v>
      </c>
      <c r="B144" s="111" t="s">
        <v>248</v>
      </c>
      <c r="C144" s="50"/>
      <c r="D144" s="112"/>
      <c r="E144" s="113"/>
    </row>
    <row r="145" spans="1:5" s="88" customFormat="1" ht="12" customHeight="1" thickBot="1">
      <c r="A145" s="98" t="s">
        <v>101</v>
      </c>
      <c r="B145" s="114" t="s">
        <v>249</v>
      </c>
      <c r="C145" s="50"/>
      <c r="D145" s="112"/>
      <c r="E145" s="113"/>
    </row>
    <row r="146" spans="1:5" s="88" customFormat="1" ht="12" customHeight="1" thickBot="1">
      <c r="A146" s="29" t="s">
        <v>250</v>
      </c>
      <c r="B146" s="110" t="s">
        <v>251</v>
      </c>
      <c r="C146" s="117">
        <f>+C147+C148+C149+C150+C151</f>
        <v>0</v>
      </c>
      <c r="D146" s="118">
        <f>+D147+D148+D149+D150+D151</f>
        <v>0</v>
      </c>
      <c r="E146" s="119">
        <f>+E147+E148+E149+E150+E151</f>
        <v>0</v>
      </c>
    </row>
    <row r="147" spans="1:5" s="88" customFormat="1" ht="12" customHeight="1">
      <c r="A147" s="35" t="s">
        <v>105</v>
      </c>
      <c r="B147" s="111" t="s">
        <v>252</v>
      </c>
      <c r="C147" s="50"/>
      <c r="D147" s="112"/>
      <c r="E147" s="113"/>
    </row>
    <row r="148" spans="1:5" s="88" customFormat="1" ht="12" customHeight="1">
      <c r="A148" s="35" t="s">
        <v>107</v>
      </c>
      <c r="B148" s="111" t="s">
        <v>253</v>
      </c>
      <c r="C148" s="50"/>
      <c r="D148" s="112"/>
      <c r="E148" s="113"/>
    </row>
    <row r="149" spans="1:5" s="88" customFormat="1" ht="12" customHeight="1">
      <c r="A149" s="35" t="s">
        <v>109</v>
      </c>
      <c r="B149" s="111" t="s">
        <v>254</v>
      </c>
      <c r="C149" s="50"/>
      <c r="D149" s="112"/>
      <c r="E149" s="113"/>
    </row>
    <row r="150" spans="1:5" s="88" customFormat="1" ht="12" customHeight="1">
      <c r="A150" s="35" t="s">
        <v>111</v>
      </c>
      <c r="B150" s="111" t="s">
        <v>255</v>
      </c>
      <c r="C150" s="50"/>
      <c r="D150" s="112"/>
      <c r="E150" s="113"/>
    </row>
    <row r="151" spans="1:5" ht="12.75" customHeight="1" thickBot="1">
      <c r="A151" s="98" t="s">
        <v>256</v>
      </c>
      <c r="B151" s="114" t="s">
        <v>257</v>
      </c>
      <c r="C151" s="51"/>
      <c r="D151" s="142"/>
      <c r="E151" s="143"/>
    </row>
    <row r="152" spans="1:5" ht="12.75" customHeight="1" thickBot="1">
      <c r="A152" s="120" t="s">
        <v>113</v>
      </c>
      <c r="B152" s="110" t="s">
        <v>258</v>
      </c>
      <c r="C152" s="117"/>
      <c r="D152" s="118"/>
      <c r="E152" s="119"/>
    </row>
    <row r="153" spans="1:5" ht="12.75" customHeight="1" thickBot="1">
      <c r="A153" s="120" t="s">
        <v>123</v>
      </c>
      <c r="B153" s="110" t="s">
        <v>259</v>
      </c>
      <c r="C153" s="117"/>
      <c r="D153" s="118"/>
      <c r="E153" s="119"/>
    </row>
    <row r="154" spans="1:5" ht="12" customHeight="1" thickBot="1">
      <c r="A154" s="29" t="s">
        <v>260</v>
      </c>
      <c r="B154" s="110" t="s">
        <v>261</v>
      </c>
      <c r="C154" s="121">
        <f>+C129+C133+C140+C146+C152+C153</f>
        <v>0</v>
      </c>
      <c r="D154" s="122">
        <f>+D129+D133+D140+D146+D152+D153</f>
        <v>0</v>
      </c>
      <c r="E154" s="123">
        <f>+E129+E133+E140+E146+E152+E153</f>
        <v>0</v>
      </c>
    </row>
    <row r="155" spans="1:5" ht="15.2" customHeight="1" thickBot="1">
      <c r="A155" s="124" t="s">
        <v>262</v>
      </c>
      <c r="B155" s="125" t="s">
        <v>263</v>
      </c>
      <c r="C155" s="121">
        <f>+C128+C154</f>
        <v>0</v>
      </c>
      <c r="D155" s="122">
        <f>+D128+D154</f>
        <v>0</v>
      </c>
      <c r="E155" s="123">
        <f>+E128+E154</f>
        <v>0</v>
      </c>
    </row>
    <row r="156" spans="1:5" ht="15.75" thickBot="1">
      <c r="C156" s="129">
        <f>C90-C155</f>
        <v>0</v>
      </c>
      <c r="D156" s="129">
        <f>D90-D155</f>
        <v>0</v>
      </c>
      <c r="E156" s="130"/>
    </row>
    <row r="157" spans="1:5" ht="15.2" customHeight="1" thickBot="1">
      <c r="A157" s="152" t="s">
        <v>264</v>
      </c>
      <c r="B157" s="153"/>
      <c r="C157" s="133"/>
      <c r="D157" s="133"/>
      <c r="E157" s="134"/>
    </row>
    <row r="158" spans="1:5" ht="14.45" customHeight="1" thickBot="1">
      <c r="A158" s="154" t="s">
        <v>265</v>
      </c>
      <c r="B158" s="155"/>
      <c r="C158" s="133"/>
      <c r="D158" s="133"/>
      <c r="E158" s="134"/>
    </row>
  </sheetData>
  <mergeCells count="4">
    <mergeCell ref="B2:D2"/>
    <mergeCell ref="B3:D3"/>
    <mergeCell ref="A7:E7"/>
    <mergeCell ref="A92:E9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58"/>
  <sheetViews>
    <sheetView workbookViewId="0">
      <selection sqref="A1:XFD1048576"/>
    </sheetView>
  </sheetViews>
  <sheetFormatPr defaultRowHeight="15"/>
  <cols>
    <col min="1" max="1" width="13.85546875" style="127" customWidth="1"/>
    <col min="2" max="2" width="53.140625" style="128" customWidth="1"/>
    <col min="3" max="3" width="12.140625" style="130" customWidth="1"/>
    <col min="4" max="5" width="12.140625" style="20" customWidth="1"/>
    <col min="6" max="256" width="9.140625" style="20"/>
    <col min="257" max="257" width="13.85546875" style="20" customWidth="1"/>
    <col min="258" max="258" width="53.140625" style="20" customWidth="1"/>
    <col min="259" max="261" width="12.140625" style="20" customWidth="1"/>
    <col min="262" max="512" width="9.140625" style="20"/>
    <col min="513" max="513" width="13.85546875" style="20" customWidth="1"/>
    <col min="514" max="514" width="53.140625" style="20" customWidth="1"/>
    <col min="515" max="517" width="12.140625" style="20" customWidth="1"/>
    <col min="518" max="768" width="9.140625" style="20"/>
    <col min="769" max="769" width="13.85546875" style="20" customWidth="1"/>
    <col min="770" max="770" width="53.140625" style="20" customWidth="1"/>
    <col min="771" max="773" width="12.140625" style="20" customWidth="1"/>
    <col min="774" max="1024" width="9.140625" style="20"/>
    <col min="1025" max="1025" width="13.85546875" style="20" customWidth="1"/>
    <col min="1026" max="1026" width="53.140625" style="20" customWidth="1"/>
    <col min="1027" max="1029" width="12.140625" style="20" customWidth="1"/>
    <col min="1030" max="1280" width="9.140625" style="20"/>
    <col min="1281" max="1281" width="13.85546875" style="20" customWidth="1"/>
    <col min="1282" max="1282" width="53.140625" style="20" customWidth="1"/>
    <col min="1283" max="1285" width="12.140625" style="20" customWidth="1"/>
    <col min="1286" max="1536" width="9.140625" style="20"/>
    <col min="1537" max="1537" width="13.85546875" style="20" customWidth="1"/>
    <col min="1538" max="1538" width="53.140625" style="20" customWidth="1"/>
    <col min="1539" max="1541" width="12.140625" style="20" customWidth="1"/>
    <col min="1542" max="1792" width="9.140625" style="20"/>
    <col min="1793" max="1793" width="13.85546875" style="20" customWidth="1"/>
    <col min="1794" max="1794" width="53.140625" style="20" customWidth="1"/>
    <col min="1795" max="1797" width="12.140625" style="20" customWidth="1"/>
    <col min="1798" max="2048" width="9.140625" style="20"/>
    <col min="2049" max="2049" width="13.85546875" style="20" customWidth="1"/>
    <col min="2050" max="2050" width="53.140625" style="20" customWidth="1"/>
    <col min="2051" max="2053" width="12.140625" style="20" customWidth="1"/>
    <col min="2054" max="2304" width="9.140625" style="20"/>
    <col min="2305" max="2305" width="13.85546875" style="20" customWidth="1"/>
    <col min="2306" max="2306" width="53.140625" style="20" customWidth="1"/>
    <col min="2307" max="2309" width="12.140625" style="20" customWidth="1"/>
    <col min="2310" max="2560" width="9.140625" style="20"/>
    <col min="2561" max="2561" width="13.85546875" style="20" customWidth="1"/>
    <col min="2562" max="2562" width="53.140625" style="20" customWidth="1"/>
    <col min="2563" max="2565" width="12.140625" style="20" customWidth="1"/>
    <col min="2566" max="2816" width="9.140625" style="20"/>
    <col min="2817" max="2817" width="13.85546875" style="20" customWidth="1"/>
    <col min="2818" max="2818" width="53.140625" style="20" customWidth="1"/>
    <col min="2819" max="2821" width="12.140625" style="20" customWidth="1"/>
    <col min="2822" max="3072" width="9.140625" style="20"/>
    <col min="3073" max="3073" width="13.85546875" style="20" customWidth="1"/>
    <col min="3074" max="3074" width="53.140625" style="20" customWidth="1"/>
    <col min="3075" max="3077" width="12.140625" style="20" customWidth="1"/>
    <col min="3078" max="3328" width="9.140625" style="20"/>
    <col min="3329" max="3329" width="13.85546875" style="20" customWidth="1"/>
    <col min="3330" max="3330" width="53.140625" style="20" customWidth="1"/>
    <col min="3331" max="3333" width="12.140625" style="20" customWidth="1"/>
    <col min="3334" max="3584" width="9.140625" style="20"/>
    <col min="3585" max="3585" width="13.85546875" style="20" customWidth="1"/>
    <col min="3586" max="3586" width="53.140625" style="20" customWidth="1"/>
    <col min="3587" max="3589" width="12.140625" style="20" customWidth="1"/>
    <col min="3590" max="3840" width="9.140625" style="20"/>
    <col min="3841" max="3841" width="13.85546875" style="20" customWidth="1"/>
    <col min="3842" max="3842" width="53.140625" style="20" customWidth="1"/>
    <col min="3843" max="3845" width="12.140625" style="20" customWidth="1"/>
    <col min="3846" max="4096" width="9.140625" style="20"/>
    <col min="4097" max="4097" width="13.85546875" style="20" customWidth="1"/>
    <col min="4098" max="4098" width="53.140625" style="20" customWidth="1"/>
    <col min="4099" max="4101" width="12.140625" style="20" customWidth="1"/>
    <col min="4102" max="4352" width="9.140625" style="20"/>
    <col min="4353" max="4353" width="13.85546875" style="20" customWidth="1"/>
    <col min="4354" max="4354" width="53.140625" style="20" customWidth="1"/>
    <col min="4355" max="4357" width="12.140625" style="20" customWidth="1"/>
    <col min="4358" max="4608" width="9.140625" style="20"/>
    <col min="4609" max="4609" width="13.85546875" style="20" customWidth="1"/>
    <col min="4610" max="4610" width="53.140625" style="20" customWidth="1"/>
    <col min="4611" max="4613" width="12.140625" style="20" customWidth="1"/>
    <col min="4614" max="4864" width="9.140625" style="20"/>
    <col min="4865" max="4865" width="13.85546875" style="20" customWidth="1"/>
    <col min="4866" max="4866" width="53.140625" style="20" customWidth="1"/>
    <col min="4867" max="4869" width="12.140625" style="20" customWidth="1"/>
    <col min="4870" max="5120" width="9.140625" style="20"/>
    <col min="5121" max="5121" width="13.85546875" style="20" customWidth="1"/>
    <col min="5122" max="5122" width="53.140625" style="20" customWidth="1"/>
    <col min="5123" max="5125" width="12.140625" style="20" customWidth="1"/>
    <col min="5126" max="5376" width="9.140625" style="20"/>
    <col min="5377" max="5377" width="13.85546875" style="20" customWidth="1"/>
    <col min="5378" max="5378" width="53.140625" style="20" customWidth="1"/>
    <col min="5379" max="5381" width="12.140625" style="20" customWidth="1"/>
    <col min="5382" max="5632" width="9.140625" style="20"/>
    <col min="5633" max="5633" width="13.85546875" style="20" customWidth="1"/>
    <col min="5634" max="5634" width="53.140625" style="20" customWidth="1"/>
    <col min="5635" max="5637" width="12.140625" style="20" customWidth="1"/>
    <col min="5638" max="5888" width="9.140625" style="20"/>
    <col min="5889" max="5889" width="13.85546875" style="20" customWidth="1"/>
    <col min="5890" max="5890" width="53.140625" style="20" customWidth="1"/>
    <col min="5891" max="5893" width="12.140625" style="20" customWidth="1"/>
    <col min="5894" max="6144" width="9.140625" style="20"/>
    <col min="6145" max="6145" width="13.85546875" style="20" customWidth="1"/>
    <col min="6146" max="6146" width="53.140625" style="20" customWidth="1"/>
    <col min="6147" max="6149" width="12.140625" style="20" customWidth="1"/>
    <col min="6150" max="6400" width="9.140625" style="20"/>
    <col min="6401" max="6401" width="13.85546875" style="20" customWidth="1"/>
    <col min="6402" max="6402" width="53.140625" style="20" customWidth="1"/>
    <col min="6403" max="6405" width="12.140625" style="20" customWidth="1"/>
    <col min="6406" max="6656" width="9.140625" style="20"/>
    <col min="6657" max="6657" width="13.85546875" style="20" customWidth="1"/>
    <col min="6658" max="6658" width="53.140625" style="20" customWidth="1"/>
    <col min="6659" max="6661" width="12.140625" style="20" customWidth="1"/>
    <col min="6662" max="6912" width="9.140625" style="20"/>
    <col min="6913" max="6913" width="13.85546875" style="20" customWidth="1"/>
    <col min="6914" max="6914" width="53.140625" style="20" customWidth="1"/>
    <col min="6915" max="6917" width="12.140625" style="20" customWidth="1"/>
    <col min="6918" max="7168" width="9.140625" style="20"/>
    <col min="7169" max="7169" width="13.85546875" style="20" customWidth="1"/>
    <col min="7170" max="7170" width="53.140625" style="20" customWidth="1"/>
    <col min="7171" max="7173" width="12.140625" style="20" customWidth="1"/>
    <col min="7174" max="7424" width="9.140625" style="20"/>
    <col min="7425" max="7425" width="13.85546875" style="20" customWidth="1"/>
    <col min="7426" max="7426" width="53.140625" style="20" customWidth="1"/>
    <col min="7427" max="7429" width="12.140625" style="20" customWidth="1"/>
    <col min="7430" max="7680" width="9.140625" style="20"/>
    <col min="7681" max="7681" width="13.85546875" style="20" customWidth="1"/>
    <col min="7682" max="7682" width="53.140625" style="20" customWidth="1"/>
    <col min="7683" max="7685" width="12.140625" style="20" customWidth="1"/>
    <col min="7686" max="7936" width="9.140625" style="20"/>
    <col min="7937" max="7937" width="13.85546875" style="20" customWidth="1"/>
    <col min="7938" max="7938" width="53.140625" style="20" customWidth="1"/>
    <col min="7939" max="7941" width="12.140625" style="20" customWidth="1"/>
    <col min="7942" max="8192" width="9.140625" style="20"/>
    <col min="8193" max="8193" width="13.85546875" style="20" customWidth="1"/>
    <col min="8194" max="8194" width="53.140625" style="20" customWidth="1"/>
    <col min="8195" max="8197" width="12.140625" style="20" customWidth="1"/>
    <col min="8198" max="8448" width="9.140625" style="20"/>
    <col min="8449" max="8449" width="13.85546875" style="20" customWidth="1"/>
    <col min="8450" max="8450" width="53.140625" style="20" customWidth="1"/>
    <col min="8451" max="8453" width="12.140625" style="20" customWidth="1"/>
    <col min="8454" max="8704" width="9.140625" style="20"/>
    <col min="8705" max="8705" width="13.85546875" style="20" customWidth="1"/>
    <col min="8706" max="8706" width="53.140625" style="20" customWidth="1"/>
    <col min="8707" max="8709" width="12.140625" style="20" customWidth="1"/>
    <col min="8710" max="8960" width="9.140625" style="20"/>
    <col min="8961" max="8961" width="13.85546875" style="20" customWidth="1"/>
    <col min="8962" max="8962" width="53.140625" style="20" customWidth="1"/>
    <col min="8963" max="8965" width="12.140625" style="20" customWidth="1"/>
    <col min="8966" max="9216" width="9.140625" style="20"/>
    <col min="9217" max="9217" width="13.85546875" style="20" customWidth="1"/>
    <col min="9218" max="9218" width="53.140625" style="20" customWidth="1"/>
    <col min="9219" max="9221" width="12.140625" style="20" customWidth="1"/>
    <col min="9222" max="9472" width="9.140625" style="20"/>
    <col min="9473" max="9473" width="13.85546875" style="20" customWidth="1"/>
    <col min="9474" max="9474" width="53.140625" style="20" customWidth="1"/>
    <col min="9475" max="9477" width="12.140625" style="20" customWidth="1"/>
    <col min="9478" max="9728" width="9.140625" style="20"/>
    <col min="9729" max="9729" width="13.85546875" style="20" customWidth="1"/>
    <col min="9730" max="9730" width="53.140625" style="20" customWidth="1"/>
    <col min="9731" max="9733" width="12.140625" style="20" customWidth="1"/>
    <col min="9734" max="9984" width="9.140625" style="20"/>
    <col min="9985" max="9985" width="13.85546875" style="20" customWidth="1"/>
    <col min="9986" max="9986" width="53.140625" style="20" customWidth="1"/>
    <col min="9987" max="9989" width="12.140625" style="20" customWidth="1"/>
    <col min="9990" max="10240" width="9.140625" style="20"/>
    <col min="10241" max="10241" width="13.85546875" style="20" customWidth="1"/>
    <col min="10242" max="10242" width="53.140625" style="20" customWidth="1"/>
    <col min="10243" max="10245" width="12.140625" style="20" customWidth="1"/>
    <col min="10246" max="10496" width="9.140625" style="20"/>
    <col min="10497" max="10497" width="13.85546875" style="20" customWidth="1"/>
    <col min="10498" max="10498" width="53.140625" style="20" customWidth="1"/>
    <col min="10499" max="10501" width="12.140625" style="20" customWidth="1"/>
    <col min="10502" max="10752" width="9.140625" style="20"/>
    <col min="10753" max="10753" width="13.85546875" style="20" customWidth="1"/>
    <col min="10754" max="10754" width="53.140625" style="20" customWidth="1"/>
    <col min="10755" max="10757" width="12.140625" style="20" customWidth="1"/>
    <col min="10758" max="11008" width="9.140625" style="20"/>
    <col min="11009" max="11009" width="13.85546875" style="20" customWidth="1"/>
    <col min="11010" max="11010" width="53.140625" style="20" customWidth="1"/>
    <col min="11011" max="11013" width="12.140625" style="20" customWidth="1"/>
    <col min="11014" max="11264" width="9.140625" style="20"/>
    <col min="11265" max="11265" width="13.85546875" style="20" customWidth="1"/>
    <col min="11266" max="11266" width="53.140625" style="20" customWidth="1"/>
    <col min="11267" max="11269" width="12.140625" style="20" customWidth="1"/>
    <col min="11270" max="11520" width="9.140625" style="20"/>
    <col min="11521" max="11521" width="13.85546875" style="20" customWidth="1"/>
    <col min="11522" max="11522" width="53.140625" style="20" customWidth="1"/>
    <col min="11523" max="11525" width="12.140625" style="20" customWidth="1"/>
    <col min="11526" max="11776" width="9.140625" style="20"/>
    <col min="11777" max="11777" width="13.85546875" style="20" customWidth="1"/>
    <col min="11778" max="11778" width="53.140625" style="20" customWidth="1"/>
    <col min="11779" max="11781" width="12.140625" style="20" customWidth="1"/>
    <col min="11782" max="12032" width="9.140625" style="20"/>
    <col min="12033" max="12033" width="13.85546875" style="20" customWidth="1"/>
    <col min="12034" max="12034" width="53.140625" style="20" customWidth="1"/>
    <col min="12035" max="12037" width="12.140625" style="20" customWidth="1"/>
    <col min="12038" max="12288" width="9.140625" style="20"/>
    <col min="12289" max="12289" width="13.85546875" style="20" customWidth="1"/>
    <col min="12290" max="12290" width="53.140625" style="20" customWidth="1"/>
    <col min="12291" max="12293" width="12.140625" style="20" customWidth="1"/>
    <col min="12294" max="12544" width="9.140625" style="20"/>
    <col min="12545" max="12545" width="13.85546875" style="20" customWidth="1"/>
    <col min="12546" max="12546" width="53.140625" style="20" customWidth="1"/>
    <col min="12547" max="12549" width="12.140625" style="20" customWidth="1"/>
    <col min="12550" max="12800" width="9.140625" style="20"/>
    <col min="12801" max="12801" width="13.85546875" style="20" customWidth="1"/>
    <col min="12802" max="12802" width="53.140625" style="20" customWidth="1"/>
    <col min="12803" max="12805" width="12.140625" style="20" customWidth="1"/>
    <col min="12806" max="13056" width="9.140625" style="20"/>
    <col min="13057" max="13057" width="13.85546875" style="20" customWidth="1"/>
    <col min="13058" max="13058" width="53.140625" style="20" customWidth="1"/>
    <col min="13059" max="13061" width="12.140625" style="20" customWidth="1"/>
    <col min="13062" max="13312" width="9.140625" style="20"/>
    <col min="13313" max="13313" width="13.85546875" style="20" customWidth="1"/>
    <col min="13314" max="13314" width="53.140625" style="20" customWidth="1"/>
    <col min="13315" max="13317" width="12.140625" style="20" customWidth="1"/>
    <col min="13318" max="13568" width="9.140625" style="20"/>
    <col min="13569" max="13569" width="13.85546875" style="20" customWidth="1"/>
    <col min="13570" max="13570" width="53.140625" style="20" customWidth="1"/>
    <col min="13571" max="13573" width="12.140625" style="20" customWidth="1"/>
    <col min="13574" max="13824" width="9.140625" style="20"/>
    <col min="13825" max="13825" width="13.85546875" style="20" customWidth="1"/>
    <col min="13826" max="13826" width="53.140625" style="20" customWidth="1"/>
    <col min="13827" max="13829" width="12.140625" style="20" customWidth="1"/>
    <col min="13830" max="14080" width="9.140625" style="20"/>
    <col min="14081" max="14081" width="13.85546875" style="20" customWidth="1"/>
    <col min="14082" max="14082" width="53.140625" style="20" customWidth="1"/>
    <col min="14083" max="14085" width="12.140625" style="20" customWidth="1"/>
    <col min="14086" max="14336" width="9.140625" style="20"/>
    <col min="14337" max="14337" width="13.85546875" style="20" customWidth="1"/>
    <col min="14338" max="14338" width="53.140625" style="20" customWidth="1"/>
    <col min="14339" max="14341" width="12.140625" style="20" customWidth="1"/>
    <col min="14342" max="14592" width="9.140625" style="20"/>
    <col min="14593" max="14593" width="13.85546875" style="20" customWidth="1"/>
    <col min="14594" max="14594" width="53.140625" style="20" customWidth="1"/>
    <col min="14595" max="14597" width="12.140625" style="20" customWidth="1"/>
    <col min="14598" max="14848" width="9.140625" style="20"/>
    <col min="14849" max="14849" width="13.85546875" style="20" customWidth="1"/>
    <col min="14850" max="14850" width="53.140625" style="20" customWidth="1"/>
    <col min="14851" max="14853" width="12.140625" style="20" customWidth="1"/>
    <col min="14854" max="15104" width="9.140625" style="20"/>
    <col min="15105" max="15105" width="13.85546875" style="20" customWidth="1"/>
    <col min="15106" max="15106" width="53.140625" style="20" customWidth="1"/>
    <col min="15107" max="15109" width="12.140625" style="20" customWidth="1"/>
    <col min="15110" max="15360" width="9.140625" style="20"/>
    <col min="15361" max="15361" width="13.85546875" style="20" customWidth="1"/>
    <col min="15362" max="15362" width="53.140625" style="20" customWidth="1"/>
    <col min="15363" max="15365" width="12.140625" style="20" customWidth="1"/>
    <col min="15366" max="15616" width="9.140625" style="20"/>
    <col min="15617" max="15617" width="13.85546875" style="20" customWidth="1"/>
    <col min="15618" max="15618" width="53.140625" style="20" customWidth="1"/>
    <col min="15619" max="15621" width="12.140625" style="20" customWidth="1"/>
    <col min="15622" max="15872" width="9.140625" style="20"/>
    <col min="15873" max="15873" width="13.85546875" style="20" customWidth="1"/>
    <col min="15874" max="15874" width="53.140625" style="20" customWidth="1"/>
    <col min="15875" max="15877" width="12.140625" style="20" customWidth="1"/>
    <col min="15878" max="16128" width="9.140625" style="20"/>
    <col min="16129" max="16129" width="13.85546875" style="20" customWidth="1"/>
    <col min="16130" max="16130" width="53.140625" style="20" customWidth="1"/>
    <col min="16131" max="16133" width="12.140625" style="20" customWidth="1"/>
    <col min="16134" max="16384" width="9.140625" style="20"/>
  </cols>
  <sheetData>
    <row r="1" spans="1:5" s="4" customFormat="1" ht="16.5" customHeight="1" thickBot="1">
      <c r="A1" s="1"/>
      <c r="B1" s="2" t="str">
        <f>CONCATENATE("9.1.3. melléklet ",[1]KVI_MOD_ALAPADATOK!A7," ",[1]KVI_MOD_ALAPADATOK!B7," ",[1]KVI_MOD_ALAPADATOK!C7," ",[1]KVI_MOD_ALAPADATOK!D7," ",[1]KVI_MOD_ALAPADATOK!E7," ",[1]KVI_MOD_ALAPADATOK!F7," ",[1]KVI_MOD_ALAPADATOK!G7," ",[1]KVI_MOD_ALAPADATOK!H7)</f>
        <v>9.1.3. melléklet a 3 / 2021. ( III.8. ) önkormányzati rendelethez</v>
      </c>
      <c r="C1" s="3"/>
      <c r="D1" s="3"/>
      <c r="E1" s="3"/>
    </row>
    <row r="2" spans="1:5" s="8" customFormat="1" ht="21.2" customHeight="1" thickBot="1">
      <c r="A2" s="5" t="s">
        <v>0</v>
      </c>
      <c r="B2" s="6" t="str">
        <f>CONCATENATE([1]KVI_MOD_ALAPADATOK!A3)</f>
        <v>FULÓKÉRCS KÖZSÉG ÖNKORMÁNYZATA</v>
      </c>
      <c r="C2" s="6"/>
      <c r="D2" s="6"/>
      <c r="E2" s="7" t="s">
        <v>1</v>
      </c>
    </row>
    <row r="3" spans="1:5" s="8" customFormat="1" ht="24.75" thickBot="1">
      <c r="A3" s="5" t="s">
        <v>2</v>
      </c>
      <c r="B3" s="6" t="s">
        <v>272</v>
      </c>
      <c r="C3" s="6"/>
      <c r="D3" s="6"/>
      <c r="E3" s="9" t="s">
        <v>268</v>
      </c>
    </row>
    <row r="4" spans="1:5" s="14" customFormat="1" ht="15.95" customHeight="1" thickBot="1">
      <c r="A4" s="10"/>
      <c r="B4" s="10"/>
      <c r="C4" s="11"/>
      <c r="D4" s="12"/>
      <c r="E4" s="11" t="str">
        <f>[1]KVI_MOD_9.1.2.sz.mell!E4</f>
        <v xml:space="preserve"> Forintban!</v>
      </c>
    </row>
    <row r="5" spans="1:5" ht="24.75" thickBot="1">
      <c r="A5" s="15" t="s">
        <v>4</v>
      </c>
      <c r="B5" s="140" t="s">
        <v>5</v>
      </c>
      <c r="C5" s="140" t="s">
        <v>269</v>
      </c>
      <c r="D5" s="16" t="s">
        <v>7</v>
      </c>
      <c r="E5" s="141" t="s">
        <v>8</v>
      </c>
    </row>
    <row r="6" spans="1:5" s="25" customFormat="1" ht="12.95" customHeight="1" thickBot="1">
      <c r="A6" s="21" t="s">
        <v>9</v>
      </c>
      <c r="B6" s="22" t="s">
        <v>10</v>
      </c>
      <c r="C6" s="22" t="s">
        <v>11</v>
      </c>
      <c r="D6" s="23" t="s">
        <v>12</v>
      </c>
      <c r="E6" s="24" t="s">
        <v>13</v>
      </c>
    </row>
    <row r="7" spans="1:5" s="25" customFormat="1" ht="15.95" customHeight="1" thickBot="1">
      <c r="A7" s="26" t="s">
        <v>14</v>
      </c>
      <c r="B7" s="27"/>
      <c r="C7" s="27"/>
      <c r="D7" s="27"/>
      <c r="E7" s="28"/>
    </row>
    <row r="8" spans="1:5" s="25" customFormat="1" ht="12" customHeight="1" thickBot="1">
      <c r="A8" s="29" t="s">
        <v>15</v>
      </c>
      <c r="B8" s="30" t="s">
        <v>16</v>
      </c>
      <c r="C8" s="31">
        <f>+C9+C10+C11+C12+C13+C14</f>
        <v>0</v>
      </c>
      <c r="D8" s="32">
        <f>+D9+D10+D11+D12+D13+D14</f>
        <v>0</v>
      </c>
      <c r="E8" s="33">
        <f>+E9+E10+E11+E12+E13+E14</f>
        <v>0</v>
      </c>
    </row>
    <row r="9" spans="1:5" s="39" customFormat="1" ht="12" customHeight="1">
      <c r="A9" s="35" t="s">
        <v>17</v>
      </c>
      <c r="B9" s="36" t="s">
        <v>18</v>
      </c>
      <c r="C9" s="49"/>
      <c r="D9" s="58"/>
      <c r="E9" s="57"/>
    </row>
    <row r="10" spans="1:5" s="43" customFormat="1" ht="12" customHeight="1">
      <c r="A10" s="40" t="s">
        <v>19</v>
      </c>
      <c r="B10" s="41" t="s">
        <v>20</v>
      </c>
      <c r="C10" s="50"/>
      <c r="D10" s="112"/>
      <c r="E10" s="113"/>
    </row>
    <row r="11" spans="1:5" s="43" customFormat="1" ht="12" customHeight="1">
      <c r="A11" s="40" t="s">
        <v>21</v>
      </c>
      <c r="B11" s="41" t="s">
        <v>22</v>
      </c>
      <c r="C11" s="50"/>
      <c r="D11" s="112"/>
      <c r="E11" s="113"/>
    </row>
    <row r="12" spans="1:5" s="43" customFormat="1" ht="12" customHeight="1">
      <c r="A12" s="40" t="s">
        <v>23</v>
      </c>
      <c r="B12" s="41" t="s">
        <v>270</v>
      </c>
      <c r="C12" s="50"/>
      <c r="D12" s="112"/>
      <c r="E12" s="113"/>
    </row>
    <row r="13" spans="1:5" s="43" customFormat="1" ht="12" customHeight="1">
      <c r="A13" s="40" t="s">
        <v>25</v>
      </c>
      <c r="B13" s="41" t="s">
        <v>26</v>
      </c>
      <c r="C13" s="50"/>
      <c r="D13" s="112"/>
      <c r="E13" s="113"/>
    </row>
    <row r="14" spans="1:5" s="39" customFormat="1" ht="12" customHeight="1" thickBot="1">
      <c r="A14" s="44" t="s">
        <v>27</v>
      </c>
      <c r="B14" s="45" t="s">
        <v>28</v>
      </c>
      <c r="C14" s="50"/>
      <c r="D14" s="112"/>
      <c r="E14" s="113"/>
    </row>
    <row r="15" spans="1:5" s="39" customFormat="1" ht="12" customHeight="1" thickBot="1">
      <c r="A15" s="29" t="s">
        <v>29</v>
      </c>
      <c r="B15" s="47" t="s">
        <v>30</v>
      </c>
      <c r="C15" s="31">
        <f>+C16+C17+C18+C19+C20</f>
        <v>0</v>
      </c>
      <c r="D15" s="32">
        <f>+D16+D17+D18+D19+D20</f>
        <v>0</v>
      </c>
      <c r="E15" s="33">
        <f>+E16+E17+E18+E19+E20</f>
        <v>0</v>
      </c>
    </row>
    <row r="16" spans="1:5" s="39" customFormat="1" ht="12" customHeight="1">
      <c r="A16" s="35" t="s">
        <v>31</v>
      </c>
      <c r="B16" s="36" t="s">
        <v>32</v>
      </c>
      <c r="C16" s="49"/>
      <c r="D16" s="58"/>
      <c r="E16" s="57"/>
    </row>
    <row r="17" spans="1:5" s="39" customFormat="1" ht="12" customHeight="1">
      <c r="A17" s="40" t="s">
        <v>33</v>
      </c>
      <c r="B17" s="41" t="s">
        <v>34</v>
      </c>
      <c r="C17" s="50"/>
      <c r="D17" s="112"/>
      <c r="E17" s="113"/>
    </row>
    <row r="18" spans="1:5" s="39" customFormat="1" ht="12" customHeight="1">
      <c r="A18" s="40" t="s">
        <v>35</v>
      </c>
      <c r="B18" s="41" t="s">
        <v>36</v>
      </c>
      <c r="C18" s="50"/>
      <c r="D18" s="112"/>
      <c r="E18" s="113"/>
    </row>
    <row r="19" spans="1:5" s="39" customFormat="1" ht="12" customHeight="1">
      <c r="A19" s="40" t="s">
        <v>37</v>
      </c>
      <c r="B19" s="41" t="s">
        <v>38</v>
      </c>
      <c r="C19" s="50"/>
      <c r="D19" s="112"/>
      <c r="E19" s="113"/>
    </row>
    <row r="20" spans="1:5" s="39" customFormat="1" ht="12" customHeight="1">
      <c r="A20" s="40" t="s">
        <v>39</v>
      </c>
      <c r="B20" s="41" t="s">
        <v>40</v>
      </c>
      <c r="C20" s="50"/>
      <c r="D20" s="112"/>
      <c r="E20" s="113"/>
    </row>
    <row r="21" spans="1:5" s="43" customFormat="1" ht="12" customHeight="1" thickBot="1">
      <c r="A21" s="44" t="s">
        <v>41</v>
      </c>
      <c r="B21" s="45" t="s">
        <v>42</v>
      </c>
      <c r="C21" s="51"/>
      <c r="D21" s="142"/>
      <c r="E21" s="143"/>
    </row>
    <row r="22" spans="1:5" s="43" customFormat="1" ht="12" customHeight="1" thickBot="1">
      <c r="A22" s="29" t="s">
        <v>43</v>
      </c>
      <c r="B22" s="30" t="s">
        <v>44</v>
      </c>
      <c r="C22" s="31">
        <f>+C23+C24+C25+C26+C27</f>
        <v>0</v>
      </c>
      <c r="D22" s="32">
        <f>+D23+D24+D25+D26+D27</f>
        <v>0</v>
      </c>
      <c r="E22" s="33">
        <f>+E23+E24+E25+E26+E27</f>
        <v>0</v>
      </c>
    </row>
    <row r="23" spans="1:5" s="43" customFormat="1" ht="12" customHeight="1">
      <c r="A23" s="35" t="s">
        <v>45</v>
      </c>
      <c r="B23" s="36" t="s">
        <v>46</v>
      </c>
      <c r="C23" s="49"/>
      <c r="D23" s="58"/>
      <c r="E23" s="57"/>
    </row>
    <row r="24" spans="1:5" s="39" customFormat="1" ht="12" customHeight="1">
      <c r="A24" s="40" t="s">
        <v>47</v>
      </c>
      <c r="B24" s="41" t="s">
        <v>48</v>
      </c>
      <c r="C24" s="50"/>
      <c r="D24" s="112"/>
      <c r="E24" s="113"/>
    </row>
    <row r="25" spans="1:5" s="43" customFormat="1" ht="12" customHeight="1">
      <c r="A25" s="40" t="s">
        <v>49</v>
      </c>
      <c r="B25" s="41" t="s">
        <v>50</v>
      </c>
      <c r="C25" s="50"/>
      <c r="D25" s="112"/>
      <c r="E25" s="113"/>
    </row>
    <row r="26" spans="1:5" s="43" customFormat="1" ht="12" customHeight="1">
      <c r="A26" s="40" t="s">
        <v>51</v>
      </c>
      <c r="B26" s="41" t="s">
        <v>52</v>
      </c>
      <c r="C26" s="50"/>
      <c r="D26" s="112"/>
      <c r="E26" s="113"/>
    </row>
    <row r="27" spans="1:5" s="43" customFormat="1" ht="12" customHeight="1">
      <c r="A27" s="40" t="s">
        <v>53</v>
      </c>
      <c r="B27" s="41" t="s">
        <v>54</v>
      </c>
      <c r="C27" s="50"/>
      <c r="D27" s="112"/>
      <c r="E27" s="113"/>
    </row>
    <row r="28" spans="1:5" s="43" customFormat="1" ht="12" customHeight="1" thickBot="1">
      <c r="A28" s="44" t="s">
        <v>55</v>
      </c>
      <c r="B28" s="45" t="s">
        <v>56</v>
      </c>
      <c r="C28" s="51"/>
      <c r="D28" s="142"/>
      <c r="E28" s="143"/>
    </row>
    <row r="29" spans="1:5" s="43" customFormat="1" ht="12" customHeight="1" thickBot="1">
      <c r="A29" s="29" t="s">
        <v>57</v>
      </c>
      <c r="B29" s="30" t="s">
        <v>58</v>
      </c>
      <c r="C29" s="53">
        <f>SUM(C30:C36)</f>
        <v>0</v>
      </c>
      <c r="D29" s="53">
        <f>SUM(D30:D36)</f>
        <v>0</v>
      </c>
      <c r="E29" s="54">
        <f>SUM(E30:E36)</f>
        <v>0</v>
      </c>
    </row>
    <row r="30" spans="1:5" s="43" customFormat="1" ht="12" customHeight="1">
      <c r="A30" s="35" t="s">
        <v>59</v>
      </c>
      <c r="B30" s="36" t="e">
        <f>[1]KVI_MOD_1.1.sz.mell.!#REF!</f>
        <v>#REF!</v>
      </c>
      <c r="C30" s="49"/>
      <c r="D30" s="49"/>
      <c r="E30" s="57"/>
    </row>
    <row r="31" spans="1:5" s="43" customFormat="1" ht="12" customHeight="1">
      <c r="A31" s="40" t="s">
        <v>61</v>
      </c>
      <c r="B31" s="36" t="str">
        <f>[1]KVI_MOD_1.1.sz.mell.!B34</f>
        <v>Idegenforgalmi adó</v>
      </c>
      <c r="C31" s="50"/>
      <c r="D31" s="50"/>
      <c r="E31" s="113"/>
    </row>
    <row r="32" spans="1:5" s="43" customFormat="1" ht="12" customHeight="1">
      <c r="A32" s="40" t="s">
        <v>62</v>
      </c>
      <c r="B32" s="36" t="str">
        <f>[1]KVI_MOD_1.1.sz.mell.!B35</f>
        <v>Iparűzési adó</v>
      </c>
      <c r="C32" s="50"/>
      <c r="D32" s="50"/>
      <c r="E32" s="113"/>
    </row>
    <row r="33" spans="1:5" s="43" customFormat="1" ht="12" customHeight="1">
      <c r="A33" s="40" t="s">
        <v>63</v>
      </c>
      <c r="B33" s="36" t="str">
        <f>[1]KVI_MOD_1.1.sz.mell.!B36</f>
        <v xml:space="preserve">Talajterhelési díj </v>
      </c>
      <c r="C33" s="50"/>
      <c r="D33" s="50"/>
      <c r="E33" s="113"/>
    </row>
    <row r="34" spans="1:5" s="43" customFormat="1" ht="12" customHeight="1">
      <c r="A34" s="40" t="s">
        <v>64</v>
      </c>
      <c r="B34" s="36" t="str">
        <f>[1]KVI_MOD_1.1.sz.mell.!B37</f>
        <v>Gépjárműadó</v>
      </c>
      <c r="C34" s="50"/>
      <c r="D34" s="50"/>
      <c r="E34" s="113"/>
    </row>
    <row r="35" spans="1:5" s="43" customFormat="1" ht="12" customHeight="1">
      <c r="A35" s="40" t="s">
        <v>65</v>
      </c>
      <c r="B35" s="36" t="str">
        <f>[1]KVI_MOD_1.1.sz.mell.!B38</f>
        <v>Telekadó</v>
      </c>
      <c r="C35" s="50"/>
      <c r="D35" s="50"/>
      <c r="E35" s="113"/>
    </row>
    <row r="36" spans="1:5" s="43" customFormat="1" ht="12" customHeight="1" thickBot="1">
      <c r="A36" s="44" t="s">
        <v>66</v>
      </c>
      <c r="B36" s="36" t="str">
        <f>[1]KVI_MOD_1.1.sz.mell.!B33</f>
        <v>Kommunális adó</v>
      </c>
      <c r="C36" s="51"/>
      <c r="D36" s="51"/>
      <c r="E36" s="143"/>
    </row>
    <row r="37" spans="1:5" s="43" customFormat="1" ht="12" customHeight="1" thickBot="1">
      <c r="A37" s="29" t="s">
        <v>67</v>
      </c>
      <c r="B37" s="30" t="s">
        <v>68</v>
      </c>
      <c r="C37" s="31">
        <f>SUM(C38:C48)</f>
        <v>0</v>
      </c>
      <c r="D37" s="32">
        <f>SUM(D38:D48)</f>
        <v>0</v>
      </c>
      <c r="E37" s="33">
        <f>SUM(E38:E48)</f>
        <v>0</v>
      </c>
    </row>
    <row r="38" spans="1:5" s="43" customFormat="1" ht="12" customHeight="1">
      <c r="A38" s="35" t="s">
        <v>69</v>
      </c>
      <c r="B38" s="36" t="s">
        <v>70</v>
      </c>
      <c r="C38" s="49"/>
      <c r="D38" s="58"/>
      <c r="E38" s="57"/>
    </row>
    <row r="39" spans="1:5" s="43" customFormat="1" ht="12" customHeight="1">
      <c r="A39" s="40" t="s">
        <v>71</v>
      </c>
      <c r="B39" s="41" t="s">
        <v>72</v>
      </c>
      <c r="C39" s="50"/>
      <c r="D39" s="112"/>
      <c r="E39" s="113"/>
    </row>
    <row r="40" spans="1:5" s="43" customFormat="1" ht="12" customHeight="1">
      <c r="A40" s="40" t="s">
        <v>73</v>
      </c>
      <c r="B40" s="41" t="s">
        <v>74</v>
      </c>
      <c r="C40" s="50"/>
      <c r="D40" s="112"/>
      <c r="E40" s="113"/>
    </row>
    <row r="41" spans="1:5" s="43" customFormat="1" ht="12" customHeight="1">
      <c r="A41" s="40" t="s">
        <v>75</v>
      </c>
      <c r="B41" s="41" t="s">
        <v>76</v>
      </c>
      <c r="C41" s="50"/>
      <c r="D41" s="112"/>
      <c r="E41" s="113"/>
    </row>
    <row r="42" spans="1:5" s="43" customFormat="1" ht="12" customHeight="1">
      <c r="A42" s="40" t="s">
        <v>77</v>
      </c>
      <c r="B42" s="41" t="s">
        <v>78</v>
      </c>
      <c r="C42" s="50"/>
      <c r="D42" s="112"/>
      <c r="E42" s="113"/>
    </row>
    <row r="43" spans="1:5" s="43" customFormat="1" ht="12" customHeight="1">
      <c r="A43" s="40" t="s">
        <v>79</v>
      </c>
      <c r="B43" s="41" t="s">
        <v>80</v>
      </c>
      <c r="C43" s="50"/>
      <c r="D43" s="112"/>
      <c r="E43" s="113"/>
    </row>
    <row r="44" spans="1:5" s="43" customFormat="1" ht="12" customHeight="1">
      <c r="A44" s="40" t="s">
        <v>81</v>
      </c>
      <c r="B44" s="41" t="s">
        <v>82</v>
      </c>
      <c r="C44" s="50"/>
      <c r="D44" s="112"/>
      <c r="E44" s="113"/>
    </row>
    <row r="45" spans="1:5" s="43" customFormat="1" ht="12" customHeight="1">
      <c r="A45" s="40" t="s">
        <v>83</v>
      </c>
      <c r="B45" s="41" t="s">
        <v>84</v>
      </c>
      <c r="C45" s="50"/>
      <c r="D45" s="112"/>
      <c r="E45" s="113"/>
    </row>
    <row r="46" spans="1:5" s="43" customFormat="1" ht="12" customHeight="1">
      <c r="A46" s="40" t="s">
        <v>85</v>
      </c>
      <c r="B46" s="41" t="s">
        <v>86</v>
      </c>
      <c r="C46" s="59"/>
      <c r="D46" s="66"/>
      <c r="E46" s="67"/>
    </row>
    <row r="47" spans="1:5" s="43" customFormat="1" ht="12" customHeight="1">
      <c r="A47" s="44" t="s">
        <v>87</v>
      </c>
      <c r="B47" s="45" t="s">
        <v>88</v>
      </c>
      <c r="C47" s="60"/>
      <c r="D47" s="144"/>
      <c r="E47" s="145"/>
    </row>
    <row r="48" spans="1:5" s="43" customFormat="1" ht="12" customHeight="1" thickBot="1">
      <c r="A48" s="44" t="s">
        <v>89</v>
      </c>
      <c r="B48" s="45" t="s">
        <v>90</v>
      </c>
      <c r="C48" s="60"/>
      <c r="D48" s="144"/>
      <c r="E48" s="145"/>
    </row>
    <row r="49" spans="1:5" s="43" customFormat="1" ht="12" customHeight="1" thickBot="1">
      <c r="A49" s="29" t="s">
        <v>91</v>
      </c>
      <c r="B49" s="30" t="s">
        <v>92</v>
      </c>
      <c r="C49" s="31">
        <f>SUM(C50:C54)</f>
        <v>0</v>
      </c>
      <c r="D49" s="32">
        <f>SUM(D50:D54)</f>
        <v>0</v>
      </c>
      <c r="E49" s="33">
        <f>SUM(E50:E54)</f>
        <v>0</v>
      </c>
    </row>
    <row r="50" spans="1:5" s="43" customFormat="1" ht="12" customHeight="1">
      <c r="A50" s="35" t="s">
        <v>93</v>
      </c>
      <c r="B50" s="36" t="s">
        <v>94</v>
      </c>
      <c r="C50" s="146"/>
      <c r="D50" s="61"/>
      <c r="E50" s="62"/>
    </row>
    <row r="51" spans="1:5" s="43" customFormat="1" ht="12" customHeight="1">
      <c r="A51" s="40" t="s">
        <v>95</v>
      </c>
      <c r="B51" s="41" t="s">
        <v>96</v>
      </c>
      <c r="C51" s="59"/>
      <c r="D51" s="66"/>
      <c r="E51" s="67"/>
    </row>
    <row r="52" spans="1:5" s="43" customFormat="1" ht="12" customHeight="1">
      <c r="A52" s="40" t="s">
        <v>97</v>
      </c>
      <c r="B52" s="41" t="s">
        <v>98</v>
      </c>
      <c r="C52" s="59"/>
      <c r="D52" s="66"/>
      <c r="E52" s="67"/>
    </row>
    <row r="53" spans="1:5" s="43" customFormat="1" ht="12" customHeight="1">
      <c r="A53" s="40" t="s">
        <v>99</v>
      </c>
      <c r="B53" s="41" t="s">
        <v>100</v>
      </c>
      <c r="C53" s="59"/>
      <c r="D53" s="66"/>
      <c r="E53" s="67"/>
    </row>
    <row r="54" spans="1:5" s="43" customFormat="1" ht="12" customHeight="1" thickBot="1">
      <c r="A54" s="44" t="s">
        <v>101</v>
      </c>
      <c r="B54" s="45" t="s">
        <v>102</v>
      </c>
      <c r="C54" s="60"/>
      <c r="D54" s="144"/>
      <c r="E54" s="145"/>
    </row>
    <row r="55" spans="1:5" s="43" customFormat="1" ht="12" customHeight="1" thickBot="1">
      <c r="A55" s="29" t="s">
        <v>103</v>
      </c>
      <c r="B55" s="30" t="s">
        <v>104</v>
      </c>
      <c r="C55" s="31">
        <f>SUM(C56:C58)</f>
        <v>0</v>
      </c>
      <c r="D55" s="32">
        <f>SUM(D56:D58)</f>
        <v>0</v>
      </c>
      <c r="E55" s="33">
        <f>SUM(E56:E58)</f>
        <v>0</v>
      </c>
    </row>
    <row r="56" spans="1:5" s="43" customFormat="1" ht="12" customHeight="1">
      <c r="A56" s="35" t="s">
        <v>105</v>
      </c>
      <c r="B56" s="36" t="s">
        <v>106</v>
      </c>
      <c r="C56" s="49"/>
      <c r="D56" s="58"/>
      <c r="E56" s="57"/>
    </row>
    <row r="57" spans="1:5" s="43" customFormat="1" ht="12" customHeight="1">
      <c r="A57" s="40" t="s">
        <v>107</v>
      </c>
      <c r="B57" s="41" t="s">
        <v>108</v>
      </c>
      <c r="C57" s="50"/>
      <c r="D57" s="112"/>
      <c r="E57" s="113"/>
    </row>
    <row r="58" spans="1:5" s="43" customFormat="1" ht="12" customHeight="1">
      <c r="A58" s="40" t="s">
        <v>109</v>
      </c>
      <c r="B58" s="41" t="s">
        <v>110</v>
      </c>
      <c r="C58" s="50"/>
      <c r="D58" s="112"/>
      <c r="E58" s="113"/>
    </row>
    <row r="59" spans="1:5" s="43" customFormat="1" ht="12" customHeight="1" thickBot="1">
      <c r="A59" s="44" t="s">
        <v>111</v>
      </c>
      <c r="B59" s="45" t="s">
        <v>112</v>
      </c>
      <c r="C59" s="51"/>
      <c r="D59" s="142"/>
      <c r="E59" s="143"/>
    </row>
    <row r="60" spans="1:5" s="43" customFormat="1" ht="12" customHeight="1" thickBot="1">
      <c r="A60" s="29" t="s">
        <v>113</v>
      </c>
      <c r="B60" s="47" t="s">
        <v>114</v>
      </c>
      <c r="C60" s="31">
        <f>SUM(C61:C63)</f>
        <v>0</v>
      </c>
      <c r="D60" s="32">
        <f>SUM(D61:D63)</f>
        <v>0</v>
      </c>
      <c r="E60" s="33">
        <f>SUM(E61:E63)</f>
        <v>0</v>
      </c>
    </row>
    <row r="61" spans="1:5" s="43" customFormat="1" ht="12" customHeight="1">
      <c r="A61" s="35" t="s">
        <v>115</v>
      </c>
      <c r="B61" s="36" t="s">
        <v>116</v>
      </c>
      <c r="C61" s="59"/>
      <c r="D61" s="66"/>
      <c r="E61" s="67"/>
    </row>
    <row r="62" spans="1:5" s="43" customFormat="1" ht="12" customHeight="1">
      <c r="A62" s="40" t="s">
        <v>117</v>
      </c>
      <c r="B62" s="41" t="s">
        <v>118</v>
      </c>
      <c r="C62" s="59"/>
      <c r="D62" s="66"/>
      <c r="E62" s="67"/>
    </row>
    <row r="63" spans="1:5" s="43" customFormat="1" ht="12" customHeight="1">
      <c r="A63" s="40" t="s">
        <v>119</v>
      </c>
      <c r="B63" s="41" t="s">
        <v>120</v>
      </c>
      <c r="C63" s="59"/>
      <c r="D63" s="66"/>
      <c r="E63" s="67"/>
    </row>
    <row r="64" spans="1:5" s="43" customFormat="1" ht="12" customHeight="1" thickBot="1">
      <c r="A64" s="44" t="s">
        <v>121</v>
      </c>
      <c r="B64" s="45" t="s">
        <v>122</v>
      </c>
      <c r="C64" s="59"/>
      <c r="D64" s="66"/>
      <c r="E64" s="67"/>
    </row>
    <row r="65" spans="1:5" s="43" customFormat="1" ht="12" customHeight="1" thickBot="1">
      <c r="A65" s="29" t="s">
        <v>123</v>
      </c>
      <c r="B65" s="30" t="s">
        <v>124</v>
      </c>
      <c r="C65" s="53">
        <f>+C8+C15+C22+C29+C37+C49+C55+C60</f>
        <v>0</v>
      </c>
      <c r="D65" s="115">
        <f>+D8+D15+D22+D29+D37+D49+D55+D60</f>
        <v>0</v>
      </c>
      <c r="E65" s="54">
        <f>+E8+E15+E22+E29+E37+E49+E55+E60</f>
        <v>0</v>
      </c>
    </row>
    <row r="66" spans="1:5" s="43" customFormat="1" ht="12" customHeight="1" thickBot="1">
      <c r="A66" s="65" t="s">
        <v>125</v>
      </c>
      <c r="B66" s="47" t="s">
        <v>126</v>
      </c>
      <c r="C66" s="31">
        <f>SUM(C67:C69)</f>
        <v>0</v>
      </c>
      <c r="D66" s="32">
        <f>SUM(D67:D69)</f>
        <v>0</v>
      </c>
      <c r="E66" s="33">
        <f>SUM(E67:E69)</f>
        <v>0</v>
      </c>
    </row>
    <row r="67" spans="1:5" s="43" customFormat="1" ht="12" customHeight="1">
      <c r="A67" s="35" t="s">
        <v>127</v>
      </c>
      <c r="B67" s="36" t="s">
        <v>128</v>
      </c>
      <c r="C67" s="59"/>
      <c r="D67" s="66"/>
      <c r="E67" s="67"/>
    </row>
    <row r="68" spans="1:5" s="43" customFormat="1" ht="12" customHeight="1">
      <c r="A68" s="40" t="s">
        <v>129</v>
      </c>
      <c r="B68" s="41" t="s">
        <v>130</v>
      </c>
      <c r="C68" s="59"/>
      <c r="D68" s="66"/>
      <c r="E68" s="67"/>
    </row>
    <row r="69" spans="1:5" s="43" customFormat="1" ht="12" customHeight="1" thickBot="1">
      <c r="A69" s="44" t="s">
        <v>131</v>
      </c>
      <c r="B69" s="147" t="s">
        <v>271</v>
      </c>
      <c r="C69" s="59"/>
      <c r="D69" s="148"/>
      <c r="E69" s="67"/>
    </row>
    <row r="70" spans="1:5" s="43" customFormat="1" ht="12" customHeight="1" thickBot="1">
      <c r="A70" s="65" t="s">
        <v>133</v>
      </c>
      <c r="B70" s="47" t="s">
        <v>134</v>
      </c>
      <c r="C70" s="31">
        <f>SUM(C71:C74)</f>
        <v>0</v>
      </c>
      <c r="D70" s="31">
        <f>SUM(D71:D74)</f>
        <v>0</v>
      </c>
      <c r="E70" s="33">
        <f>SUM(E71:E74)</f>
        <v>0</v>
      </c>
    </row>
    <row r="71" spans="1:5" s="43" customFormat="1" ht="12" customHeight="1">
      <c r="A71" s="35" t="s">
        <v>135</v>
      </c>
      <c r="B71" s="71" t="s">
        <v>136</v>
      </c>
      <c r="C71" s="59"/>
      <c r="D71" s="59"/>
      <c r="E71" s="67"/>
    </row>
    <row r="72" spans="1:5" s="43" customFormat="1" ht="12" customHeight="1">
      <c r="A72" s="40" t="s">
        <v>137</v>
      </c>
      <c r="B72" s="71" t="s">
        <v>138</v>
      </c>
      <c r="C72" s="59"/>
      <c r="D72" s="59"/>
      <c r="E72" s="67"/>
    </row>
    <row r="73" spans="1:5" s="43" customFormat="1" ht="12" customHeight="1">
      <c r="A73" s="40" t="s">
        <v>139</v>
      </c>
      <c r="B73" s="71" t="s">
        <v>140</v>
      </c>
      <c r="C73" s="59"/>
      <c r="D73" s="59"/>
      <c r="E73" s="67"/>
    </row>
    <row r="74" spans="1:5" s="43" customFormat="1" ht="12" customHeight="1" thickBot="1">
      <c r="A74" s="44" t="s">
        <v>141</v>
      </c>
      <c r="B74" s="72" t="s">
        <v>142</v>
      </c>
      <c r="C74" s="59"/>
      <c r="D74" s="59"/>
      <c r="E74" s="67"/>
    </row>
    <row r="75" spans="1:5" s="43" customFormat="1" ht="12" customHeight="1" thickBot="1">
      <c r="A75" s="65" t="s">
        <v>143</v>
      </c>
      <c r="B75" s="47" t="s">
        <v>144</v>
      </c>
      <c r="C75" s="31">
        <f>SUM(C76:C77)</f>
        <v>0</v>
      </c>
      <c r="D75" s="31">
        <f>SUM(D76:D77)</f>
        <v>0</v>
      </c>
      <c r="E75" s="33">
        <f>SUM(E76:E77)</f>
        <v>0</v>
      </c>
    </row>
    <row r="76" spans="1:5" s="43" customFormat="1" ht="12" customHeight="1">
      <c r="A76" s="35" t="s">
        <v>145</v>
      </c>
      <c r="B76" s="36" t="s">
        <v>146</v>
      </c>
      <c r="C76" s="59"/>
      <c r="D76" s="59"/>
      <c r="E76" s="67"/>
    </row>
    <row r="77" spans="1:5" s="43" customFormat="1" ht="12" customHeight="1" thickBot="1">
      <c r="A77" s="44" t="s">
        <v>147</v>
      </c>
      <c r="B77" s="45" t="s">
        <v>148</v>
      </c>
      <c r="C77" s="59"/>
      <c r="D77" s="59"/>
      <c r="E77" s="67"/>
    </row>
    <row r="78" spans="1:5" s="39" customFormat="1" ht="12" customHeight="1" thickBot="1">
      <c r="A78" s="65" t="s">
        <v>149</v>
      </c>
      <c r="B78" s="47" t="s">
        <v>150</v>
      </c>
      <c r="C78" s="31">
        <f>SUM(C79:C81)</f>
        <v>0</v>
      </c>
      <c r="D78" s="31">
        <f>SUM(D79:D81)</f>
        <v>0</v>
      </c>
      <c r="E78" s="33">
        <f>SUM(E79:E81)</f>
        <v>0</v>
      </c>
    </row>
    <row r="79" spans="1:5" s="43" customFormat="1" ht="12" customHeight="1">
      <c r="A79" s="35" t="s">
        <v>151</v>
      </c>
      <c r="B79" s="36" t="s">
        <v>152</v>
      </c>
      <c r="C79" s="59"/>
      <c r="D79" s="59"/>
      <c r="E79" s="67"/>
    </row>
    <row r="80" spans="1:5" s="43" customFormat="1" ht="12" customHeight="1">
      <c r="A80" s="40" t="s">
        <v>153</v>
      </c>
      <c r="B80" s="41" t="s">
        <v>154</v>
      </c>
      <c r="C80" s="59"/>
      <c r="D80" s="59"/>
      <c r="E80" s="67"/>
    </row>
    <row r="81" spans="1:5" s="43" customFormat="1" ht="12" customHeight="1" thickBot="1">
      <c r="A81" s="44" t="s">
        <v>155</v>
      </c>
      <c r="B81" s="45" t="s">
        <v>156</v>
      </c>
      <c r="C81" s="59"/>
      <c r="D81" s="59"/>
      <c r="E81" s="67"/>
    </row>
    <row r="82" spans="1:5" s="43" customFormat="1" ht="12" customHeight="1" thickBot="1">
      <c r="A82" s="65" t="s">
        <v>157</v>
      </c>
      <c r="B82" s="47" t="s">
        <v>158</v>
      </c>
      <c r="C82" s="31">
        <f>SUM(C83:C86)</f>
        <v>0</v>
      </c>
      <c r="D82" s="31">
        <f>SUM(D83:D86)</f>
        <v>0</v>
      </c>
      <c r="E82" s="33">
        <f>SUM(E83:E86)</f>
        <v>0</v>
      </c>
    </row>
    <row r="83" spans="1:5" s="43" customFormat="1" ht="12" customHeight="1">
      <c r="A83" s="73" t="s">
        <v>159</v>
      </c>
      <c r="B83" s="36" t="s">
        <v>160</v>
      </c>
      <c r="C83" s="59"/>
      <c r="D83" s="59"/>
      <c r="E83" s="67"/>
    </row>
    <row r="84" spans="1:5" s="43" customFormat="1" ht="12" customHeight="1">
      <c r="A84" s="74" t="s">
        <v>161</v>
      </c>
      <c r="B84" s="41" t="s">
        <v>162</v>
      </c>
      <c r="C84" s="59"/>
      <c r="D84" s="59"/>
      <c r="E84" s="67"/>
    </row>
    <row r="85" spans="1:5" s="43" customFormat="1" ht="12" customHeight="1">
      <c r="A85" s="74" t="s">
        <v>163</v>
      </c>
      <c r="B85" s="41" t="s">
        <v>164</v>
      </c>
      <c r="C85" s="59"/>
      <c r="D85" s="59"/>
      <c r="E85" s="67"/>
    </row>
    <row r="86" spans="1:5" s="39" customFormat="1" ht="12" customHeight="1" thickBot="1">
      <c r="A86" s="75" t="s">
        <v>165</v>
      </c>
      <c r="B86" s="45" t="s">
        <v>166</v>
      </c>
      <c r="C86" s="59"/>
      <c r="D86" s="59"/>
      <c r="E86" s="67"/>
    </row>
    <row r="87" spans="1:5" s="39" customFormat="1" ht="12" customHeight="1" thickBot="1">
      <c r="A87" s="65" t="s">
        <v>167</v>
      </c>
      <c r="B87" s="47" t="s">
        <v>168</v>
      </c>
      <c r="C87" s="76"/>
      <c r="D87" s="76"/>
      <c r="E87" s="149"/>
    </row>
    <row r="88" spans="1:5" s="39" customFormat="1" ht="12" customHeight="1" thickBot="1">
      <c r="A88" s="65" t="s">
        <v>169</v>
      </c>
      <c r="B88" s="47" t="s">
        <v>170</v>
      </c>
      <c r="C88" s="76"/>
      <c r="D88" s="76"/>
      <c r="E88" s="149"/>
    </row>
    <row r="89" spans="1:5" s="39" customFormat="1" ht="12" customHeight="1" thickBot="1">
      <c r="A89" s="65" t="s">
        <v>171</v>
      </c>
      <c r="B89" s="77" t="s">
        <v>172</v>
      </c>
      <c r="C89" s="53">
        <f>+C66+C70+C75+C78+C82+C88+C87</f>
        <v>0</v>
      </c>
      <c r="D89" s="53">
        <f>+D66+D70+D75+D78+D82+D88+D87</f>
        <v>0</v>
      </c>
      <c r="E89" s="54">
        <f>+E66+E70+E75+E78+E82+E88+E87</f>
        <v>0</v>
      </c>
    </row>
    <row r="90" spans="1:5" s="39" customFormat="1" ht="12" customHeight="1" thickBot="1">
      <c r="A90" s="78" t="s">
        <v>173</v>
      </c>
      <c r="B90" s="79" t="s">
        <v>174</v>
      </c>
      <c r="C90" s="53">
        <f>+C65+C89</f>
        <v>0</v>
      </c>
      <c r="D90" s="53">
        <f>+D65+D89</f>
        <v>0</v>
      </c>
      <c r="E90" s="54">
        <f>+E65+E89</f>
        <v>0</v>
      </c>
    </row>
    <row r="91" spans="1:5" s="43" customFormat="1" ht="15.2" customHeight="1" thickBot="1">
      <c r="A91" s="81"/>
      <c r="B91" s="82"/>
      <c r="C91" s="83"/>
    </row>
    <row r="92" spans="1:5" s="25" customFormat="1" ht="16.5" customHeight="1" thickBot="1">
      <c r="A92" s="26" t="s">
        <v>175</v>
      </c>
      <c r="B92" s="27"/>
      <c r="C92" s="27"/>
      <c r="D92" s="27"/>
      <c r="E92" s="28"/>
    </row>
    <row r="93" spans="1:5" s="88" customFormat="1" ht="12" customHeight="1" thickBot="1">
      <c r="A93" s="84" t="s">
        <v>15</v>
      </c>
      <c r="B93" s="85" t="s">
        <v>176</v>
      </c>
      <c r="C93" s="86">
        <f>+C94+C95+C96+C97+C98+C111</f>
        <v>0</v>
      </c>
      <c r="D93" s="86">
        <f>+D94+D95+D96+D97+D98+D111</f>
        <v>0</v>
      </c>
      <c r="E93" s="87">
        <f>+E94+E95+E96+E97+E98+E111</f>
        <v>0</v>
      </c>
    </row>
    <row r="94" spans="1:5" ht="12" customHeight="1">
      <c r="A94" s="90" t="s">
        <v>17</v>
      </c>
      <c r="B94" s="91" t="s">
        <v>177</v>
      </c>
      <c r="C94" s="102"/>
      <c r="D94" s="102"/>
      <c r="E94" s="103"/>
    </row>
    <row r="95" spans="1:5" ht="12" customHeight="1">
      <c r="A95" s="40" t="s">
        <v>19</v>
      </c>
      <c r="B95" s="93" t="s">
        <v>178</v>
      </c>
      <c r="C95" s="50"/>
      <c r="D95" s="50"/>
      <c r="E95" s="113"/>
    </row>
    <row r="96" spans="1:5" ht="12" customHeight="1">
      <c r="A96" s="40" t="s">
        <v>21</v>
      </c>
      <c r="B96" s="93" t="s">
        <v>179</v>
      </c>
      <c r="C96" s="51"/>
      <c r="D96" s="50"/>
      <c r="E96" s="143"/>
    </row>
    <row r="97" spans="1:5" ht="12" customHeight="1">
      <c r="A97" s="40" t="s">
        <v>23</v>
      </c>
      <c r="B97" s="94" t="s">
        <v>180</v>
      </c>
      <c r="C97" s="51"/>
      <c r="D97" s="142"/>
      <c r="E97" s="143"/>
    </row>
    <row r="98" spans="1:5" ht="12" customHeight="1">
      <c r="A98" s="40" t="s">
        <v>181</v>
      </c>
      <c r="B98" s="95" t="s">
        <v>182</v>
      </c>
      <c r="C98" s="51"/>
      <c r="D98" s="142"/>
      <c r="E98" s="143"/>
    </row>
    <row r="99" spans="1:5" ht="12" customHeight="1">
      <c r="A99" s="40" t="s">
        <v>27</v>
      </c>
      <c r="B99" s="93" t="s">
        <v>183</v>
      </c>
      <c r="C99" s="51"/>
      <c r="D99" s="142"/>
      <c r="E99" s="143"/>
    </row>
    <row r="100" spans="1:5" ht="12" customHeight="1">
      <c r="A100" s="40" t="s">
        <v>184</v>
      </c>
      <c r="B100" s="96" t="s">
        <v>185</v>
      </c>
      <c r="C100" s="51"/>
      <c r="D100" s="142"/>
      <c r="E100" s="143"/>
    </row>
    <row r="101" spans="1:5" ht="12" customHeight="1">
      <c r="A101" s="40" t="s">
        <v>186</v>
      </c>
      <c r="B101" s="96" t="s">
        <v>187</v>
      </c>
      <c r="C101" s="51"/>
      <c r="D101" s="142"/>
      <c r="E101" s="143"/>
    </row>
    <row r="102" spans="1:5" ht="12" customHeight="1">
      <c r="A102" s="40" t="s">
        <v>188</v>
      </c>
      <c r="B102" s="96" t="s">
        <v>189</v>
      </c>
      <c r="C102" s="51"/>
      <c r="D102" s="142"/>
      <c r="E102" s="143"/>
    </row>
    <row r="103" spans="1:5" ht="12" customHeight="1">
      <c r="A103" s="40" t="s">
        <v>190</v>
      </c>
      <c r="B103" s="97" t="s">
        <v>191</v>
      </c>
      <c r="C103" s="51"/>
      <c r="D103" s="142"/>
      <c r="E103" s="143"/>
    </row>
    <row r="104" spans="1:5" ht="12" customHeight="1">
      <c r="A104" s="40" t="s">
        <v>192</v>
      </c>
      <c r="B104" s="97" t="s">
        <v>193</v>
      </c>
      <c r="C104" s="51"/>
      <c r="D104" s="142"/>
      <c r="E104" s="143"/>
    </row>
    <row r="105" spans="1:5" ht="12" customHeight="1">
      <c r="A105" s="40" t="s">
        <v>194</v>
      </c>
      <c r="B105" s="96" t="s">
        <v>195</v>
      </c>
      <c r="C105" s="51"/>
      <c r="D105" s="142"/>
      <c r="E105" s="143"/>
    </row>
    <row r="106" spans="1:5" ht="12" customHeight="1">
      <c r="A106" s="40" t="s">
        <v>196</v>
      </c>
      <c r="B106" s="96" t="s">
        <v>197</v>
      </c>
      <c r="C106" s="51"/>
      <c r="D106" s="142"/>
      <c r="E106" s="143"/>
    </row>
    <row r="107" spans="1:5" ht="12" customHeight="1">
      <c r="A107" s="40" t="s">
        <v>198</v>
      </c>
      <c r="B107" s="97" t="s">
        <v>199</v>
      </c>
      <c r="C107" s="50"/>
      <c r="D107" s="142"/>
      <c r="E107" s="143"/>
    </row>
    <row r="108" spans="1:5" ht="12" customHeight="1">
      <c r="A108" s="98" t="s">
        <v>200</v>
      </c>
      <c r="B108" s="99" t="s">
        <v>201</v>
      </c>
      <c r="C108" s="51"/>
      <c r="D108" s="142"/>
      <c r="E108" s="143"/>
    </row>
    <row r="109" spans="1:5" ht="12" customHeight="1">
      <c r="A109" s="40" t="s">
        <v>202</v>
      </c>
      <c r="B109" s="99" t="s">
        <v>203</v>
      </c>
      <c r="C109" s="51"/>
      <c r="D109" s="142"/>
      <c r="E109" s="143"/>
    </row>
    <row r="110" spans="1:5" ht="12" customHeight="1">
      <c r="A110" s="40" t="s">
        <v>204</v>
      </c>
      <c r="B110" s="97" t="s">
        <v>205</v>
      </c>
      <c r="C110" s="50"/>
      <c r="D110" s="112"/>
      <c r="E110" s="113"/>
    </row>
    <row r="111" spans="1:5" ht="12" customHeight="1">
      <c r="A111" s="40" t="s">
        <v>206</v>
      </c>
      <c r="B111" s="94" t="s">
        <v>207</v>
      </c>
      <c r="C111" s="50"/>
      <c r="D111" s="112"/>
      <c r="E111" s="113"/>
    </row>
    <row r="112" spans="1:5" ht="12" customHeight="1">
      <c r="A112" s="44" t="s">
        <v>208</v>
      </c>
      <c r="B112" s="93" t="s">
        <v>209</v>
      </c>
      <c r="C112" s="51"/>
      <c r="D112" s="142"/>
      <c r="E112" s="143"/>
    </row>
    <row r="113" spans="1:5" ht="12" customHeight="1" thickBot="1">
      <c r="A113" s="68" t="s">
        <v>210</v>
      </c>
      <c r="B113" s="100" t="s">
        <v>211</v>
      </c>
      <c r="C113" s="101"/>
      <c r="D113" s="150"/>
      <c r="E113" s="151"/>
    </row>
    <row r="114" spans="1:5" ht="12" customHeight="1" thickBot="1">
      <c r="A114" s="29" t="s">
        <v>29</v>
      </c>
      <c r="B114" s="104" t="s">
        <v>212</v>
      </c>
      <c r="C114" s="31">
        <f>+C115+C117+C119</f>
        <v>0</v>
      </c>
      <c r="D114" s="32">
        <f>+D115+D117+D119</f>
        <v>0</v>
      </c>
      <c r="E114" s="33">
        <f>+E115+E117+E119</f>
        <v>0</v>
      </c>
    </row>
    <row r="115" spans="1:5" ht="12" customHeight="1">
      <c r="A115" s="35" t="s">
        <v>31</v>
      </c>
      <c r="B115" s="93" t="s">
        <v>213</v>
      </c>
      <c r="C115" s="49"/>
      <c r="D115" s="58"/>
      <c r="E115" s="57"/>
    </row>
    <row r="116" spans="1:5" ht="12" customHeight="1">
      <c r="A116" s="35" t="s">
        <v>33</v>
      </c>
      <c r="B116" s="105" t="s">
        <v>214</v>
      </c>
      <c r="C116" s="49"/>
      <c r="D116" s="58"/>
      <c r="E116" s="57"/>
    </row>
    <row r="117" spans="1:5" ht="12" customHeight="1">
      <c r="A117" s="35" t="s">
        <v>35</v>
      </c>
      <c r="B117" s="105" t="s">
        <v>215</v>
      </c>
      <c r="C117" s="50"/>
      <c r="D117" s="112"/>
      <c r="E117" s="113"/>
    </row>
    <row r="118" spans="1:5" ht="12" customHeight="1">
      <c r="A118" s="35" t="s">
        <v>37</v>
      </c>
      <c r="B118" s="105" t="s">
        <v>216</v>
      </c>
      <c r="C118" s="50"/>
      <c r="D118" s="112"/>
      <c r="E118" s="113"/>
    </row>
    <row r="119" spans="1:5" ht="12" customHeight="1">
      <c r="A119" s="35" t="s">
        <v>39</v>
      </c>
      <c r="B119" s="107" t="s">
        <v>217</v>
      </c>
      <c r="C119" s="50"/>
      <c r="D119" s="112"/>
      <c r="E119" s="113"/>
    </row>
    <row r="120" spans="1:5" ht="12" customHeight="1">
      <c r="A120" s="35" t="s">
        <v>41</v>
      </c>
      <c r="B120" s="108" t="s">
        <v>218</v>
      </c>
      <c r="C120" s="50"/>
      <c r="D120" s="112"/>
      <c r="E120" s="113"/>
    </row>
    <row r="121" spans="1:5" ht="12" customHeight="1">
      <c r="A121" s="35" t="s">
        <v>219</v>
      </c>
      <c r="B121" s="109" t="s">
        <v>220</v>
      </c>
      <c r="C121" s="50"/>
      <c r="D121" s="112"/>
      <c r="E121" s="113"/>
    </row>
    <row r="122" spans="1:5" ht="12" customHeight="1">
      <c r="A122" s="35" t="s">
        <v>221</v>
      </c>
      <c r="B122" s="97" t="s">
        <v>193</v>
      </c>
      <c r="C122" s="50"/>
      <c r="D122" s="112"/>
      <c r="E122" s="113"/>
    </row>
    <row r="123" spans="1:5" ht="12" customHeight="1">
      <c r="A123" s="35" t="s">
        <v>222</v>
      </c>
      <c r="B123" s="97" t="s">
        <v>223</v>
      </c>
      <c r="C123" s="50"/>
      <c r="D123" s="112"/>
      <c r="E123" s="113"/>
    </row>
    <row r="124" spans="1:5" ht="12" customHeight="1">
      <c r="A124" s="35" t="s">
        <v>224</v>
      </c>
      <c r="B124" s="97" t="s">
        <v>225</v>
      </c>
      <c r="C124" s="50"/>
      <c r="D124" s="112"/>
      <c r="E124" s="113"/>
    </row>
    <row r="125" spans="1:5" ht="12" customHeight="1">
      <c r="A125" s="35" t="s">
        <v>226</v>
      </c>
      <c r="B125" s="97" t="s">
        <v>199</v>
      </c>
      <c r="C125" s="50"/>
      <c r="D125" s="112"/>
      <c r="E125" s="113"/>
    </row>
    <row r="126" spans="1:5" ht="12" customHeight="1">
      <c r="A126" s="35" t="s">
        <v>227</v>
      </c>
      <c r="B126" s="97" t="s">
        <v>228</v>
      </c>
      <c r="C126" s="50"/>
      <c r="D126" s="112"/>
      <c r="E126" s="113"/>
    </row>
    <row r="127" spans="1:5" ht="12" customHeight="1" thickBot="1">
      <c r="A127" s="98" t="s">
        <v>229</v>
      </c>
      <c r="B127" s="97" t="s">
        <v>230</v>
      </c>
      <c r="C127" s="51"/>
      <c r="D127" s="142"/>
      <c r="E127" s="143"/>
    </row>
    <row r="128" spans="1:5" ht="12" customHeight="1" thickBot="1">
      <c r="A128" s="29" t="s">
        <v>43</v>
      </c>
      <c r="B128" s="110" t="s">
        <v>231</v>
      </c>
      <c r="C128" s="31">
        <f>+C93+C114</f>
        <v>0</v>
      </c>
      <c r="D128" s="32">
        <f>+D93+D114</f>
        <v>0</v>
      </c>
      <c r="E128" s="33">
        <f>+E93+E114</f>
        <v>0</v>
      </c>
    </row>
    <row r="129" spans="1:11" ht="12" customHeight="1" thickBot="1">
      <c r="A129" s="29" t="s">
        <v>232</v>
      </c>
      <c r="B129" s="110" t="s">
        <v>233</v>
      </c>
      <c r="C129" s="31">
        <f>+C130+C131+C132</f>
        <v>0</v>
      </c>
      <c r="D129" s="32">
        <f>+D130+D131+D132</f>
        <v>0</v>
      </c>
      <c r="E129" s="33">
        <f>+E130+E131+E132</f>
        <v>0</v>
      </c>
    </row>
    <row r="130" spans="1:11" s="88" customFormat="1" ht="12" customHeight="1">
      <c r="A130" s="35" t="s">
        <v>59</v>
      </c>
      <c r="B130" s="111" t="s">
        <v>234</v>
      </c>
      <c r="C130" s="50"/>
      <c r="D130" s="112"/>
      <c r="E130" s="113"/>
    </row>
    <row r="131" spans="1:11" ht="12" customHeight="1">
      <c r="A131" s="35" t="s">
        <v>61</v>
      </c>
      <c r="B131" s="111" t="s">
        <v>235</v>
      </c>
      <c r="C131" s="50"/>
      <c r="D131" s="112"/>
      <c r="E131" s="113"/>
    </row>
    <row r="132" spans="1:11" ht="12" customHeight="1" thickBot="1">
      <c r="A132" s="98" t="s">
        <v>62</v>
      </c>
      <c r="B132" s="114" t="s">
        <v>236</v>
      </c>
      <c r="C132" s="50"/>
      <c r="D132" s="112"/>
      <c r="E132" s="113"/>
    </row>
    <row r="133" spans="1:11" ht="12" customHeight="1" thickBot="1">
      <c r="A133" s="29" t="s">
        <v>67</v>
      </c>
      <c r="B133" s="110" t="s">
        <v>237</v>
      </c>
      <c r="C133" s="31">
        <f>+C134+C135+C136+C137+C138+C139</f>
        <v>0</v>
      </c>
      <c r="D133" s="32">
        <f>+D134+D135+D136+D137+D138+D139</f>
        <v>0</v>
      </c>
      <c r="E133" s="33">
        <f>+E134+E135+E136+E137+E138+E139</f>
        <v>0</v>
      </c>
    </row>
    <row r="134" spans="1:11" ht="12" customHeight="1">
      <c r="A134" s="35" t="s">
        <v>69</v>
      </c>
      <c r="B134" s="111" t="s">
        <v>238</v>
      </c>
      <c r="C134" s="50"/>
      <c r="D134" s="112"/>
      <c r="E134" s="113"/>
    </row>
    <row r="135" spans="1:11" ht="12" customHeight="1">
      <c r="A135" s="35" t="s">
        <v>71</v>
      </c>
      <c r="B135" s="111" t="s">
        <v>239</v>
      </c>
      <c r="C135" s="50"/>
      <c r="D135" s="112"/>
      <c r="E135" s="113"/>
    </row>
    <row r="136" spans="1:11" ht="12" customHeight="1">
      <c r="A136" s="35" t="s">
        <v>73</v>
      </c>
      <c r="B136" s="111" t="s">
        <v>240</v>
      </c>
      <c r="C136" s="50"/>
      <c r="D136" s="112"/>
      <c r="E136" s="113"/>
    </row>
    <row r="137" spans="1:11" ht="12" customHeight="1">
      <c r="A137" s="35" t="s">
        <v>75</v>
      </c>
      <c r="B137" s="111" t="s">
        <v>241</v>
      </c>
      <c r="C137" s="50"/>
      <c r="D137" s="112"/>
      <c r="E137" s="113"/>
    </row>
    <row r="138" spans="1:11" ht="12" customHeight="1">
      <c r="A138" s="35" t="s">
        <v>77</v>
      </c>
      <c r="B138" s="111" t="s">
        <v>242</v>
      </c>
      <c r="C138" s="50"/>
      <c r="D138" s="112"/>
      <c r="E138" s="113"/>
    </row>
    <row r="139" spans="1:11" s="88" customFormat="1" ht="12" customHeight="1" thickBot="1">
      <c r="A139" s="98" t="s">
        <v>79</v>
      </c>
      <c r="B139" s="114" t="s">
        <v>243</v>
      </c>
      <c r="C139" s="50"/>
      <c r="D139" s="112"/>
      <c r="E139" s="113"/>
    </row>
    <row r="140" spans="1:11" ht="12" customHeight="1" thickBot="1">
      <c r="A140" s="29" t="s">
        <v>91</v>
      </c>
      <c r="B140" s="110" t="s">
        <v>244</v>
      </c>
      <c r="C140" s="53">
        <f>+C141+C142+C144+C145+C143</f>
        <v>0</v>
      </c>
      <c r="D140" s="115">
        <f>+D141+D142+D144+D145+D143</f>
        <v>0</v>
      </c>
      <c r="E140" s="54">
        <f>+E141+E142+E144+E145+E143</f>
        <v>0</v>
      </c>
      <c r="K140" s="116"/>
    </row>
    <row r="141" spans="1:11">
      <c r="A141" s="35" t="s">
        <v>93</v>
      </c>
      <c r="B141" s="111" t="s">
        <v>245</v>
      </c>
      <c r="C141" s="50"/>
      <c r="D141" s="112"/>
      <c r="E141" s="113"/>
    </row>
    <row r="142" spans="1:11" ht="12" customHeight="1">
      <c r="A142" s="35" t="s">
        <v>95</v>
      </c>
      <c r="B142" s="111" t="s">
        <v>246</v>
      </c>
      <c r="C142" s="50"/>
      <c r="D142" s="112"/>
      <c r="E142" s="113"/>
    </row>
    <row r="143" spans="1:11" ht="12" customHeight="1">
      <c r="A143" s="35" t="s">
        <v>97</v>
      </c>
      <c r="B143" s="111" t="s">
        <v>247</v>
      </c>
      <c r="C143" s="50"/>
      <c r="D143" s="112"/>
      <c r="E143" s="113"/>
    </row>
    <row r="144" spans="1:11" s="88" customFormat="1" ht="12" customHeight="1">
      <c r="A144" s="35" t="s">
        <v>99</v>
      </c>
      <c r="B144" s="111" t="s">
        <v>248</v>
      </c>
      <c r="C144" s="50"/>
      <c r="D144" s="112"/>
      <c r="E144" s="113"/>
    </row>
    <row r="145" spans="1:5" s="88" customFormat="1" ht="12" customHeight="1" thickBot="1">
      <c r="A145" s="98" t="s">
        <v>101</v>
      </c>
      <c r="B145" s="114" t="s">
        <v>249</v>
      </c>
      <c r="C145" s="50"/>
      <c r="D145" s="112"/>
      <c r="E145" s="113"/>
    </row>
    <row r="146" spans="1:5" s="88" customFormat="1" ht="12" customHeight="1" thickBot="1">
      <c r="A146" s="29" t="s">
        <v>250</v>
      </c>
      <c r="B146" s="110" t="s">
        <v>251</v>
      </c>
      <c r="C146" s="117">
        <f>+C147+C148+C149+C150+C151</f>
        <v>0</v>
      </c>
      <c r="D146" s="118">
        <f>+D147+D148+D149+D150+D151</f>
        <v>0</v>
      </c>
      <c r="E146" s="119">
        <f>+E147+E148+E149+E150+E151</f>
        <v>0</v>
      </c>
    </row>
    <row r="147" spans="1:5" s="88" customFormat="1" ht="12" customHeight="1">
      <c r="A147" s="35" t="s">
        <v>105</v>
      </c>
      <c r="B147" s="111" t="s">
        <v>252</v>
      </c>
      <c r="C147" s="50"/>
      <c r="D147" s="112"/>
      <c r="E147" s="113"/>
    </row>
    <row r="148" spans="1:5" s="88" customFormat="1" ht="12" customHeight="1">
      <c r="A148" s="35" t="s">
        <v>107</v>
      </c>
      <c r="B148" s="111" t="s">
        <v>253</v>
      </c>
      <c r="C148" s="50"/>
      <c r="D148" s="112"/>
      <c r="E148" s="113"/>
    </row>
    <row r="149" spans="1:5" s="88" customFormat="1" ht="12" customHeight="1">
      <c r="A149" s="35" t="s">
        <v>109</v>
      </c>
      <c r="B149" s="111" t="s">
        <v>254</v>
      </c>
      <c r="C149" s="50"/>
      <c r="D149" s="112"/>
      <c r="E149" s="113"/>
    </row>
    <row r="150" spans="1:5" s="88" customFormat="1" ht="12" customHeight="1">
      <c r="A150" s="35" t="s">
        <v>111</v>
      </c>
      <c r="B150" s="111" t="s">
        <v>255</v>
      </c>
      <c r="C150" s="50"/>
      <c r="D150" s="112"/>
      <c r="E150" s="113"/>
    </row>
    <row r="151" spans="1:5" ht="12.75" customHeight="1" thickBot="1">
      <c r="A151" s="98" t="s">
        <v>256</v>
      </c>
      <c r="B151" s="114" t="s">
        <v>257</v>
      </c>
      <c r="C151" s="51"/>
      <c r="D151" s="142"/>
      <c r="E151" s="143"/>
    </row>
    <row r="152" spans="1:5" ht="12.75" customHeight="1" thickBot="1">
      <c r="A152" s="120" t="s">
        <v>113</v>
      </c>
      <c r="B152" s="110" t="s">
        <v>258</v>
      </c>
      <c r="C152" s="117"/>
      <c r="D152" s="118"/>
      <c r="E152" s="119"/>
    </row>
    <row r="153" spans="1:5" ht="12.75" customHeight="1" thickBot="1">
      <c r="A153" s="120" t="s">
        <v>123</v>
      </c>
      <c r="B153" s="110" t="s">
        <v>259</v>
      </c>
      <c r="C153" s="117"/>
      <c r="D153" s="118"/>
      <c r="E153" s="119"/>
    </row>
    <row r="154" spans="1:5" ht="12" customHeight="1" thickBot="1">
      <c r="A154" s="29" t="s">
        <v>260</v>
      </c>
      <c r="B154" s="110" t="s">
        <v>261</v>
      </c>
      <c r="C154" s="121">
        <f>+C129+C133+C140+C146+C152+C153</f>
        <v>0</v>
      </c>
      <c r="D154" s="122">
        <f>+D129+D133+D140+D146+D152+D153</f>
        <v>0</v>
      </c>
      <c r="E154" s="123">
        <f>+E129+E133+E140+E146+E152+E153</f>
        <v>0</v>
      </c>
    </row>
    <row r="155" spans="1:5" ht="15.2" customHeight="1" thickBot="1">
      <c r="A155" s="124" t="s">
        <v>262</v>
      </c>
      <c r="B155" s="125" t="s">
        <v>263</v>
      </c>
      <c r="C155" s="121">
        <f>+C128+C154</f>
        <v>0</v>
      </c>
      <c r="D155" s="122">
        <f>+D128+D154</f>
        <v>0</v>
      </c>
      <c r="E155" s="123">
        <f>+E128+E154</f>
        <v>0</v>
      </c>
    </row>
    <row r="156" spans="1:5" ht="15.75" thickBot="1">
      <c r="C156" s="129">
        <f>C90-C155</f>
        <v>0</v>
      </c>
      <c r="D156" s="129">
        <f>D90-D155</f>
        <v>0</v>
      </c>
      <c r="E156" s="130"/>
    </row>
    <row r="157" spans="1:5" ht="15.2" customHeight="1" thickBot="1">
      <c r="A157" s="152" t="s">
        <v>264</v>
      </c>
      <c r="B157" s="153"/>
      <c r="C157" s="133"/>
      <c r="D157" s="133"/>
      <c r="E157" s="134"/>
    </row>
    <row r="158" spans="1:5" ht="14.45" customHeight="1" thickBot="1">
      <c r="A158" s="154" t="s">
        <v>265</v>
      </c>
      <c r="B158" s="155"/>
      <c r="C158" s="133"/>
      <c r="D158" s="133"/>
      <c r="E158" s="134"/>
    </row>
  </sheetData>
  <mergeCells count="5">
    <mergeCell ref="B1:E1"/>
    <mergeCell ref="B2:D2"/>
    <mergeCell ref="B3:D3"/>
    <mergeCell ref="A7:E7"/>
    <mergeCell ref="A92:E9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0"/>
  <sheetViews>
    <sheetView workbookViewId="0">
      <selection activeCell="E26" sqref="E26"/>
    </sheetView>
  </sheetViews>
  <sheetFormatPr defaultRowHeight="15"/>
  <cols>
    <col min="1" max="1" width="11.85546875" style="215" customWidth="1"/>
    <col min="2" max="2" width="46.5703125" style="164" customWidth="1"/>
    <col min="3" max="5" width="13.5703125" style="164" customWidth="1"/>
    <col min="6" max="256" width="9.140625" style="164"/>
    <col min="257" max="257" width="11.85546875" style="164" customWidth="1"/>
    <col min="258" max="258" width="46.5703125" style="164" customWidth="1"/>
    <col min="259" max="261" width="13.5703125" style="164" customWidth="1"/>
    <col min="262" max="512" width="9.140625" style="164"/>
    <col min="513" max="513" width="11.85546875" style="164" customWidth="1"/>
    <col min="514" max="514" width="46.5703125" style="164" customWidth="1"/>
    <col min="515" max="517" width="13.5703125" style="164" customWidth="1"/>
    <col min="518" max="768" width="9.140625" style="164"/>
    <col min="769" max="769" width="11.85546875" style="164" customWidth="1"/>
    <col min="770" max="770" width="46.5703125" style="164" customWidth="1"/>
    <col min="771" max="773" width="13.5703125" style="164" customWidth="1"/>
    <col min="774" max="1024" width="9.140625" style="164"/>
    <col min="1025" max="1025" width="11.85546875" style="164" customWidth="1"/>
    <col min="1026" max="1026" width="46.5703125" style="164" customWidth="1"/>
    <col min="1027" max="1029" width="13.5703125" style="164" customWidth="1"/>
    <col min="1030" max="1280" width="9.140625" style="164"/>
    <col min="1281" max="1281" width="11.85546875" style="164" customWidth="1"/>
    <col min="1282" max="1282" width="46.5703125" style="164" customWidth="1"/>
    <col min="1283" max="1285" width="13.5703125" style="164" customWidth="1"/>
    <col min="1286" max="1536" width="9.140625" style="164"/>
    <col min="1537" max="1537" width="11.85546875" style="164" customWidth="1"/>
    <col min="1538" max="1538" width="46.5703125" style="164" customWidth="1"/>
    <col min="1539" max="1541" width="13.5703125" style="164" customWidth="1"/>
    <col min="1542" max="1792" width="9.140625" style="164"/>
    <col min="1793" max="1793" width="11.85546875" style="164" customWidth="1"/>
    <col min="1794" max="1794" width="46.5703125" style="164" customWidth="1"/>
    <col min="1795" max="1797" width="13.5703125" style="164" customWidth="1"/>
    <col min="1798" max="2048" width="9.140625" style="164"/>
    <col min="2049" max="2049" width="11.85546875" style="164" customWidth="1"/>
    <col min="2050" max="2050" width="46.5703125" style="164" customWidth="1"/>
    <col min="2051" max="2053" width="13.5703125" style="164" customWidth="1"/>
    <col min="2054" max="2304" width="9.140625" style="164"/>
    <col min="2305" max="2305" width="11.85546875" style="164" customWidth="1"/>
    <col min="2306" max="2306" width="46.5703125" style="164" customWidth="1"/>
    <col min="2307" max="2309" width="13.5703125" style="164" customWidth="1"/>
    <col min="2310" max="2560" width="9.140625" style="164"/>
    <col min="2561" max="2561" width="11.85546875" style="164" customWidth="1"/>
    <col min="2562" max="2562" width="46.5703125" style="164" customWidth="1"/>
    <col min="2563" max="2565" width="13.5703125" style="164" customWidth="1"/>
    <col min="2566" max="2816" width="9.140625" style="164"/>
    <col min="2817" max="2817" width="11.85546875" style="164" customWidth="1"/>
    <col min="2818" max="2818" width="46.5703125" style="164" customWidth="1"/>
    <col min="2819" max="2821" width="13.5703125" style="164" customWidth="1"/>
    <col min="2822" max="3072" width="9.140625" style="164"/>
    <col min="3073" max="3073" width="11.85546875" style="164" customWidth="1"/>
    <col min="3074" max="3074" width="46.5703125" style="164" customWidth="1"/>
    <col min="3075" max="3077" width="13.5703125" style="164" customWidth="1"/>
    <col min="3078" max="3328" width="9.140625" style="164"/>
    <col min="3329" max="3329" width="11.85546875" style="164" customWidth="1"/>
    <col min="3330" max="3330" width="46.5703125" style="164" customWidth="1"/>
    <col min="3331" max="3333" width="13.5703125" style="164" customWidth="1"/>
    <col min="3334" max="3584" width="9.140625" style="164"/>
    <col min="3585" max="3585" width="11.85546875" style="164" customWidth="1"/>
    <col min="3586" max="3586" width="46.5703125" style="164" customWidth="1"/>
    <col min="3587" max="3589" width="13.5703125" style="164" customWidth="1"/>
    <col min="3590" max="3840" width="9.140625" style="164"/>
    <col min="3841" max="3841" width="11.85546875" style="164" customWidth="1"/>
    <col min="3842" max="3842" width="46.5703125" style="164" customWidth="1"/>
    <col min="3843" max="3845" width="13.5703125" style="164" customWidth="1"/>
    <col min="3846" max="4096" width="9.140625" style="164"/>
    <col min="4097" max="4097" width="11.85546875" style="164" customWidth="1"/>
    <col min="4098" max="4098" width="46.5703125" style="164" customWidth="1"/>
    <col min="4099" max="4101" width="13.5703125" style="164" customWidth="1"/>
    <col min="4102" max="4352" width="9.140625" style="164"/>
    <col min="4353" max="4353" width="11.85546875" style="164" customWidth="1"/>
    <col min="4354" max="4354" width="46.5703125" style="164" customWidth="1"/>
    <col min="4355" max="4357" width="13.5703125" style="164" customWidth="1"/>
    <col min="4358" max="4608" width="9.140625" style="164"/>
    <col min="4609" max="4609" width="11.85546875" style="164" customWidth="1"/>
    <col min="4610" max="4610" width="46.5703125" style="164" customWidth="1"/>
    <col min="4611" max="4613" width="13.5703125" style="164" customWidth="1"/>
    <col min="4614" max="4864" width="9.140625" style="164"/>
    <col min="4865" max="4865" width="11.85546875" style="164" customWidth="1"/>
    <col min="4866" max="4866" width="46.5703125" style="164" customWidth="1"/>
    <col min="4867" max="4869" width="13.5703125" style="164" customWidth="1"/>
    <col min="4870" max="5120" width="9.140625" style="164"/>
    <col min="5121" max="5121" width="11.85546875" style="164" customWidth="1"/>
    <col min="5122" max="5122" width="46.5703125" style="164" customWidth="1"/>
    <col min="5123" max="5125" width="13.5703125" style="164" customWidth="1"/>
    <col min="5126" max="5376" width="9.140625" style="164"/>
    <col min="5377" max="5377" width="11.85546875" style="164" customWidth="1"/>
    <col min="5378" max="5378" width="46.5703125" style="164" customWidth="1"/>
    <col min="5379" max="5381" width="13.5703125" style="164" customWidth="1"/>
    <col min="5382" max="5632" width="9.140625" style="164"/>
    <col min="5633" max="5633" width="11.85546875" style="164" customWidth="1"/>
    <col min="5634" max="5634" width="46.5703125" style="164" customWidth="1"/>
    <col min="5635" max="5637" width="13.5703125" style="164" customWidth="1"/>
    <col min="5638" max="5888" width="9.140625" style="164"/>
    <col min="5889" max="5889" width="11.85546875" style="164" customWidth="1"/>
    <col min="5890" max="5890" width="46.5703125" style="164" customWidth="1"/>
    <col min="5891" max="5893" width="13.5703125" style="164" customWidth="1"/>
    <col min="5894" max="6144" width="9.140625" style="164"/>
    <col min="6145" max="6145" width="11.85546875" style="164" customWidth="1"/>
    <col min="6146" max="6146" width="46.5703125" style="164" customWidth="1"/>
    <col min="6147" max="6149" width="13.5703125" style="164" customWidth="1"/>
    <col min="6150" max="6400" width="9.140625" style="164"/>
    <col min="6401" max="6401" width="11.85546875" style="164" customWidth="1"/>
    <col min="6402" max="6402" width="46.5703125" style="164" customWidth="1"/>
    <col min="6403" max="6405" width="13.5703125" style="164" customWidth="1"/>
    <col min="6406" max="6656" width="9.140625" style="164"/>
    <col min="6657" max="6657" width="11.85546875" style="164" customWidth="1"/>
    <col min="6658" max="6658" width="46.5703125" style="164" customWidth="1"/>
    <col min="6659" max="6661" width="13.5703125" style="164" customWidth="1"/>
    <col min="6662" max="6912" width="9.140625" style="164"/>
    <col min="6913" max="6913" width="11.85546875" style="164" customWidth="1"/>
    <col min="6914" max="6914" width="46.5703125" style="164" customWidth="1"/>
    <col min="6915" max="6917" width="13.5703125" style="164" customWidth="1"/>
    <col min="6918" max="7168" width="9.140625" style="164"/>
    <col min="7169" max="7169" width="11.85546875" style="164" customWidth="1"/>
    <col min="7170" max="7170" width="46.5703125" style="164" customWidth="1"/>
    <col min="7171" max="7173" width="13.5703125" style="164" customWidth="1"/>
    <col min="7174" max="7424" width="9.140625" style="164"/>
    <col min="7425" max="7425" width="11.85546875" style="164" customWidth="1"/>
    <col min="7426" max="7426" width="46.5703125" style="164" customWidth="1"/>
    <col min="7427" max="7429" width="13.5703125" style="164" customWidth="1"/>
    <col min="7430" max="7680" width="9.140625" style="164"/>
    <col min="7681" max="7681" width="11.85546875" style="164" customWidth="1"/>
    <col min="7682" max="7682" width="46.5703125" style="164" customWidth="1"/>
    <col min="7683" max="7685" width="13.5703125" style="164" customWidth="1"/>
    <col min="7686" max="7936" width="9.140625" style="164"/>
    <col min="7937" max="7937" width="11.85546875" style="164" customWidth="1"/>
    <col min="7938" max="7938" width="46.5703125" style="164" customWidth="1"/>
    <col min="7939" max="7941" width="13.5703125" style="164" customWidth="1"/>
    <col min="7942" max="8192" width="9.140625" style="164"/>
    <col min="8193" max="8193" width="11.85546875" style="164" customWidth="1"/>
    <col min="8194" max="8194" width="46.5703125" style="164" customWidth="1"/>
    <col min="8195" max="8197" width="13.5703125" style="164" customWidth="1"/>
    <col min="8198" max="8448" width="9.140625" style="164"/>
    <col min="8449" max="8449" width="11.85546875" style="164" customWidth="1"/>
    <col min="8450" max="8450" width="46.5703125" style="164" customWidth="1"/>
    <col min="8451" max="8453" width="13.5703125" style="164" customWidth="1"/>
    <col min="8454" max="8704" width="9.140625" style="164"/>
    <col min="8705" max="8705" width="11.85546875" style="164" customWidth="1"/>
    <col min="8706" max="8706" width="46.5703125" style="164" customWidth="1"/>
    <col min="8707" max="8709" width="13.5703125" style="164" customWidth="1"/>
    <col min="8710" max="8960" width="9.140625" style="164"/>
    <col min="8961" max="8961" width="11.85546875" style="164" customWidth="1"/>
    <col min="8962" max="8962" width="46.5703125" style="164" customWidth="1"/>
    <col min="8963" max="8965" width="13.5703125" style="164" customWidth="1"/>
    <col min="8966" max="9216" width="9.140625" style="164"/>
    <col min="9217" max="9217" width="11.85546875" style="164" customWidth="1"/>
    <col min="9218" max="9218" width="46.5703125" style="164" customWidth="1"/>
    <col min="9219" max="9221" width="13.5703125" style="164" customWidth="1"/>
    <col min="9222" max="9472" width="9.140625" style="164"/>
    <col min="9473" max="9473" width="11.85546875" style="164" customWidth="1"/>
    <col min="9474" max="9474" width="46.5703125" style="164" customWidth="1"/>
    <col min="9475" max="9477" width="13.5703125" style="164" customWidth="1"/>
    <col min="9478" max="9728" width="9.140625" style="164"/>
    <col min="9729" max="9729" width="11.85546875" style="164" customWidth="1"/>
    <col min="9730" max="9730" width="46.5703125" style="164" customWidth="1"/>
    <col min="9731" max="9733" width="13.5703125" style="164" customWidth="1"/>
    <col min="9734" max="9984" width="9.140625" style="164"/>
    <col min="9985" max="9985" width="11.85546875" style="164" customWidth="1"/>
    <col min="9986" max="9986" width="46.5703125" style="164" customWidth="1"/>
    <col min="9987" max="9989" width="13.5703125" style="164" customWidth="1"/>
    <col min="9990" max="10240" width="9.140625" style="164"/>
    <col min="10241" max="10241" width="11.85546875" style="164" customWidth="1"/>
    <col min="10242" max="10242" width="46.5703125" style="164" customWidth="1"/>
    <col min="10243" max="10245" width="13.5703125" style="164" customWidth="1"/>
    <col min="10246" max="10496" width="9.140625" style="164"/>
    <col min="10497" max="10497" width="11.85546875" style="164" customWidth="1"/>
    <col min="10498" max="10498" width="46.5703125" style="164" customWidth="1"/>
    <col min="10499" max="10501" width="13.5703125" style="164" customWidth="1"/>
    <col min="10502" max="10752" width="9.140625" style="164"/>
    <col min="10753" max="10753" width="11.85546875" style="164" customWidth="1"/>
    <col min="10754" max="10754" width="46.5703125" style="164" customWidth="1"/>
    <col min="10755" max="10757" width="13.5703125" style="164" customWidth="1"/>
    <col min="10758" max="11008" width="9.140625" style="164"/>
    <col min="11009" max="11009" width="11.85546875" style="164" customWidth="1"/>
    <col min="11010" max="11010" width="46.5703125" style="164" customWidth="1"/>
    <col min="11011" max="11013" width="13.5703125" style="164" customWidth="1"/>
    <col min="11014" max="11264" width="9.140625" style="164"/>
    <col min="11265" max="11265" width="11.85546875" style="164" customWidth="1"/>
    <col min="11266" max="11266" width="46.5703125" style="164" customWidth="1"/>
    <col min="11267" max="11269" width="13.5703125" style="164" customWidth="1"/>
    <col min="11270" max="11520" width="9.140625" style="164"/>
    <col min="11521" max="11521" width="11.85546875" style="164" customWidth="1"/>
    <col min="11522" max="11522" width="46.5703125" style="164" customWidth="1"/>
    <col min="11523" max="11525" width="13.5703125" style="164" customWidth="1"/>
    <col min="11526" max="11776" width="9.140625" style="164"/>
    <col min="11777" max="11777" width="11.85546875" style="164" customWidth="1"/>
    <col min="11778" max="11778" width="46.5703125" style="164" customWidth="1"/>
    <col min="11779" max="11781" width="13.5703125" style="164" customWidth="1"/>
    <col min="11782" max="12032" width="9.140625" style="164"/>
    <col min="12033" max="12033" width="11.85546875" style="164" customWidth="1"/>
    <col min="12034" max="12034" width="46.5703125" style="164" customWidth="1"/>
    <col min="12035" max="12037" width="13.5703125" style="164" customWidth="1"/>
    <col min="12038" max="12288" width="9.140625" style="164"/>
    <col min="12289" max="12289" width="11.85546875" style="164" customWidth="1"/>
    <col min="12290" max="12290" width="46.5703125" style="164" customWidth="1"/>
    <col min="12291" max="12293" width="13.5703125" style="164" customWidth="1"/>
    <col min="12294" max="12544" width="9.140625" style="164"/>
    <col min="12545" max="12545" width="11.85546875" style="164" customWidth="1"/>
    <col min="12546" max="12546" width="46.5703125" style="164" customWidth="1"/>
    <col min="12547" max="12549" width="13.5703125" style="164" customWidth="1"/>
    <col min="12550" max="12800" width="9.140625" style="164"/>
    <col min="12801" max="12801" width="11.85546875" style="164" customWidth="1"/>
    <col min="12802" max="12802" width="46.5703125" style="164" customWidth="1"/>
    <col min="12803" max="12805" width="13.5703125" style="164" customWidth="1"/>
    <col min="12806" max="13056" width="9.140625" style="164"/>
    <col min="13057" max="13057" width="11.85546875" style="164" customWidth="1"/>
    <col min="13058" max="13058" width="46.5703125" style="164" customWidth="1"/>
    <col min="13059" max="13061" width="13.5703125" style="164" customWidth="1"/>
    <col min="13062" max="13312" width="9.140625" style="164"/>
    <col min="13313" max="13313" width="11.85546875" style="164" customWidth="1"/>
    <col min="13314" max="13314" width="46.5703125" style="164" customWidth="1"/>
    <col min="13315" max="13317" width="13.5703125" style="164" customWidth="1"/>
    <col min="13318" max="13568" width="9.140625" style="164"/>
    <col min="13569" max="13569" width="11.85546875" style="164" customWidth="1"/>
    <col min="13570" max="13570" width="46.5703125" style="164" customWidth="1"/>
    <col min="13571" max="13573" width="13.5703125" style="164" customWidth="1"/>
    <col min="13574" max="13824" width="9.140625" style="164"/>
    <col min="13825" max="13825" width="11.85546875" style="164" customWidth="1"/>
    <col min="13826" max="13826" width="46.5703125" style="164" customWidth="1"/>
    <col min="13827" max="13829" width="13.5703125" style="164" customWidth="1"/>
    <col min="13830" max="14080" width="9.140625" style="164"/>
    <col min="14081" max="14081" width="11.85546875" style="164" customWidth="1"/>
    <col min="14082" max="14082" width="46.5703125" style="164" customWidth="1"/>
    <col min="14083" max="14085" width="13.5703125" style="164" customWidth="1"/>
    <col min="14086" max="14336" width="9.140625" style="164"/>
    <col min="14337" max="14337" width="11.85546875" style="164" customWidth="1"/>
    <col min="14338" max="14338" width="46.5703125" style="164" customWidth="1"/>
    <col min="14339" max="14341" width="13.5703125" style="164" customWidth="1"/>
    <col min="14342" max="14592" width="9.140625" style="164"/>
    <col min="14593" max="14593" width="11.85546875" style="164" customWidth="1"/>
    <col min="14594" max="14594" width="46.5703125" style="164" customWidth="1"/>
    <col min="14595" max="14597" width="13.5703125" style="164" customWidth="1"/>
    <col min="14598" max="14848" width="9.140625" style="164"/>
    <col min="14849" max="14849" width="11.85546875" style="164" customWidth="1"/>
    <col min="14850" max="14850" width="46.5703125" style="164" customWidth="1"/>
    <col min="14851" max="14853" width="13.5703125" style="164" customWidth="1"/>
    <col min="14854" max="15104" width="9.140625" style="164"/>
    <col min="15105" max="15105" width="11.85546875" style="164" customWidth="1"/>
    <col min="15106" max="15106" width="46.5703125" style="164" customWidth="1"/>
    <col min="15107" max="15109" width="13.5703125" style="164" customWidth="1"/>
    <col min="15110" max="15360" width="9.140625" style="164"/>
    <col min="15361" max="15361" width="11.85546875" style="164" customWidth="1"/>
    <col min="15362" max="15362" width="46.5703125" style="164" customWidth="1"/>
    <col min="15363" max="15365" width="13.5703125" style="164" customWidth="1"/>
    <col min="15366" max="15616" width="9.140625" style="164"/>
    <col min="15617" max="15617" width="11.85546875" style="164" customWidth="1"/>
    <col min="15618" max="15618" width="46.5703125" style="164" customWidth="1"/>
    <col min="15619" max="15621" width="13.5703125" style="164" customWidth="1"/>
    <col min="15622" max="15872" width="9.140625" style="164"/>
    <col min="15873" max="15873" width="11.85546875" style="164" customWidth="1"/>
    <col min="15874" max="15874" width="46.5703125" style="164" customWidth="1"/>
    <col min="15875" max="15877" width="13.5703125" style="164" customWidth="1"/>
    <col min="15878" max="16128" width="9.140625" style="164"/>
    <col min="16129" max="16129" width="11.85546875" style="164" customWidth="1"/>
    <col min="16130" max="16130" width="46.5703125" style="164" customWidth="1"/>
    <col min="16131" max="16133" width="13.5703125" style="164" customWidth="1"/>
    <col min="16134" max="16384" width="9.140625" style="164"/>
  </cols>
  <sheetData>
    <row r="1" spans="1:5" s="156" customFormat="1" ht="16.5" thickBot="1">
      <c r="A1" s="1"/>
      <c r="B1" s="2" t="str">
        <f>CONCATENATE([1]KVI_MOD_ALAPADATOK!M14," melléklet ",[1]KVI_MOD_ALAPADATOK!A7," ",[1]KVI_MOD_ALAPADATOK!B7," ",[1]KVI_MOD_ALAPADATOK!C7," ",[1]KVI_MOD_ALAPADATOK!D7," ",[1]KVI_MOD_ALAPADATOK!E7," ",[1]KVI_MOD_ALAPADATOK!F7," ",[1]KVI_MOD_ALAPADATOK!G7," ",[1]KVI_MOD_ALAPADATOK!H7)</f>
        <v>9.2. melléklet a 3 / 2021. ( III.8. ) önkormányzati rendelethez</v>
      </c>
      <c r="C1" s="3"/>
      <c r="D1" s="3"/>
      <c r="E1" s="3"/>
    </row>
    <row r="2" spans="1:5" s="162" customFormat="1" ht="25.5" customHeight="1" thickBot="1">
      <c r="A2" s="157" t="s">
        <v>273</v>
      </c>
      <c r="B2" s="158" t="str">
        <f>CONCATENATE([1]KVI_MOD_ALAPADATOK!B14)</f>
        <v>Fulókércsi Étkeztetés És Nappali Ellátás Szociális Alapszolgáltató</v>
      </c>
      <c r="C2" s="159"/>
      <c r="D2" s="160"/>
      <c r="E2" s="161" t="s">
        <v>274</v>
      </c>
    </row>
    <row r="3" spans="1:5" s="162" customFormat="1" ht="24.75" thickBot="1">
      <c r="A3" s="157" t="s">
        <v>2</v>
      </c>
      <c r="B3" s="158" t="s">
        <v>3</v>
      </c>
      <c r="C3" s="159"/>
      <c r="D3" s="160"/>
      <c r="E3" s="161" t="s">
        <v>1</v>
      </c>
    </row>
    <row r="4" spans="1:5" s="163" customFormat="1" ht="15.95" customHeight="1" thickBot="1">
      <c r="A4" s="10"/>
      <c r="B4" s="10"/>
      <c r="C4" s="11"/>
      <c r="D4" s="12"/>
      <c r="E4" s="11" t="str">
        <f>[1]KVI_MOD_9.2.3.sz.mell!E4</f>
        <v xml:space="preserve"> Forintban!</v>
      </c>
    </row>
    <row r="5" spans="1:5" ht="24.75" thickBot="1">
      <c r="A5" s="15" t="s">
        <v>4</v>
      </c>
      <c r="B5" s="140" t="s">
        <v>5</v>
      </c>
      <c r="C5" s="140" t="s">
        <v>269</v>
      </c>
      <c r="D5" s="16" t="s">
        <v>7</v>
      </c>
      <c r="E5" s="141" t="s">
        <v>8</v>
      </c>
    </row>
    <row r="6" spans="1:5" s="169" customFormat="1" ht="12.95" customHeight="1" thickBot="1">
      <c r="A6" s="165" t="s">
        <v>9</v>
      </c>
      <c r="B6" s="166" t="s">
        <v>10</v>
      </c>
      <c r="C6" s="166" t="s">
        <v>11</v>
      </c>
      <c r="D6" s="167" t="s">
        <v>12</v>
      </c>
      <c r="E6" s="168" t="s">
        <v>13</v>
      </c>
    </row>
    <row r="7" spans="1:5" s="169" customFormat="1" ht="15.95" customHeight="1" thickBot="1">
      <c r="A7" s="26" t="s">
        <v>14</v>
      </c>
      <c r="B7" s="27"/>
      <c r="C7" s="27"/>
      <c r="D7" s="27"/>
      <c r="E7" s="28"/>
    </row>
    <row r="8" spans="1:5" s="173" customFormat="1" ht="12" customHeight="1" thickBot="1">
      <c r="A8" s="21" t="s">
        <v>15</v>
      </c>
      <c r="B8" s="170" t="s">
        <v>275</v>
      </c>
      <c r="C8" s="171">
        <f>SUM(C9:C19)</f>
        <v>1000000</v>
      </c>
      <c r="D8" s="171">
        <f>SUM(D9:D19)</f>
        <v>-225060</v>
      </c>
      <c r="E8" s="172">
        <f>SUM(E9:E19)</f>
        <v>774940</v>
      </c>
    </row>
    <row r="9" spans="1:5" s="173" customFormat="1" ht="12" customHeight="1" thickBot="1">
      <c r="A9" s="174" t="s">
        <v>17</v>
      </c>
      <c r="B9" s="91" t="s">
        <v>70</v>
      </c>
      <c r="C9" s="175"/>
      <c r="D9" s="175">
        <f>[2]RM_6.3.sz.mell!J11</f>
        <v>0</v>
      </c>
      <c r="E9" s="176">
        <f>C9+D9</f>
        <v>0</v>
      </c>
    </row>
    <row r="10" spans="1:5" s="173" customFormat="1" ht="12" customHeight="1" thickBot="1">
      <c r="A10" s="177" t="s">
        <v>19</v>
      </c>
      <c r="B10" s="93" t="s">
        <v>72</v>
      </c>
      <c r="C10" s="178">
        <v>1000000</v>
      </c>
      <c r="D10" s="175">
        <f>774922-1000000</f>
        <v>-225078</v>
      </c>
      <c r="E10" s="176">
        <v>774922</v>
      </c>
    </row>
    <row r="11" spans="1:5" s="173" customFormat="1" ht="12" customHeight="1" thickBot="1">
      <c r="A11" s="177" t="s">
        <v>21</v>
      </c>
      <c r="B11" s="93" t="s">
        <v>74</v>
      </c>
      <c r="C11" s="179"/>
      <c r="D11" s="175">
        <f>[2]RM_6.3.sz.mell!J13</f>
        <v>0</v>
      </c>
      <c r="E11" s="176">
        <f t="shared" ref="E11:E19" si="0">C11+D11</f>
        <v>0</v>
      </c>
    </row>
    <row r="12" spans="1:5" s="173" customFormat="1" ht="12" customHeight="1" thickBot="1">
      <c r="A12" s="177" t="s">
        <v>23</v>
      </c>
      <c r="B12" s="93" t="s">
        <v>76</v>
      </c>
      <c r="C12" s="179"/>
      <c r="D12" s="175">
        <f>[2]RM_6.3.sz.mell!J14</f>
        <v>0</v>
      </c>
      <c r="E12" s="176">
        <f t="shared" si="0"/>
        <v>0</v>
      </c>
    </row>
    <row r="13" spans="1:5" s="173" customFormat="1" ht="12" customHeight="1" thickBot="1">
      <c r="A13" s="177" t="s">
        <v>25</v>
      </c>
      <c r="B13" s="93" t="s">
        <v>78</v>
      </c>
      <c r="C13" s="179"/>
      <c r="D13" s="175">
        <f>[2]RM_6.3.sz.mell!J15</f>
        <v>0</v>
      </c>
      <c r="E13" s="176">
        <f t="shared" si="0"/>
        <v>0</v>
      </c>
    </row>
    <row r="14" spans="1:5" s="173" customFormat="1" ht="12" customHeight="1" thickBot="1">
      <c r="A14" s="177" t="s">
        <v>27</v>
      </c>
      <c r="B14" s="93" t="s">
        <v>276</v>
      </c>
      <c r="C14" s="179"/>
      <c r="D14" s="175">
        <f>[2]RM_6.3.sz.mell!J16</f>
        <v>0</v>
      </c>
      <c r="E14" s="176">
        <f t="shared" si="0"/>
        <v>0</v>
      </c>
    </row>
    <row r="15" spans="1:5" s="173" customFormat="1" ht="12" customHeight="1" thickBot="1">
      <c r="A15" s="177" t="s">
        <v>184</v>
      </c>
      <c r="B15" s="114" t="s">
        <v>277</v>
      </c>
      <c r="C15" s="179"/>
      <c r="D15" s="175">
        <f>[2]RM_6.3.sz.mell!J17</f>
        <v>0</v>
      </c>
      <c r="E15" s="176">
        <f t="shared" si="0"/>
        <v>0</v>
      </c>
    </row>
    <row r="16" spans="1:5" s="173" customFormat="1" ht="12" customHeight="1" thickBot="1">
      <c r="A16" s="177" t="s">
        <v>186</v>
      </c>
      <c r="B16" s="93" t="s">
        <v>278</v>
      </c>
      <c r="C16" s="180"/>
      <c r="D16" s="175">
        <v>18</v>
      </c>
      <c r="E16" s="176">
        <v>18</v>
      </c>
    </row>
    <row r="17" spans="1:5" s="181" customFormat="1" ht="12" customHeight="1" thickBot="1">
      <c r="A17" s="177" t="s">
        <v>188</v>
      </c>
      <c r="B17" s="93" t="s">
        <v>86</v>
      </c>
      <c r="C17" s="179"/>
      <c r="D17" s="175">
        <f>[2]RM_6.3.sz.mell!J19</f>
        <v>0</v>
      </c>
      <c r="E17" s="176">
        <f t="shared" si="0"/>
        <v>0</v>
      </c>
    </row>
    <row r="18" spans="1:5" s="181" customFormat="1" ht="12" customHeight="1" thickBot="1">
      <c r="A18" s="177" t="s">
        <v>190</v>
      </c>
      <c r="B18" s="93" t="s">
        <v>88</v>
      </c>
      <c r="C18" s="182"/>
      <c r="D18" s="175">
        <f>[2]RM_6.3.sz.mell!J20</f>
        <v>0</v>
      </c>
      <c r="E18" s="176">
        <f t="shared" si="0"/>
        <v>0</v>
      </c>
    </row>
    <row r="19" spans="1:5" s="181" customFormat="1" ht="12" customHeight="1" thickBot="1">
      <c r="A19" s="177" t="s">
        <v>192</v>
      </c>
      <c r="B19" s="114" t="s">
        <v>90</v>
      </c>
      <c r="C19" s="182"/>
      <c r="D19" s="175">
        <f>[2]RM_6.3.sz.mell!J21</f>
        <v>0</v>
      </c>
      <c r="E19" s="176">
        <f t="shared" si="0"/>
        <v>0</v>
      </c>
    </row>
    <row r="20" spans="1:5" s="173" customFormat="1" ht="12" customHeight="1" thickBot="1">
      <c r="A20" s="21" t="s">
        <v>29</v>
      </c>
      <c r="B20" s="170" t="s">
        <v>279</v>
      </c>
      <c r="C20" s="171">
        <f>SUM(C21:C23)</f>
        <v>0</v>
      </c>
      <c r="D20" s="183">
        <f>SUM(D21:D23)</f>
        <v>0</v>
      </c>
      <c r="E20" s="184">
        <f>SUM(E21:E23)</f>
        <v>0</v>
      </c>
    </row>
    <row r="21" spans="1:5" s="181" customFormat="1" ht="12" customHeight="1">
      <c r="A21" s="177" t="s">
        <v>31</v>
      </c>
      <c r="B21" s="111" t="s">
        <v>32</v>
      </c>
      <c r="C21" s="179"/>
      <c r="D21" s="185">
        <f>[2]RM_6.3.sz.mell!J23</f>
        <v>0</v>
      </c>
      <c r="E21" s="186">
        <f>C21+D21</f>
        <v>0</v>
      </c>
    </row>
    <row r="22" spans="1:5" s="181" customFormat="1" ht="12" customHeight="1">
      <c r="A22" s="177" t="s">
        <v>33</v>
      </c>
      <c r="B22" s="93" t="s">
        <v>280</v>
      </c>
      <c r="C22" s="179"/>
      <c r="D22" s="185">
        <f>[2]RM_6.3.sz.mell!J24</f>
        <v>0</v>
      </c>
      <c r="E22" s="186">
        <f>C22+D22</f>
        <v>0</v>
      </c>
    </row>
    <row r="23" spans="1:5" s="181" customFormat="1" ht="12" customHeight="1">
      <c r="A23" s="177" t="s">
        <v>35</v>
      </c>
      <c r="B23" s="93" t="s">
        <v>281</v>
      </c>
      <c r="C23" s="179"/>
      <c r="D23" s="185">
        <f>[2]RM_6.3.sz.mell!J25</f>
        <v>0</v>
      </c>
      <c r="E23" s="186">
        <f>C23+D23</f>
        <v>0</v>
      </c>
    </row>
    <row r="24" spans="1:5" s="181" customFormat="1" ht="12" customHeight="1" thickBot="1">
      <c r="A24" s="177" t="s">
        <v>37</v>
      </c>
      <c r="B24" s="93" t="s">
        <v>282</v>
      </c>
      <c r="C24" s="179"/>
      <c r="D24" s="185">
        <f>[2]RM_6.3.sz.mell!J26</f>
        <v>0</v>
      </c>
      <c r="E24" s="186">
        <f>C24+D24</f>
        <v>0</v>
      </c>
    </row>
    <row r="25" spans="1:5" s="181" customFormat="1" ht="12" customHeight="1" thickBot="1">
      <c r="A25" s="187" t="s">
        <v>43</v>
      </c>
      <c r="B25" s="110" t="s">
        <v>283</v>
      </c>
      <c r="C25" s="188"/>
      <c r="D25" s="189"/>
      <c r="E25" s="190"/>
    </row>
    <row r="26" spans="1:5" s="181" customFormat="1" ht="12" customHeight="1" thickBot="1">
      <c r="A26" s="187" t="s">
        <v>232</v>
      </c>
      <c r="B26" s="110" t="s">
        <v>284</v>
      </c>
      <c r="C26" s="171">
        <f>+C27+C28</f>
        <v>0</v>
      </c>
      <c r="D26" s="183">
        <f>+D27+D28</f>
        <v>0</v>
      </c>
      <c r="E26" s="184">
        <f>+E27+E28</f>
        <v>0</v>
      </c>
    </row>
    <row r="27" spans="1:5" s="181" customFormat="1" ht="12" customHeight="1">
      <c r="A27" s="191" t="s">
        <v>59</v>
      </c>
      <c r="B27" s="192" t="s">
        <v>280</v>
      </c>
      <c r="C27" s="193"/>
      <c r="D27" s="194">
        <f>[2]RM_6.3.sz.mell!J29</f>
        <v>0</v>
      </c>
      <c r="E27" s="195">
        <f>C27+D27</f>
        <v>0</v>
      </c>
    </row>
    <row r="28" spans="1:5" s="181" customFormat="1" ht="22.5">
      <c r="A28" s="191" t="s">
        <v>61</v>
      </c>
      <c r="B28" s="196" t="s">
        <v>285</v>
      </c>
      <c r="C28" s="197"/>
      <c r="D28" s="194">
        <f>[2]RM_6.3.sz.mell!J30</f>
        <v>0</v>
      </c>
      <c r="E28" s="195">
        <f>C28+D28</f>
        <v>0</v>
      </c>
    </row>
    <row r="29" spans="1:5" s="181" customFormat="1" ht="12" customHeight="1" thickBot="1">
      <c r="A29" s="177" t="s">
        <v>62</v>
      </c>
      <c r="B29" s="198" t="s">
        <v>286</v>
      </c>
      <c r="C29" s="199"/>
      <c r="D29" s="194">
        <f>[2]RM_6.3.sz.mell!J31</f>
        <v>0</v>
      </c>
      <c r="E29" s="195">
        <f>C29+D29</f>
        <v>0</v>
      </c>
    </row>
    <row r="30" spans="1:5" s="181" customFormat="1" ht="12" customHeight="1" thickBot="1">
      <c r="A30" s="187" t="s">
        <v>67</v>
      </c>
      <c r="B30" s="110" t="s">
        <v>287</v>
      </c>
      <c r="C30" s="171">
        <f>+C31+C32+C33</f>
        <v>0</v>
      </c>
      <c r="D30" s="183">
        <f>+D31+D32+D33</f>
        <v>0</v>
      </c>
      <c r="E30" s="184">
        <f>+E31+E32+E33</f>
        <v>0</v>
      </c>
    </row>
    <row r="31" spans="1:5" s="181" customFormat="1" ht="12" customHeight="1">
      <c r="A31" s="191" t="s">
        <v>69</v>
      </c>
      <c r="B31" s="192" t="s">
        <v>94</v>
      </c>
      <c r="C31" s="193"/>
      <c r="D31" s="194">
        <f>[2]RM_6.3.sz.mell!J33</f>
        <v>0</v>
      </c>
      <c r="E31" s="195">
        <f>C31+D31</f>
        <v>0</v>
      </c>
    </row>
    <row r="32" spans="1:5" s="181" customFormat="1" ht="12" customHeight="1">
      <c r="A32" s="191" t="s">
        <v>71</v>
      </c>
      <c r="B32" s="196" t="s">
        <v>96</v>
      </c>
      <c r="C32" s="197"/>
      <c r="D32" s="194">
        <f>[2]RM_6.3.sz.mell!J34</f>
        <v>0</v>
      </c>
      <c r="E32" s="195">
        <f>C32+D32</f>
        <v>0</v>
      </c>
    </row>
    <row r="33" spans="1:5" s="181" customFormat="1" ht="12" customHeight="1" thickBot="1">
      <c r="A33" s="177" t="s">
        <v>73</v>
      </c>
      <c r="B33" s="198" t="s">
        <v>98</v>
      </c>
      <c r="C33" s="199"/>
      <c r="D33" s="194">
        <f>[2]RM_6.3.sz.mell!J35</f>
        <v>0</v>
      </c>
      <c r="E33" s="195">
        <f>C33+D33</f>
        <v>0</v>
      </c>
    </row>
    <row r="34" spans="1:5" s="173" customFormat="1" ht="12" customHeight="1" thickBot="1">
      <c r="A34" s="187" t="s">
        <v>91</v>
      </c>
      <c r="B34" s="110" t="s">
        <v>288</v>
      </c>
      <c r="C34" s="188"/>
      <c r="D34" s="194">
        <f>[2]RM_6.3.sz.mell!J36</f>
        <v>0</v>
      </c>
      <c r="E34" s="195">
        <f>C34+D34</f>
        <v>0</v>
      </c>
    </row>
    <row r="35" spans="1:5" s="173" customFormat="1" ht="12" customHeight="1" thickBot="1">
      <c r="A35" s="187" t="s">
        <v>250</v>
      </c>
      <c r="B35" s="110" t="s">
        <v>289</v>
      </c>
      <c r="C35" s="188"/>
      <c r="D35" s="194">
        <f>[2]RM_6.3.sz.mell!J37</f>
        <v>0</v>
      </c>
      <c r="E35" s="195">
        <f>C35+D35</f>
        <v>0</v>
      </c>
    </row>
    <row r="36" spans="1:5" s="173" customFormat="1" ht="12" customHeight="1" thickBot="1">
      <c r="A36" s="21" t="s">
        <v>113</v>
      </c>
      <c r="B36" s="110" t="s">
        <v>290</v>
      </c>
      <c r="C36" s="171">
        <f>+C8+C20+C25+C26+C30+C34+C35</f>
        <v>1000000</v>
      </c>
      <c r="D36" s="183">
        <f>+D8+D20+D25+D26+D30+D34+D35</f>
        <v>-225060</v>
      </c>
      <c r="E36" s="184">
        <f>+E8+E20+E25+E26+E30+E34+E35</f>
        <v>774940</v>
      </c>
    </row>
    <row r="37" spans="1:5" s="173" customFormat="1" ht="12" customHeight="1" thickBot="1">
      <c r="A37" s="200" t="s">
        <v>123</v>
      </c>
      <c r="B37" s="110" t="s">
        <v>291</v>
      </c>
      <c r="C37" s="171">
        <f>+C38+C39+C40</f>
        <v>25194371</v>
      </c>
      <c r="D37" s="183">
        <f>+D38+D39+D40</f>
        <v>-4660381</v>
      </c>
      <c r="E37" s="184">
        <f>+E38+E39+E40</f>
        <v>20533990</v>
      </c>
    </row>
    <row r="38" spans="1:5" s="173" customFormat="1" ht="12" customHeight="1">
      <c r="A38" s="191" t="s">
        <v>292</v>
      </c>
      <c r="B38" s="192" t="s">
        <v>293</v>
      </c>
      <c r="C38" s="201">
        <v>194371</v>
      </c>
      <c r="D38" s="194"/>
      <c r="E38" s="195">
        <f>C38+D38</f>
        <v>194371</v>
      </c>
    </row>
    <row r="39" spans="1:5" s="173" customFormat="1" ht="12" customHeight="1">
      <c r="A39" s="191" t="s">
        <v>294</v>
      </c>
      <c r="B39" s="196" t="s">
        <v>295</v>
      </c>
      <c r="C39" s="202"/>
      <c r="D39" s="194">
        <f>[2]RM_6.3.sz.mell!J41</f>
        <v>0</v>
      </c>
      <c r="E39" s="195">
        <f>C39+D39</f>
        <v>0</v>
      </c>
    </row>
    <row r="40" spans="1:5" s="181" customFormat="1" ht="12" customHeight="1" thickBot="1">
      <c r="A40" s="177" t="s">
        <v>296</v>
      </c>
      <c r="B40" s="198" t="s">
        <v>297</v>
      </c>
      <c r="C40" s="203">
        <v>25000000</v>
      </c>
      <c r="D40" s="194">
        <f>20339619-25000000</f>
        <v>-4660381</v>
      </c>
      <c r="E40" s="195">
        <v>20339619</v>
      </c>
    </row>
    <row r="41" spans="1:5" s="181" customFormat="1" ht="15.2" customHeight="1" thickBot="1">
      <c r="A41" s="200" t="s">
        <v>260</v>
      </c>
      <c r="B41" s="204" t="s">
        <v>298</v>
      </c>
      <c r="C41" s="205">
        <f>+C36+C37</f>
        <v>26194371</v>
      </c>
      <c r="D41" s="206">
        <f>+D36+D37</f>
        <v>-4885441</v>
      </c>
      <c r="E41" s="207">
        <f>+E36+E37</f>
        <v>21308930</v>
      </c>
    </row>
    <row r="42" spans="1:5" s="181" customFormat="1" ht="15.2" customHeight="1">
      <c r="A42" s="81"/>
      <c r="B42" s="82"/>
      <c r="C42" s="83"/>
    </row>
    <row r="43" spans="1:5" ht="15.75" thickBot="1">
      <c r="A43" s="208"/>
      <c r="B43" s="209"/>
      <c r="C43" s="210"/>
    </row>
    <row r="44" spans="1:5" s="169" customFormat="1" ht="16.5" customHeight="1" thickBot="1">
      <c r="A44" s="26" t="s">
        <v>175</v>
      </c>
      <c r="B44" s="27"/>
      <c r="C44" s="27"/>
      <c r="D44" s="27"/>
      <c r="E44" s="28"/>
    </row>
    <row r="45" spans="1:5" s="211" customFormat="1" ht="12" customHeight="1" thickBot="1">
      <c r="A45" s="187" t="s">
        <v>15</v>
      </c>
      <c r="B45" s="110" t="s">
        <v>299</v>
      </c>
      <c r="C45" s="171">
        <f>SUM(C46:C50)</f>
        <v>26194371</v>
      </c>
      <c r="D45" s="183">
        <f>SUM(D46:D50)</f>
        <v>-4984441</v>
      </c>
      <c r="E45" s="184">
        <f>SUM(E46:E50)</f>
        <v>21209930</v>
      </c>
    </row>
    <row r="46" spans="1:5" ht="12" customHeight="1">
      <c r="A46" s="177" t="s">
        <v>17</v>
      </c>
      <c r="B46" s="111" t="s">
        <v>177</v>
      </c>
      <c r="C46" s="201">
        <v>10700000</v>
      </c>
      <c r="D46" s="194">
        <f>11746371-10700000</f>
        <v>1046371</v>
      </c>
      <c r="E46" s="195">
        <v>11746371</v>
      </c>
    </row>
    <row r="47" spans="1:5" ht="12" customHeight="1">
      <c r="A47" s="177" t="s">
        <v>19</v>
      </c>
      <c r="B47" s="93" t="s">
        <v>178</v>
      </c>
      <c r="C47" s="212">
        <v>1900000</v>
      </c>
      <c r="D47" s="194">
        <f>1825788-1900000</f>
        <v>-74212</v>
      </c>
      <c r="E47" s="195">
        <v>1825788</v>
      </c>
    </row>
    <row r="48" spans="1:5" ht="12" customHeight="1">
      <c r="A48" s="177" t="s">
        <v>21</v>
      </c>
      <c r="B48" s="93" t="s">
        <v>179</v>
      </c>
      <c r="C48" s="212">
        <f>25000000-1900000-10700000+1194000+371</f>
        <v>13594371</v>
      </c>
      <c r="D48" s="194">
        <f>7637771-13594371</f>
        <v>-5956600</v>
      </c>
      <c r="E48" s="195">
        <v>7637771</v>
      </c>
    </row>
    <row r="49" spans="1:5" ht="12" customHeight="1">
      <c r="A49" s="177" t="s">
        <v>23</v>
      </c>
      <c r="B49" s="93" t="s">
        <v>180</v>
      </c>
      <c r="C49" s="213"/>
      <c r="D49" s="194">
        <f>[2]RM_6.3.sz.mell!J49</f>
        <v>0</v>
      </c>
      <c r="E49" s="195">
        <f>C49+D49</f>
        <v>0</v>
      </c>
    </row>
    <row r="50" spans="1:5" ht="12" customHeight="1" thickBot="1">
      <c r="A50" s="177" t="s">
        <v>25</v>
      </c>
      <c r="B50" s="93" t="s">
        <v>182</v>
      </c>
      <c r="C50" s="213"/>
      <c r="D50" s="194">
        <f>[2]RM_6.3.sz.mell!J50</f>
        <v>0</v>
      </c>
      <c r="E50" s="195">
        <f>C50+D50</f>
        <v>0</v>
      </c>
    </row>
    <row r="51" spans="1:5" ht="12" customHeight="1" thickBot="1">
      <c r="A51" s="187" t="s">
        <v>29</v>
      </c>
      <c r="B51" s="110" t="s">
        <v>300</v>
      </c>
      <c r="C51" s="171">
        <f>SUM(C52:C54)</f>
        <v>0</v>
      </c>
      <c r="D51" s="183">
        <f>SUM(D52:D54)</f>
        <v>99000</v>
      </c>
      <c r="E51" s="184">
        <f>SUM(E52:E54)</f>
        <v>99000</v>
      </c>
    </row>
    <row r="52" spans="1:5" s="211" customFormat="1" ht="12" customHeight="1">
      <c r="A52" s="177" t="s">
        <v>31</v>
      </c>
      <c r="B52" s="111" t="s">
        <v>213</v>
      </c>
      <c r="C52" s="193"/>
      <c r="D52" s="194">
        <v>99000</v>
      </c>
      <c r="E52" s="195">
        <f>C52+D52</f>
        <v>99000</v>
      </c>
    </row>
    <row r="53" spans="1:5" ht="12" customHeight="1">
      <c r="A53" s="177" t="s">
        <v>33</v>
      </c>
      <c r="B53" s="93" t="s">
        <v>215</v>
      </c>
      <c r="C53" s="213"/>
      <c r="D53" s="194">
        <f>[2]RM_6.3.sz.mell!J53</f>
        <v>0</v>
      </c>
      <c r="E53" s="195">
        <f>C53+D53</f>
        <v>0</v>
      </c>
    </row>
    <row r="54" spans="1:5" ht="12" customHeight="1">
      <c r="A54" s="177" t="s">
        <v>35</v>
      </c>
      <c r="B54" s="93" t="s">
        <v>301</v>
      </c>
      <c r="C54" s="213"/>
      <c r="D54" s="194">
        <f>[2]RM_6.3.sz.mell!J54</f>
        <v>0</v>
      </c>
      <c r="E54" s="195">
        <f>C54+D54</f>
        <v>0</v>
      </c>
    </row>
    <row r="55" spans="1:5" ht="12" customHeight="1" thickBot="1">
      <c r="A55" s="177" t="s">
        <v>37</v>
      </c>
      <c r="B55" s="93" t="s">
        <v>302</v>
      </c>
      <c r="C55" s="213"/>
      <c r="D55" s="194">
        <f>[2]RM_6.3.sz.mell!J55</f>
        <v>0</v>
      </c>
      <c r="E55" s="195">
        <f>C55+D55</f>
        <v>0</v>
      </c>
    </row>
    <row r="56" spans="1:5" ht="15.2" customHeight="1" thickBot="1">
      <c r="A56" s="187" t="s">
        <v>43</v>
      </c>
      <c r="B56" s="110" t="s">
        <v>303</v>
      </c>
      <c r="C56" s="188"/>
      <c r="D56" s="194">
        <f>[2]RM_6.3.sz.mell!J56</f>
        <v>0</v>
      </c>
      <c r="E56" s="195">
        <f>C56+D56</f>
        <v>0</v>
      </c>
    </row>
    <row r="57" spans="1:5" ht="15.75" thickBot="1">
      <c r="A57" s="187" t="s">
        <v>232</v>
      </c>
      <c r="B57" s="214" t="s">
        <v>304</v>
      </c>
      <c r="C57" s="205">
        <f>+C45+C51+C56</f>
        <v>26194371</v>
      </c>
      <c r="D57" s="206">
        <f>+D45+D51+D56</f>
        <v>-4885441</v>
      </c>
      <c r="E57" s="207">
        <f>+E45+E51+E56</f>
        <v>21308930</v>
      </c>
    </row>
    <row r="58" spans="1:5" ht="15.2" customHeight="1" thickBot="1">
      <c r="C58" s="129">
        <f>C41-C57</f>
        <v>0</v>
      </c>
      <c r="D58" s="129">
        <f>D41-D57</f>
        <v>0</v>
      </c>
    </row>
    <row r="59" spans="1:5" ht="14.45" customHeight="1" thickBot="1">
      <c r="A59" s="152" t="s">
        <v>264</v>
      </c>
      <c r="B59" s="153"/>
      <c r="C59" s="133">
        <v>4</v>
      </c>
      <c r="D59" s="133">
        <v>4</v>
      </c>
      <c r="E59" s="134">
        <v>4</v>
      </c>
    </row>
    <row r="60" spans="1:5" ht="15.75" thickBot="1">
      <c r="A60" s="154" t="s">
        <v>265</v>
      </c>
      <c r="B60" s="155"/>
      <c r="C60" s="133"/>
      <c r="D60" s="133"/>
      <c r="E60" s="134"/>
    </row>
  </sheetData>
  <mergeCells count="5">
    <mergeCell ref="B1:E1"/>
    <mergeCell ref="B2:D2"/>
    <mergeCell ref="B3:D3"/>
    <mergeCell ref="A7:E7"/>
    <mergeCell ref="A44:E4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0"/>
  <sheetViews>
    <sheetView workbookViewId="0">
      <selection sqref="A1:XFD1048576"/>
    </sheetView>
  </sheetViews>
  <sheetFormatPr defaultRowHeight="15"/>
  <cols>
    <col min="1" max="1" width="11.85546875" style="215" customWidth="1"/>
    <col min="2" max="2" width="46.5703125" style="164" customWidth="1"/>
    <col min="3" max="5" width="13.5703125" style="164" customWidth="1"/>
    <col min="6" max="6" width="8.28515625" style="164" bestFit="1" customWidth="1"/>
    <col min="7" max="7" width="9.140625" style="164"/>
    <col min="8" max="8" width="8.28515625" style="164" bestFit="1" customWidth="1"/>
    <col min="9" max="256" width="9.140625" style="164"/>
    <col min="257" max="257" width="11.85546875" style="164" customWidth="1"/>
    <col min="258" max="258" width="46.5703125" style="164" customWidth="1"/>
    <col min="259" max="261" width="13.5703125" style="164" customWidth="1"/>
    <col min="262" max="262" width="8.28515625" style="164" bestFit="1" customWidth="1"/>
    <col min="263" max="263" width="9.140625" style="164"/>
    <col min="264" max="264" width="8.28515625" style="164" bestFit="1" customWidth="1"/>
    <col min="265" max="512" width="9.140625" style="164"/>
    <col min="513" max="513" width="11.85546875" style="164" customWidth="1"/>
    <col min="514" max="514" width="46.5703125" style="164" customWidth="1"/>
    <col min="515" max="517" width="13.5703125" style="164" customWidth="1"/>
    <col min="518" max="518" width="8.28515625" style="164" bestFit="1" customWidth="1"/>
    <col min="519" max="519" width="9.140625" style="164"/>
    <col min="520" max="520" width="8.28515625" style="164" bestFit="1" customWidth="1"/>
    <col min="521" max="768" width="9.140625" style="164"/>
    <col min="769" max="769" width="11.85546875" style="164" customWidth="1"/>
    <col min="770" max="770" width="46.5703125" style="164" customWidth="1"/>
    <col min="771" max="773" width="13.5703125" style="164" customWidth="1"/>
    <col min="774" max="774" width="8.28515625" style="164" bestFit="1" customWidth="1"/>
    <col min="775" max="775" width="9.140625" style="164"/>
    <col min="776" max="776" width="8.28515625" style="164" bestFit="1" customWidth="1"/>
    <col min="777" max="1024" width="9.140625" style="164"/>
    <col min="1025" max="1025" width="11.85546875" style="164" customWidth="1"/>
    <col min="1026" max="1026" width="46.5703125" style="164" customWidth="1"/>
    <col min="1027" max="1029" width="13.5703125" style="164" customWidth="1"/>
    <col min="1030" max="1030" width="8.28515625" style="164" bestFit="1" customWidth="1"/>
    <col min="1031" max="1031" width="9.140625" style="164"/>
    <col min="1032" max="1032" width="8.28515625" style="164" bestFit="1" customWidth="1"/>
    <col min="1033" max="1280" width="9.140625" style="164"/>
    <col min="1281" max="1281" width="11.85546875" style="164" customWidth="1"/>
    <col min="1282" max="1282" width="46.5703125" style="164" customWidth="1"/>
    <col min="1283" max="1285" width="13.5703125" style="164" customWidth="1"/>
    <col min="1286" max="1286" width="8.28515625" style="164" bestFit="1" customWidth="1"/>
    <col min="1287" max="1287" width="9.140625" style="164"/>
    <col min="1288" max="1288" width="8.28515625" style="164" bestFit="1" customWidth="1"/>
    <col min="1289" max="1536" width="9.140625" style="164"/>
    <col min="1537" max="1537" width="11.85546875" style="164" customWidth="1"/>
    <col min="1538" max="1538" width="46.5703125" style="164" customWidth="1"/>
    <col min="1539" max="1541" width="13.5703125" style="164" customWidth="1"/>
    <col min="1542" max="1542" width="8.28515625" style="164" bestFit="1" customWidth="1"/>
    <col min="1543" max="1543" width="9.140625" style="164"/>
    <col min="1544" max="1544" width="8.28515625" style="164" bestFit="1" customWidth="1"/>
    <col min="1545" max="1792" width="9.140625" style="164"/>
    <col min="1793" max="1793" width="11.85546875" style="164" customWidth="1"/>
    <col min="1794" max="1794" width="46.5703125" style="164" customWidth="1"/>
    <col min="1795" max="1797" width="13.5703125" style="164" customWidth="1"/>
    <col min="1798" max="1798" width="8.28515625" style="164" bestFit="1" customWidth="1"/>
    <col min="1799" max="1799" width="9.140625" style="164"/>
    <col min="1800" max="1800" width="8.28515625" style="164" bestFit="1" customWidth="1"/>
    <col min="1801" max="2048" width="9.140625" style="164"/>
    <col min="2049" max="2049" width="11.85546875" style="164" customWidth="1"/>
    <col min="2050" max="2050" width="46.5703125" style="164" customWidth="1"/>
    <col min="2051" max="2053" width="13.5703125" style="164" customWidth="1"/>
    <col min="2054" max="2054" width="8.28515625" style="164" bestFit="1" customWidth="1"/>
    <col min="2055" max="2055" width="9.140625" style="164"/>
    <col min="2056" max="2056" width="8.28515625" style="164" bestFit="1" customWidth="1"/>
    <col min="2057" max="2304" width="9.140625" style="164"/>
    <col min="2305" max="2305" width="11.85546875" style="164" customWidth="1"/>
    <col min="2306" max="2306" width="46.5703125" style="164" customWidth="1"/>
    <col min="2307" max="2309" width="13.5703125" style="164" customWidth="1"/>
    <col min="2310" max="2310" width="8.28515625" style="164" bestFit="1" customWidth="1"/>
    <col min="2311" max="2311" width="9.140625" style="164"/>
    <col min="2312" max="2312" width="8.28515625" style="164" bestFit="1" customWidth="1"/>
    <col min="2313" max="2560" width="9.140625" style="164"/>
    <col min="2561" max="2561" width="11.85546875" style="164" customWidth="1"/>
    <col min="2562" max="2562" width="46.5703125" style="164" customWidth="1"/>
    <col min="2563" max="2565" width="13.5703125" style="164" customWidth="1"/>
    <col min="2566" max="2566" width="8.28515625" style="164" bestFit="1" customWidth="1"/>
    <col min="2567" max="2567" width="9.140625" style="164"/>
    <col min="2568" max="2568" width="8.28515625" style="164" bestFit="1" customWidth="1"/>
    <col min="2569" max="2816" width="9.140625" style="164"/>
    <col min="2817" max="2817" width="11.85546875" style="164" customWidth="1"/>
    <col min="2818" max="2818" width="46.5703125" style="164" customWidth="1"/>
    <col min="2819" max="2821" width="13.5703125" style="164" customWidth="1"/>
    <col min="2822" max="2822" width="8.28515625" style="164" bestFit="1" customWidth="1"/>
    <col min="2823" max="2823" width="9.140625" style="164"/>
    <col min="2824" max="2824" width="8.28515625" style="164" bestFit="1" customWidth="1"/>
    <col min="2825" max="3072" width="9.140625" style="164"/>
    <col min="3073" max="3073" width="11.85546875" style="164" customWidth="1"/>
    <col min="3074" max="3074" width="46.5703125" style="164" customWidth="1"/>
    <col min="3075" max="3077" width="13.5703125" style="164" customWidth="1"/>
    <col min="3078" max="3078" width="8.28515625" style="164" bestFit="1" customWidth="1"/>
    <col min="3079" max="3079" width="9.140625" style="164"/>
    <col min="3080" max="3080" width="8.28515625" style="164" bestFit="1" customWidth="1"/>
    <col min="3081" max="3328" width="9.140625" style="164"/>
    <col min="3329" max="3329" width="11.85546875" style="164" customWidth="1"/>
    <col min="3330" max="3330" width="46.5703125" style="164" customWidth="1"/>
    <col min="3331" max="3333" width="13.5703125" style="164" customWidth="1"/>
    <col min="3334" max="3334" width="8.28515625" style="164" bestFit="1" customWidth="1"/>
    <col min="3335" max="3335" width="9.140625" style="164"/>
    <col min="3336" max="3336" width="8.28515625" style="164" bestFit="1" customWidth="1"/>
    <col min="3337" max="3584" width="9.140625" style="164"/>
    <col min="3585" max="3585" width="11.85546875" style="164" customWidth="1"/>
    <col min="3586" max="3586" width="46.5703125" style="164" customWidth="1"/>
    <col min="3587" max="3589" width="13.5703125" style="164" customWidth="1"/>
    <col min="3590" max="3590" width="8.28515625" style="164" bestFit="1" customWidth="1"/>
    <col min="3591" max="3591" width="9.140625" style="164"/>
    <col min="3592" max="3592" width="8.28515625" style="164" bestFit="1" customWidth="1"/>
    <col min="3593" max="3840" width="9.140625" style="164"/>
    <col min="3841" max="3841" width="11.85546875" style="164" customWidth="1"/>
    <col min="3842" max="3842" width="46.5703125" style="164" customWidth="1"/>
    <col min="3843" max="3845" width="13.5703125" style="164" customWidth="1"/>
    <col min="3846" max="3846" width="8.28515625" style="164" bestFit="1" customWidth="1"/>
    <col min="3847" max="3847" width="9.140625" style="164"/>
    <col min="3848" max="3848" width="8.28515625" style="164" bestFit="1" customWidth="1"/>
    <col min="3849" max="4096" width="9.140625" style="164"/>
    <col min="4097" max="4097" width="11.85546875" style="164" customWidth="1"/>
    <col min="4098" max="4098" width="46.5703125" style="164" customWidth="1"/>
    <col min="4099" max="4101" width="13.5703125" style="164" customWidth="1"/>
    <col min="4102" max="4102" width="8.28515625" style="164" bestFit="1" customWidth="1"/>
    <col min="4103" max="4103" width="9.140625" style="164"/>
    <col min="4104" max="4104" width="8.28515625" style="164" bestFit="1" customWidth="1"/>
    <col min="4105" max="4352" width="9.140625" style="164"/>
    <col min="4353" max="4353" width="11.85546875" style="164" customWidth="1"/>
    <col min="4354" max="4354" width="46.5703125" style="164" customWidth="1"/>
    <col min="4355" max="4357" width="13.5703125" style="164" customWidth="1"/>
    <col min="4358" max="4358" width="8.28515625" style="164" bestFit="1" customWidth="1"/>
    <col min="4359" max="4359" width="9.140625" style="164"/>
    <col min="4360" max="4360" width="8.28515625" style="164" bestFit="1" customWidth="1"/>
    <col min="4361" max="4608" width="9.140625" style="164"/>
    <col min="4609" max="4609" width="11.85546875" style="164" customWidth="1"/>
    <col min="4610" max="4610" width="46.5703125" style="164" customWidth="1"/>
    <col min="4611" max="4613" width="13.5703125" style="164" customWidth="1"/>
    <col min="4614" max="4614" width="8.28515625" style="164" bestFit="1" customWidth="1"/>
    <col min="4615" max="4615" width="9.140625" style="164"/>
    <col min="4616" max="4616" width="8.28515625" style="164" bestFit="1" customWidth="1"/>
    <col min="4617" max="4864" width="9.140625" style="164"/>
    <col min="4865" max="4865" width="11.85546875" style="164" customWidth="1"/>
    <col min="4866" max="4866" width="46.5703125" style="164" customWidth="1"/>
    <col min="4867" max="4869" width="13.5703125" style="164" customWidth="1"/>
    <col min="4870" max="4870" width="8.28515625" style="164" bestFit="1" customWidth="1"/>
    <col min="4871" max="4871" width="9.140625" style="164"/>
    <col min="4872" max="4872" width="8.28515625" style="164" bestFit="1" customWidth="1"/>
    <col min="4873" max="5120" width="9.140625" style="164"/>
    <col min="5121" max="5121" width="11.85546875" style="164" customWidth="1"/>
    <col min="5122" max="5122" width="46.5703125" style="164" customWidth="1"/>
    <col min="5123" max="5125" width="13.5703125" style="164" customWidth="1"/>
    <col min="5126" max="5126" width="8.28515625" style="164" bestFit="1" customWidth="1"/>
    <col min="5127" max="5127" width="9.140625" style="164"/>
    <col min="5128" max="5128" width="8.28515625" style="164" bestFit="1" customWidth="1"/>
    <col min="5129" max="5376" width="9.140625" style="164"/>
    <col min="5377" max="5377" width="11.85546875" style="164" customWidth="1"/>
    <col min="5378" max="5378" width="46.5703125" style="164" customWidth="1"/>
    <col min="5379" max="5381" width="13.5703125" style="164" customWidth="1"/>
    <col min="5382" max="5382" width="8.28515625" style="164" bestFit="1" customWidth="1"/>
    <col min="5383" max="5383" width="9.140625" style="164"/>
    <col min="5384" max="5384" width="8.28515625" style="164" bestFit="1" customWidth="1"/>
    <col min="5385" max="5632" width="9.140625" style="164"/>
    <col min="5633" max="5633" width="11.85546875" style="164" customWidth="1"/>
    <col min="5634" max="5634" width="46.5703125" style="164" customWidth="1"/>
    <col min="5635" max="5637" width="13.5703125" style="164" customWidth="1"/>
    <col min="5638" max="5638" width="8.28515625" style="164" bestFit="1" customWidth="1"/>
    <col min="5639" max="5639" width="9.140625" style="164"/>
    <col min="5640" max="5640" width="8.28515625" style="164" bestFit="1" customWidth="1"/>
    <col min="5641" max="5888" width="9.140625" style="164"/>
    <col min="5889" max="5889" width="11.85546875" style="164" customWidth="1"/>
    <col min="5890" max="5890" width="46.5703125" style="164" customWidth="1"/>
    <col min="5891" max="5893" width="13.5703125" style="164" customWidth="1"/>
    <col min="5894" max="5894" width="8.28515625" style="164" bestFit="1" customWidth="1"/>
    <col min="5895" max="5895" width="9.140625" style="164"/>
    <col min="5896" max="5896" width="8.28515625" style="164" bestFit="1" customWidth="1"/>
    <col min="5897" max="6144" width="9.140625" style="164"/>
    <col min="6145" max="6145" width="11.85546875" style="164" customWidth="1"/>
    <col min="6146" max="6146" width="46.5703125" style="164" customWidth="1"/>
    <col min="6147" max="6149" width="13.5703125" style="164" customWidth="1"/>
    <col min="6150" max="6150" width="8.28515625" style="164" bestFit="1" customWidth="1"/>
    <col min="6151" max="6151" width="9.140625" style="164"/>
    <col min="6152" max="6152" width="8.28515625" style="164" bestFit="1" customWidth="1"/>
    <col min="6153" max="6400" width="9.140625" style="164"/>
    <col min="6401" max="6401" width="11.85546875" style="164" customWidth="1"/>
    <col min="6402" max="6402" width="46.5703125" style="164" customWidth="1"/>
    <col min="6403" max="6405" width="13.5703125" style="164" customWidth="1"/>
    <col min="6406" max="6406" width="8.28515625" style="164" bestFit="1" customWidth="1"/>
    <col min="6407" max="6407" width="9.140625" style="164"/>
    <col min="6408" max="6408" width="8.28515625" style="164" bestFit="1" customWidth="1"/>
    <col min="6409" max="6656" width="9.140625" style="164"/>
    <col min="6657" max="6657" width="11.85546875" style="164" customWidth="1"/>
    <col min="6658" max="6658" width="46.5703125" style="164" customWidth="1"/>
    <col min="6659" max="6661" width="13.5703125" style="164" customWidth="1"/>
    <col min="6662" max="6662" width="8.28515625" style="164" bestFit="1" customWidth="1"/>
    <col min="6663" max="6663" width="9.140625" style="164"/>
    <col min="6664" max="6664" width="8.28515625" style="164" bestFit="1" customWidth="1"/>
    <col min="6665" max="6912" width="9.140625" style="164"/>
    <col min="6913" max="6913" width="11.85546875" style="164" customWidth="1"/>
    <col min="6914" max="6914" width="46.5703125" style="164" customWidth="1"/>
    <col min="6915" max="6917" width="13.5703125" style="164" customWidth="1"/>
    <col min="6918" max="6918" width="8.28515625" style="164" bestFit="1" customWidth="1"/>
    <col min="6919" max="6919" width="9.140625" style="164"/>
    <col min="6920" max="6920" width="8.28515625" style="164" bestFit="1" customWidth="1"/>
    <col min="6921" max="7168" width="9.140625" style="164"/>
    <col min="7169" max="7169" width="11.85546875" style="164" customWidth="1"/>
    <col min="7170" max="7170" width="46.5703125" style="164" customWidth="1"/>
    <col min="7171" max="7173" width="13.5703125" style="164" customWidth="1"/>
    <col min="7174" max="7174" width="8.28515625" style="164" bestFit="1" customWidth="1"/>
    <col min="7175" max="7175" width="9.140625" style="164"/>
    <col min="7176" max="7176" width="8.28515625" style="164" bestFit="1" customWidth="1"/>
    <col min="7177" max="7424" width="9.140625" style="164"/>
    <col min="7425" max="7425" width="11.85546875" style="164" customWidth="1"/>
    <col min="7426" max="7426" width="46.5703125" style="164" customWidth="1"/>
    <col min="7427" max="7429" width="13.5703125" style="164" customWidth="1"/>
    <col min="7430" max="7430" width="8.28515625" style="164" bestFit="1" customWidth="1"/>
    <col min="7431" max="7431" width="9.140625" style="164"/>
    <col min="7432" max="7432" width="8.28515625" style="164" bestFit="1" customWidth="1"/>
    <col min="7433" max="7680" width="9.140625" style="164"/>
    <col min="7681" max="7681" width="11.85546875" style="164" customWidth="1"/>
    <col min="7682" max="7682" width="46.5703125" style="164" customWidth="1"/>
    <col min="7683" max="7685" width="13.5703125" style="164" customWidth="1"/>
    <col min="7686" max="7686" width="8.28515625" style="164" bestFit="1" customWidth="1"/>
    <col min="7687" max="7687" width="9.140625" style="164"/>
    <col min="7688" max="7688" width="8.28515625" style="164" bestFit="1" customWidth="1"/>
    <col min="7689" max="7936" width="9.140625" style="164"/>
    <col min="7937" max="7937" width="11.85546875" style="164" customWidth="1"/>
    <col min="7938" max="7938" width="46.5703125" style="164" customWidth="1"/>
    <col min="7939" max="7941" width="13.5703125" style="164" customWidth="1"/>
    <col min="7942" max="7942" width="8.28515625" style="164" bestFit="1" customWidth="1"/>
    <col min="7943" max="7943" width="9.140625" style="164"/>
    <col min="7944" max="7944" width="8.28515625" style="164" bestFit="1" customWidth="1"/>
    <col min="7945" max="8192" width="9.140625" style="164"/>
    <col min="8193" max="8193" width="11.85546875" style="164" customWidth="1"/>
    <col min="8194" max="8194" width="46.5703125" style="164" customWidth="1"/>
    <col min="8195" max="8197" width="13.5703125" style="164" customWidth="1"/>
    <col min="8198" max="8198" width="8.28515625" style="164" bestFit="1" customWidth="1"/>
    <col min="8199" max="8199" width="9.140625" style="164"/>
    <col min="8200" max="8200" width="8.28515625" style="164" bestFit="1" customWidth="1"/>
    <col min="8201" max="8448" width="9.140625" style="164"/>
    <col min="8449" max="8449" width="11.85546875" style="164" customWidth="1"/>
    <col min="8450" max="8450" width="46.5703125" style="164" customWidth="1"/>
    <col min="8451" max="8453" width="13.5703125" style="164" customWidth="1"/>
    <col min="8454" max="8454" width="8.28515625" style="164" bestFit="1" customWidth="1"/>
    <col min="8455" max="8455" width="9.140625" style="164"/>
    <col min="8456" max="8456" width="8.28515625" style="164" bestFit="1" customWidth="1"/>
    <col min="8457" max="8704" width="9.140625" style="164"/>
    <col min="8705" max="8705" width="11.85546875" style="164" customWidth="1"/>
    <col min="8706" max="8706" width="46.5703125" style="164" customWidth="1"/>
    <col min="8707" max="8709" width="13.5703125" style="164" customWidth="1"/>
    <col min="8710" max="8710" width="8.28515625" style="164" bestFit="1" customWidth="1"/>
    <col min="8711" max="8711" width="9.140625" style="164"/>
    <col min="8712" max="8712" width="8.28515625" style="164" bestFit="1" customWidth="1"/>
    <col min="8713" max="8960" width="9.140625" style="164"/>
    <col min="8961" max="8961" width="11.85546875" style="164" customWidth="1"/>
    <col min="8962" max="8962" width="46.5703125" style="164" customWidth="1"/>
    <col min="8963" max="8965" width="13.5703125" style="164" customWidth="1"/>
    <col min="8966" max="8966" width="8.28515625" style="164" bestFit="1" customWidth="1"/>
    <col min="8967" max="8967" width="9.140625" style="164"/>
    <col min="8968" max="8968" width="8.28515625" style="164" bestFit="1" customWidth="1"/>
    <col min="8969" max="9216" width="9.140625" style="164"/>
    <col min="9217" max="9217" width="11.85546875" style="164" customWidth="1"/>
    <col min="9218" max="9218" width="46.5703125" style="164" customWidth="1"/>
    <col min="9219" max="9221" width="13.5703125" style="164" customWidth="1"/>
    <col min="9222" max="9222" width="8.28515625" style="164" bestFit="1" customWidth="1"/>
    <col min="9223" max="9223" width="9.140625" style="164"/>
    <col min="9224" max="9224" width="8.28515625" style="164" bestFit="1" customWidth="1"/>
    <col min="9225" max="9472" width="9.140625" style="164"/>
    <col min="9473" max="9473" width="11.85546875" style="164" customWidth="1"/>
    <col min="9474" max="9474" width="46.5703125" style="164" customWidth="1"/>
    <col min="9475" max="9477" width="13.5703125" style="164" customWidth="1"/>
    <col min="9478" max="9478" width="8.28515625" style="164" bestFit="1" customWidth="1"/>
    <col min="9479" max="9479" width="9.140625" style="164"/>
    <col min="9480" max="9480" width="8.28515625" style="164" bestFit="1" customWidth="1"/>
    <col min="9481" max="9728" width="9.140625" style="164"/>
    <col min="9729" max="9729" width="11.85546875" style="164" customWidth="1"/>
    <col min="9730" max="9730" width="46.5703125" style="164" customWidth="1"/>
    <col min="9731" max="9733" width="13.5703125" style="164" customWidth="1"/>
    <col min="9734" max="9734" width="8.28515625" style="164" bestFit="1" customWidth="1"/>
    <col min="9735" max="9735" width="9.140625" style="164"/>
    <col min="9736" max="9736" width="8.28515625" style="164" bestFit="1" customWidth="1"/>
    <col min="9737" max="9984" width="9.140625" style="164"/>
    <col min="9985" max="9985" width="11.85546875" style="164" customWidth="1"/>
    <col min="9986" max="9986" width="46.5703125" style="164" customWidth="1"/>
    <col min="9987" max="9989" width="13.5703125" style="164" customWidth="1"/>
    <col min="9990" max="9990" width="8.28515625" style="164" bestFit="1" customWidth="1"/>
    <col min="9991" max="9991" width="9.140625" style="164"/>
    <col min="9992" max="9992" width="8.28515625" style="164" bestFit="1" customWidth="1"/>
    <col min="9993" max="10240" width="9.140625" style="164"/>
    <col min="10241" max="10241" width="11.85546875" style="164" customWidth="1"/>
    <col min="10242" max="10242" width="46.5703125" style="164" customWidth="1"/>
    <col min="10243" max="10245" width="13.5703125" style="164" customWidth="1"/>
    <col min="10246" max="10246" width="8.28515625" style="164" bestFit="1" customWidth="1"/>
    <col min="10247" max="10247" width="9.140625" style="164"/>
    <col min="10248" max="10248" width="8.28515625" style="164" bestFit="1" customWidth="1"/>
    <col min="10249" max="10496" width="9.140625" style="164"/>
    <col min="10497" max="10497" width="11.85546875" style="164" customWidth="1"/>
    <col min="10498" max="10498" width="46.5703125" style="164" customWidth="1"/>
    <col min="10499" max="10501" width="13.5703125" style="164" customWidth="1"/>
    <col min="10502" max="10502" width="8.28515625" style="164" bestFit="1" customWidth="1"/>
    <col min="10503" max="10503" width="9.140625" style="164"/>
    <col min="10504" max="10504" width="8.28515625" style="164" bestFit="1" customWidth="1"/>
    <col min="10505" max="10752" width="9.140625" style="164"/>
    <col min="10753" max="10753" width="11.85546875" style="164" customWidth="1"/>
    <col min="10754" max="10754" width="46.5703125" style="164" customWidth="1"/>
    <col min="10755" max="10757" width="13.5703125" style="164" customWidth="1"/>
    <col min="10758" max="10758" width="8.28515625" style="164" bestFit="1" customWidth="1"/>
    <col min="10759" max="10759" width="9.140625" style="164"/>
    <col min="10760" max="10760" width="8.28515625" style="164" bestFit="1" customWidth="1"/>
    <col min="10761" max="11008" width="9.140625" style="164"/>
    <col min="11009" max="11009" width="11.85546875" style="164" customWidth="1"/>
    <col min="11010" max="11010" width="46.5703125" style="164" customWidth="1"/>
    <col min="11011" max="11013" width="13.5703125" style="164" customWidth="1"/>
    <col min="11014" max="11014" width="8.28515625" style="164" bestFit="1" customWidth="1"/>
    <col min="11015" max="11015" width="9.140625" style="164"/>
    <col min="11016" max="11016" width="8.28515625" style="164" bestFit="1" customWidth="1"/>
    <col min="11017" max="11264" width="9.140625" style="164"/>
    <col min="11265" max="11265" width="11.85546875" style="164" customWidth="1"/>
    <col min="11266" max="11266" width="46.5703125" style="164" customWidth="1"/>
    <col min="11267" max="11269" width="13.5703125" style="164" customWidth="1"/>
    <col min="11270" max="11270" width="8.28515625" style="164" bestFit="1" customWidth="1"/>
    <col min="11271" max="11271" width="9.140625" style="164"/>
    <col min="11272" max="11272" width="8.28515625" style="164" bestFit="1" customWidth="1"/>
    <col min="11273" max="11520" width="9.140625" style="164"/>
    <col min="11521" max="11521" width="11.85546875" style="164" customWidth="1"/>
    <col min="11522" max="11522" width="46.5703125" style="164" customWidth="1"/>
    <col min="11523" max="11525" width="13.5703125" style="164" customWidth="1"/>
    <col min="11526" max="11526" width="8.28515625" style="164" bestFit="1" customWidth="1"/>
    <col min="11527" max="11527" width="9.140625" style="164"/>
    <col min="11528" max="11528" width="8.28515625" style="164" bestFit="1" customWidth="1"/>
    <col min="11529" max="11776" width="9.140625" style="164"/>
    <col min="11777" max="11777" width="11.85546875" style="164" customWidth="1"/>
    <col min="11778" max="11778" width="46.5703125" style="164" customWidth="1"/>
    <col min="11779" max="11781" width="13.5703125" style="164" customWidth="1"/>
    <col min="11782" max="11782" width="8.28515625" style="164" bestFit="1" customWidth="1"/>
    <col min="11783" max="11783" width="9.140625" style="164"/>
    <col min="11784" max="11784" width="8.28515625" style="164" bestFit="1" customWidth="1"/>
    <col min="11785" max="12032" width="9.140625" style="164"/>
    <col min="12033" max="12033" width="11.85546875" style="164" customWidth="1"/>
    <col min="12034" max="12034" width="46.5703125" style="164" customWidth="1"/>
    <col min="12035" max="12037" width="13.5703125" style="164" customWidth="1"/>
    <col min="12038" max="12038" width="8.28515625" style="164" bestFit="1" customWidth="1"/>
    <col min="12039" max="12039" width="9.140625" style="164"/>
    <col min="12040" max="12040" width="8.28515625" style="164" bestFit="1" customWidth="1"/>
    <col min="12041" max="12288" width="9.140625" style="164"/>
    <col min="12289" max="12289" width="11.85546875" style="164" customWidth="1"/>
    <col min="12290" max="12290" width="46.5703125" style="164" customWidth="1"/>
    <col min="12291" max="12293" width="13.5703125" style="164" customWidth="1"/>
    <col min="12294" max="12294" width="8.28515625" style="164" bestFit="1" customWidth="1"/>
    <col min="12295" max="12295" width="9.140625" style="164"/>
    <col min="12296" max="12296" width="8.28515625" style="164" bestFit="1" customWidth="1"/>
    <col min="12297" max="12544" width="9.140625" style="164"/>
    <col min="12545" max="12545" width="11.85546875" style="164" customWidth="1"/>
    <col min="12546" max="12546" width="46.5703125" style="164" customWidth="1"/>
    <col min="12547" max="12549" width="13.5703125" style="164" customWidth="1"/>
    <col min="12550" max="12550" width="8.28515625" style="164" bestFit="1" customWidth="1"/>
    <col min="12551" max="12551" width="9.140625" style="164"/>
    <col min="12552" max="12552" width="8.28515625" style="164" bestFit="1" customWidth="1"/>
    <col min="12553" max="12800" width="9.140625" style="164"/>
    <col min="12801" max="12801" width="11.85546875" style="164" customWidth="1"/>
    <col min="12802" max="12802" width="46.5703125" style="164" customWidth="1"/>
    <col min="12803" max="12805" width="13.5703125" style="164" customWidth="1"/>
    <col min="12806" max="12806" width="8.28515625" style="164" bestFit="1" customWidth="1"/>
    <col min="12807" max="12807" width="9.140625" style="164"/>
    <col min="12808" max="12808" width="8.28515625" style="164" bestFit="1" customWidth="1"/>
    <col min="12809" max="13056" width="9.140625" style="164"/>
    <col min="13057" max="13057" width="11.85546875" style="164" customWidth="1"/>
    <col min="13058" max="13058" width="46.5703125" style="164" customWidth="1"/>
    <col min="13059" max="13061" width="13.5703125" style="164" customWidth="1"/>
    <col min="13062" max="13062" width="8.28515625" style="164" bestFit="1" customWidth="1"/>
    <col min="13063" max="13063" width="9.140625" style="164"/>
    <col min="13064" max="13064" width="8.28515625" style="164" bestFit="1" customWidth="1"/>
    <col min="13065" max="13312" width="9.140625" style="164"/>
    <col min="13313" max="13313" width="11.85546875" style="164" customWidth="1"/>
    <col min="13314" max="13314" width="46.5703125" style="164" customWidth="1"/>
    <col min="13315" max="13317" width="13.5703125" style="164" customWidth="1"/>
    <col min="13318" max="13318" width="8.28515625" style="164" bestFit="1" customWidth="1"/>
    <col min="13319" max="13319" width="9.140625" style="164"/>
    <col min="13320" max="13320" width="8.28515625" style="164" bestFit="1" customWidth="1"/>
    <col min="13321" max="13568" width="9.140625" style="164"/>
    <col min="13569" max="13569" width="11.85546875" style="164" customWidth="1"/>
    <col min="13570" max="13570" width="46.5703125" style="164" customWidth="1"/>
    <col min="13571" max="13573" width="13.5703125" style="164" customWidth="1"/>
    <col min="13574" max="13574" width="8.28515625" style="164" bestFit="1" customWidth="1"/>
    <col min="13575" max="13575" width="9.140625" style="164"/>
    <col min="13576" max="13576" width="8.28515625" style="164" bestFit="1" customWidth="1"/>
    <col min="13577" max="13824" width="9.140625" style="164"/>
    <col min="13825" max="13825" width="11.85546875" style="164" customWidth="1"/>
    <col min="13826" max="13826" width="46.5703125" style="164" customWidth="1"/>
    <col min="13827" max="13829" width="13.5703125" style="164" customWidth="1"/>
    <col min="13830" max="13830" width="8.28515625" style="164" bestFit="1" customWidth="1"/>
    <col min="13831" max="13831" width="9.140625" style="164"/>
    <col min="13832" max="13832" width="8.28515625" style="164" bestFit="1" customWidth="1"/>
    <col min="13833" max="14080" width="9.140625" style="164"/>
    <col min="14081" max="14081" width="11.85546875" style="164" customWidth="1"/>
    <col min="14082" max="14082" width="46.5703125" style="164" customWidth="1"/>
    <col min="14083" max="14085" width="13.5703125" style="164" customWidth="1"/>
    <col min="14086" max="14086" width="8.28515625" style="164" bestFit="1" customWidth="1"/>
    <col min="14087" max="14087" width="9.140625" style="164"/>
    <col min="14088" max="14088" width="8.28515625" style="164" bestFit="1" customWidth="1"/>
    <col min="14089" max="14336" width="9.140625" style="164"/>
    <col min="14337" max="14337" width="11.85546875" style="164" customWidth="1"/>
    <col min="14338" max="14338" width="46.5703125" style="164" customWidth="1"/>
    <col min="14339" max="14341" width="13.5703125" style="164" customWidth="1"/>
    <col min="14342" max="14342" width="8.28515625" style="164" bestFit="1" customWidth="1"/>
    <col min="14343" max="14343" width="9.140625" style="164"/>
    <col min="14344" max="14344" width="8.28515625" style="164" bestFit="1" customWidth="1"/>
    <col min="14345" max="14592" width="9.140625" style="164"/>
    <col min="14593" max="14593" width="11.85546875" style="164" customWidth="1"/>
    <col min="14594" max="14594" width="46.5703125" style="164" customWidth="1"/>
    <col min="14595" max="14597" width="13.5703125" style="164" customWidth="1"/>
    <col min="14598" max="14598" width="8.28515625" style="164" bestFit="1" customWidth="1"/>
    <col min="14599" max="14599" width="9.140625" style="164"/>
    <col min="14600" max="14600" width="8.28515625" style="164" bestFit="1" customWidth="1"/>
    <col min="14601" max="14848" width="9.140625" style="164"/>
    <col min="14849" max="14849" width="11.85546875" style="164" customWidth="1"/>
    <col min="14850" max="14850" width="46.5703125" style="164" customWidth="1"/>
    <col min="14851" max="14853" width="13.5703125" style="164" customWidth="1"/>
    <col min="14854" max="14854" width="8.28515625" style="164" bestFit="1" customWidth="1"/>
    <col min="14855" max="14855" width="9.140625" style="164"/>
    <col min="14856" max="14856" width="8.28515625" style="164" bestFit="1" customWidth="1"/>
    <col min="14857" max="15104" width="9.140625" style="164"/>
    <col min="15105" max="15105" width="11.85546875" style="164" customWidth="1"/>
    <col min="15106" max="15106" width="46.5703125" style="164" customWidth="1"/>
    <col min="15107" max="15109" width="13.5703125" style="164" customWidth="1"/>
    <col min="15110" max="15110" width="8.28515625" style="164" bestFit="1" customWidth="1"/>
    <col min="15111" max="15111" width="9.140625" style="164"/>
    <col min="15112" max="15112" width="8.28515625" style="164" bestFit="1" customWidth="1"/>
    <col min="15113" max="15360" width="9.140625" style="164"/>
    <col min="15361" max="15361" width="11.85546875" style="164" customWidth="1"/>
    <col min="15362" max="15362" width="46.5703125" style="164" customWidth="1"/>
    <col min="15363" max="15365" width="13.5703125" style="164" customWidth="1"/>
    <col min="15366" max="15366" width="8.28515625" style="164" bestFit="1" customWidth="1"/>
    <col min="15367" max="15367" width="9.140625" style="164"/>
    <col min="15368" max="15368" width="8.28515625" style="164" bestFit="1" customWidth="1"/>
    <col min="15369" max="15616" width="9.140625" style="164"/>
    <col min="15617" max="15617" width="11.85546875" style="164" customWidth="1"/>
    <col min="15618" max="15618" width="46.5703125" style="164" customWidth="1"/>
    <col min="15619" max="15621" width="13.5703125" style="164" customWidth="1"/>
    <col min="15622" max="15622" width="8.28515625" style="164" bestFit="1" customWidth="1"/>
    <col min="15623" max="15623" width="9.140625" style="164"/>
    <col min="15624" max="15624" width="8.28515625" style="164" bestFit="1" customWidth="1"/>
    <col min="15625" max="15872" width="9.140625" style="164"/>
    <col min="15873" max="15873" width="11.85546875" style="164" customWidth="1"/>
    <col min="15874" max="15874" width="46.5703125" style="164" customWidth="1"/>
    <col min="15875" max="15877" width="13.5703125" style="164" customWidth="1"/>
    <col min="15878" max="15878" width="8.28515625" style="164" bestFit="1" customWidth="1"/>
    <col min="15879" max="15879" width="9.140625" style="164"/>
    <col min="15880" max="15880" width="8.28515625" style="164" bestFit="1" customWidth="1"/>
    <col min="15881" max="16128" width="9.140625" style="164"/>
    <col min="16129" max="16129" width="11.85546875" style="164" customWidth="1"/>
    <col min="16130" max="16130" width="46.5703125" style="164" customWidth="1"/>
    <col min="16131" max="16133" width="13.5703125" style="164" customWidth="1"/>
    <col min="16134" max="16134" width="8.28515625" style="164" bestFit="1" customWidth="1"/>
    <col min="16135" max="16135" width="9.140625" style="164"/>
    <col min="16136" max="16136" width="8.28515625" style="164" bestFit="1" customWidth="1"/>
    <col min="16137" max="16384" width="9.140625" style="164"/>
  </cols>
  <sheetData>
    <row r="1" spans="1:5" s="156" customFormat="1" ht="16.5" thickBot="1">
      <c r="A1" s="1"/>
      <c r="B1" s="216" t="str">
        <f>CONCATENATE([1]KVI_MOD_ALAPADATOK!M14,"1. melléklet ",[1]KVI_MOD_ALAPADATOK!A7," ",[1]KVI_MOD_ALAPADATOK!B7," ",[1]KVI_MOD_ALAPADATOK!C7," ",[1]KVI_MOD_ALAPADATOK!D7," ",[1]KVI_MOD_ALAPADATOK!E7," ",[1]KVI_MOD_ALAPADATOK!F7," ",[1]KVI_MOD_ALAPADATOK!G7," ",[1]KVI_MOD_ALAPADATOK!H7)</f>
        <v>9.2.1. melléklet a 3 / 2021. ( III.8. ) önkormányzati rendelethez</v>
      </c>
      <c r="C1" s="216"/>
      <c r="D1" s="216"/>
      <c r="E1" s="216"/>
    </row>
    <row r="2" spans="1:5" s="162" customFormat="1" ht="25.5" customHeight="1" thickBot="1">
      <c r="A2" s="157" t="s">
        <v>273</v>
      </c>
      <c r="B2" s="158" t="str">
        <f>CONCATENATE([1]KVI_MOD_9.3.sz.mell!B2:D2)</f>
        <v>Fulókércsi Étkeztetés És Nappali Ellátás Szociális Alapszolgáltató</v>
      </c>
      <c r="C2" s="159"/>
      <c r="D2" s="160"/>
      <c r="E2" s="161" t="s">
        <v>274</v>
      </c>
    </row>
    <row r="3" spans="1:5" s="162" customFormat="1" ht="24.75" thickBot="1">
      <c r="A3" s="157" t="s">
        <v>2</v>
      </c>
      <c r="B3" s="158" t="s">
        <v>305</v>
      </c>
      <c r="C3" s="159"/>
      <c r="D3" s="160"/>
      <c r="E3" s="161" t="s">
        <v>268</v>
      </c>
    </row>
    <row r="4" spans="1:5" s="163" customFormat="1" ht="15.95" customHeight="1" thickBot="1">
      <c r="A4" s="10"/>
      <c r="B4" s="10"/>
      <c r="C4" s="11"/>
      <c r="D4" s="12"/>
      <c r="E4" s="11" t="str">
        <f>[1]KVI_MOD_9.3.sz.mell!E4</f>
        <v xml:space="preserve"> Forintban!</v>
      </c>
    </row>
    <row r="5" spans="1:5" ht="24.75" thickBot="1">
      <c r="A5" s="15" t="s">
        <v>4</v>
      </c>
      <c r="B5" s="140" t="s">
        <v>5</v>
      </c>
      <c r="C5" s="140" t="s">
        <v>269</v>
      </c>
      <c r="D5" s="16" t="s">
        <v>7</v>
      </c>
      <c r="E5" s="141" t="s">
        <v>8</v>
      </c>
    </row>
    <row r="6" spans="1:5" s="169" customFormat="1" ht="12.95" customHeight="1" thickBot="1">
      <c r="A6" s="165" t="s">
        <v>9</v>
      </c>
      <c r="B6" s="166" t="s">
        <v>10</v>
      </c>
      <c r="C6" s="166" t="s">
        <v>11</v>
      </c>
      <c r="D6" s="167" t="s">
        <v>12</v>
      </c>
      <c r="E6" s="168" t="s">
        <v>13</v>
      </c>
    </row>
    <row r="7" spans="1:5" s="169" customFormat="1" ht="15.95" customHeight="1" thickBot="1">
      <c r="A7" s="26" t="s">
        <v>14</v>
      </c>
      <c r="B7" s="27"/>
      <c r="C7" s="27"/>
      <c r="D7" s="27"/>
      <c r="E7" s="28"/>
    </row>
    <row r="8" spans="1:5" s="173" customFormat="1" ht="12" customHeight="1" thickBot="1">
      <c r="A8" s="21" t="s">
        <v>15</v>
      </c>
      <c r="B8" s="170" t="s">
        <v>275</v>
      </c>
      <c r="C8" s="171">
        <f>SUM(C9:C19)</f>
        <v>1000000</v>
      </c>
      <c r="D8" s="171">
        <f>SUM(D9:D19)</f>
        <v>-225060</v>
      </c>
      <c r="E8" s="172">
        <f>SUM(E9:E19)</f>
        <v>774940</v>
      </c>
    </row>
    <row r="9" spans="1:5" s="173" customFormat="1" ht="12" customHeight="1" thickBot="1">
      <c r="A9" s="174" t="s">
        <v>17</v>
      </c>
      <c r="B9" s="91" t="s">
        <v>70</v>
      </c>
      <c r="C9" s="175"/>
      <c r="D9" s="175">
        <f>[2]RM_6.3.sz.mell!J11</f>
        <v>0</v>
      </c>
      <c r="E9" s="176">
        <f>C9+D9</f>
        <v>0</v>
      </c>
    </row>
    <row r="10" spans="1:5" s="173" customFormat="1" ht="12" customHeight="1" thickBot="1">
      <c r="A10" s="177" t="s">
        <v>19</v>
      </c>
      <c r="B10" s="93" t="s">
        <v>72</v>
      </c>
      <c r="C10" s="178">
        <v>1000000</v>
      </c>
      <c r="D10" s="175">
        <f>774922-1000000</f>
        <v>-225078</v>
      </c>
      <c r="E10" s="176">
        <v>774922</v>
      </c>
    </row>
    <row r="11" spans="1:5" s="173" customFormat="1" ht="12" customHeight="1" thickBot="1">
      <c r="A11" s="177" t="s">
        <v>21</v>
      </c>
      <c r="B11" s="93" t="s">
        <v>74</v>
      </c>
      <c r="C11" s="179"/>
      <c r="D11" s="175">
        <f>[2]RM_6.3.sz.mell!J13</f>
        <v>0</v>
      </c>
      <c r="E11" s="176">
        <f t="shared" ref="E11:E19" si="0">C11+D11</f>
        <v>0</v>
      </c>
    </row>
    <row r="12" spans="1:5" s="173" customFormat="1" ht="12" customHeight="1" thickBot="1">
      <c r="A12" s="177" t="s">
        <v>23</v>
      </c>
      <c r="B12" s="93" t="s">
        <v>76</v>
      </c>
      <c r="C12" s="179"/>
      <c r="D12" s="175">
        <f>[2]RM_6.3.sz.mell!J14</f>
        <v>0</v>
      </c>
      <c r="E12" s="176">
        <f t="shared" si="0"/>
        <v>0</v>
      </c>
    </row>
    <row r="13" spans="1:5" s="173" customFormat="1" ht="12" customHeight="1" thickBot="1">
      <c r="A13" s="177" t="s">
        <v>25</v>
      </c>
      <c r="B13" s="93" t="s">
        <v>78</v>
      </c>
      <c r="C13" s="179"/>
      <c r="D13" s="175">
        <f>[2]RM_6.3.sz.mell!J15</f>
        <v>0</v>
      </c>
      <c r="E13" s="176">
        <f t="shared" si="0"/>
        <v>0</v>
      </c>
    </row>
    <row r="14" spans="1:5" s="173" customFormat="1" ht="12" customHeight="1" thickBot="1">
      <c r="A14" s="177" t="s">
        <v>27</v>
      </c>
      <c r="B14" s="93" t="s">
        <v>276</v>
      </c>
      <c r="C14" s="179"/>
      <c r="D14" s="175">
        <f>[2]RM_6.3.sz.mell!J16</f>
        <v>0</v>
      </c>
      <c r="E14" s="176">
        <f t="shared" si="0"/>
        <v>0</v>
      </c>
    </row>
    <row r="15" spans="1:5" s="173" customFormat="1" ht="12" customHeight="1" thickBot="1">
      <c r="A15" s="177" t="s">
        <v>184</v>
      </c>
      <c r="B15" s="114" t="s">
        <v>277</v>
      </c>
      <c r="C15" s="179"/>
      <c r="D15" s="175">
        <f>[2]RM_6.3.sz.mell!J17</f>
        <v>0</v>
      </c>
      <c r="E15" s="176">
        <f t="shared" si="0"/>
        <v>0</v>
      </c>
    </row>
    <row r="16" spans="1:5" s="173" customFormat="1" ht="12" customHeight="1" thickBot="1">
      <c r="A16" s="177" t="s">
        <v>186</v>
      </c>
      <c r="B16" s="93" t="s">
        <v>278</v>
      </c>
      <c r="C16" s="180"/>
      <c r="D16" s="175">
        <v>18</v>
      </c>
      <c r="E16" s="176">
        <v>18</v>
      </c>
    </row>
    <row r="17" spans="1:5" s="181" customFormat="1" ht="12" customHeight="1" thickBot="1">
      <c r="A17" s="177" t="s">
        <v>188</v>
      </c>
      <c r="B17" s="93" t="s">
        <v>86</v>
      </c>
      <c r="C17" s="179"/>
      <c r="D17" s="175">
        <f>[2]RM_6.3.sz.mell!J19</f>
        <v>0</v>
      </c>
      <c r="E17" s="176">
        <f t="shared" si="0"/>
        <v>0</v>
      </c>
    </row>
    <row r="18" spans="1:5" s="181" customFormat="1" ht="12" customHeight="1" thickBot="1">
      <c r="A18" s="177" t="s">
        <v>190</v>
      </c>
      <c r="B18" s="93" t="s">
        <v>88</v>
      </c>
      <c r="C18" s="182"/>
      <c r="D18" s="175">
        <f>[2]RM_6.3.sz.mell!J20</f>
        <v>0</v>
      </c>
      <c r="E18" s="176">
        <f t="shared" si="0"/>
        <v>0</v>
      </c>
    </row>
    <row r="19" spans="1:5" s="181" customFormat="1" ht="12" customHeight="1" thickBot="1">
      <c r="A19" s="177" t="s">
        <v>192</v>
      </c>
      <c r="B19" s="114" t="s">
        <v>90</v>
      </c>
      <c r="C19" s="182"/>
      <c r="D19" s="175">
        <f>[2]RM_6.3.sz.mell!J21</f>
        <v>0</v>
      </c>
      <c r="E19" s="176">
        <f t="shared" si="0"/>
        <v>0</v>
      </c>
    </row>
    <row r="20" spans="1:5" s="173" customFormat="1" ht="12" customHeight="1" thickBot="1">
      <c r="A20" s="21" t="s">
        <v>29</v>
      </c>
      <c r="B20" s="170" t="s">
        <v>279</v>
      </c>
      <c r="C20" s="171">
        <f>SUM(C21:C23)</f>
        <v>0</v>
      </c>
      <c r="D20" s="183">
        <f>SUM(D21:D23)</f>
        <v>0</v>
      </c>
      <c r="E20" s="184">
        <f>SUM(E21:E23)</f>
        <v>0</v>
      </c>
    </row>
    <row r="21" spans="1:5" s="181" customFormat="1" ht="12" customHeight="1">
      <c r="A21" s="177" t="s">
        <v>31</v>
      </c>
      <c r="B21" s="111" t="s">
        <v>32</v>
      </c>
      <c r="C21" s="179"/>
      <c r="D21" s="185">
        <f>[2]RM_6.3.sz.mell!J23</f>
        <v>0</v>
      </c>
      <c r="E21" s="186">
        <f>C21+D21</f>
        <v>0</v>
      </c>
    </row>
    <row r="22" spans="1:5" s="181" customFormat="1" ht="12" customHeight="1">
      <c r="A22" s="177" t="s">
        <v>33</v>
      </c>
      <c r="B22" s="93" t="s">
        <v>280</v>
      </c>
      <c r="C22" s="179"/>
      <c r="D22" s="185">
        <f>[2]RM_6.3.sz.mell!J24</f>
        <v>0</v>
      </c>
      <c r="E22" s="186">
        <f>C22+D22</f>
        <v>0</v>
      </c>
    </row>
    <row r="23" spans="1:5" s="181" customFormat="1" ht="12" customHeight="1">
      <c r="A23" s="177" t="s">
        <v>35</v>
      </c>
      <c r="B23" s="93" t="s">
        <v>281</v>
      </c>
      <c r="C23" s="179"/>
      <c r="D23" s="185">
        <f>[2]RM_6.3.sz.mell!J25</f>
        <v>0</v>
      </c>
      <c r="E23" s="186">
        <f>C23+D23</f>
        <v>0</v>
      </c>
    </row>
    <row r="24" spans="1:5" s="181" customFormat="1" ht="12" customHeight="1" thickBot="1">
      <c r="A24" s="177" t="s">
        <v>37</v>
      </c>
      <c r="B24" s="93" t="s">
        <v>282</v>
      </c>
      <c r="C24" s="179"/>
      <c r="D24" s="185">
        <f>[2]RM_6.3.sz.mell!J26</f>
        <v>0</v>
      </c>
      <c r="E24" s="186">
        <f>C24+D24</f>
        <v>0</v>
      </c>
    </row>
    <row r="25" spans="1:5" s="181" customFormat="1" ht="12" customHeight="1" thickBot="1">
      <c r="A25" s="187" t="s">
        <v>43</v>
      </c>
      <c r="B25" s="110" t="s">
        <v>283</v>
      </c>
      <c r="C25" s="188"/>
      <c r="D25" s="189"/>
      <c r="E25" s="190"/>
    </row>
    <row r="26" spans="1:5" s="181" customFormat="1" ht="12" customHeight="1" thickBot="1">
      <c r="A26" s="187" t="s">
        <v>232</v>
      </c>
      <c r="B26" s="110" t="s">
        <v>284</v>
      </c>
      <c r="C26" s="171">
        <f>+C27+C28</f>
        <v>0</v>
      </c>
      <c r="D26" s="183">
        <f>+D27+D28</f>
        <v>0</v>
      </c>
      <c r="E26" s="184">
        <f>+E27+E28</f>
        <v>0</v>
      </c>
    </row>
    <row r="27" spans="1:5" s="181" customFormat="1" ht="12" customHeight="1">
      <c r="A27" s="191" t="s">
        <v>59</v>
      </c>
      <c r="B27" s="192" t="s">
        <v>280</v>
      </c>
      <c r="C27" s="193"/>
      <c r="D27" s="194">
        <f>[2]RM_6.3.sz.mell!J29</f>
        <v>0</v>
      </c>
      <c r="E27" s="195">
        <f>C27+D27</f>
        <v>0</v>
      </c>
    </row>
    <row r="28" spans="1:5" s="181" customFormat="1" ht="22.5">
      <c r="A28" s="191" t="s">
        <v>61</v>
      </c>
      <c r="B28" s="196" t="s">
        <v>285</v>
      </c>
      <c r="C28" s="197"/>
      <c r="D28" s="194">
        <f>[2]RM_6.3.sz.mell!J30</f>
        <v>0</v>
      </c>
      <c r="E28" s="195">
        <f>C28+D28</f>
        <v>0</v>
      </c>
    </row>
    <row r="29" spans="1:5" s="181" customFormat="1" ht="12" customHeight="1" thickBot="1">
      <c r="A29" s="177" t="s">
        <v>62</v>
      </c>
      <c r="B29" s="198" t="s">
        <v>286</v>
      </c>
      <c r="C29" s="199"/>
      <c r="D29" s="194">
        <f>[2]RM_6.3.sz.mell!J31</f>
        <v>0</v>
      </c>
      <c r="E29" s="195">
        <f>C29+D29</f>
        <v>0</v>
      </c>
    </row>
    <row r="30" spans="1:5" s="181" customFormat="1" ht="12" customHeight="1" thickBot="1">
      <c r="A30" s="187" t="s">
        <v>67</v>
      </c>
      <c r="B30" s="110" t="s">
        <v>287</v>
      </c>
      <c r="C30" s="171">
        <f>+C31+C32+C33</f>
        <v>0</v>
      </c>
      <c r="D30" s="183">
        <f>+D31+D32+D33</f>
        <v>0</v>
      </c>
      <c r="E30" s="184">
        <f>+E31+E32+E33</f>
        <v>0</v>
      </c>
    </row>
    <row r="31" spans="1:5" s="181" customFormat="1" ht="12" customHeight="1">
      <c r="A31" s="191" t="s">
        <v>69</v>
      </c>
      <c r="B31" s="192" t="s">
        <v>94</v>
      </c>
      <c r="C31" s="193"/>
      <c r="D31" s="194">
        <f>[2]RM_6.3.sz.mell!J33</f>
        <v>0</v>
      </c>
      <c r="E31" s="195">
        <f>C31+D31</f>
        <v>0</v>
      </c>
    </row>
    <row r="32" spans="1:5" s="181" customFormat="1" ht="12" customHeight="1">
      <c r="A32" s="191" t="s">
        <v>71</v>
      </c>
      <c r="B32" s="196" t="s">
        <v>96</v>
      </c>
      <c r="C32" s="197"/>
      <c r="D32" s="194">
        <f>[2]RM_6.3.sz.mell!J34</f>
        <v>0</v>
      </c>
      <c r="E32" s="195">
        <f>C32+D32</f>
        <v>0</v>
      </c>
    </row>
    <row r="33" spans="1:8" s="181" customFormat="1" ht="12" customHeight="1" thickBot="1">
      <c r="A33" s="177" t="s">
        <v>73</v>
      </c>
      <c r="B33" s="198" t="s">
        <v>98</v>
      </c>
      <c r="C33" s="199"/>
      <c r="D33" s="194">
        <f>[2]RM_6.3.sz.mell!J35</f>
        <v>0</v>
      </c>
      <c r="E33" s="195">
        <f>C33+D33</f>
        <v>0</v>
      </c>
    </row>
    <row r="34" spans="1:8" s="173" customFormat="1" ht="12" customHeight="1" thickBot="1">
      <c r="A34" s="187" t="s">
        <v>91</v>
      </c>
      <c r="B34" s="110" t="s">
        <v>288</v>
      </c>
      <c r="C34" s="188"/>
      <c r="D34" s="194">
        <f>[2]RM_6.3.sz.mell!J36</f>
        <v>0</v>
      </c>
      <c r="E34" s="195">
        <f>C34+D34</f>
        <v>0</v>
      </c>
    </row>
    <row r="35" spans="1:8" s="173" customFormat="1" ht="12" customHeight="1" thickBot="1">
      <c r="A35" s="187" t="s">
        <v>250</v>
      </c>
      <c r="B35" s="110" t="s">
        <v>289</v>
      </c>
      <c r="C35" s="188"/>
      <c r="D35" s="194">
        <f>[2]RM_6.3.sz.mell!J37</f>
        <v>0</v>
      </c>
      <c r="E35" s="195">
        <f>C35+D35</f>
        <v>0</v>
      </c>
    </row>
    <row r="36" spans="1:8" s="173" customFormat="1" ht="12" customHeight="1" thickBot="1">
      <c r="A36" s="21" t="s">
        <v>113</v>
      </c>
      <c r="B36" s="110" t="s">
        <v>290</v>
      </c>
      <c r="C36" s="171">
        <f>+C8+C20+C25+C26+C30+C34+C35</f>
        <v>1000000</v>
      </c>
      <c r="D36" s="183">
        <f>+D8+D20+D25+D26+D30+D34+D35</f>
        <v>-225060</v>
      </c>
      <c r="E36" s="184">
        <f>+E8+E20+E25+E26+E30+E34+E35</f>
        <v>774940</v>
      </c>
    </row>
    <row r="37" spans="1:8" s="173" customFormat="1" ht="12" customHeight="1" thickBot="1">
      <c r="A37" s="200" t="s">
        <v>123</v>
      </c>
      <c r="B37" s="110" t="s">
        <v>291</v>
      </c>
      <c r="C37" s="171">
        <f>+C38+C39+C40</f>
        <v>25194371</v>
      </c>
      <c r="D37" s="183">
        <f>+D38+D39+D40</f>
        <v>-4660381</v>
      </c>
      <c r="E37" s="184">
        <f>+E38+E39+E40</f>
        <v>20533990</v>
      </c>
    </row>
    <row r="38" spans="1:8" s="173" customFormat="1" ht="12" customHeight="1">
      <c r="A38" s="191" t="s">
        <v>292</v>
      </c>
      <c r="B38" s="192" t="s">
        <v>293</v>
      </c>
      <c r="C38" s="201">
        <v>194371</v>
      </c>
      <c r="D38" s="194"/>
      <c r="E38" s="195">
        <f>C38+D38</f>
        <v>194371</v>
      </c>
    </row>
    <row r="39" spans="1:8" s="173" customFormat="1" ht="12" customHeight="1">
      <c r="A39" s="191" t="s">
        <v>294</v>
      </c>
      <c r="B39" s="196" t="s">
        <v>295</v>
      </c>
      <c r="C39" s="202"/>
      <c r="D39" s="194">
        <f>[2]RM_6.3.sz.mell!J41</f>
        <v>0</v>
      </c>
      <c r="E39" s="195">
        <f>C39+D39</f>
        <v>0</v>
      </c>
    </row>
    <row r="40" spans="1:8" s="181" customFormat="1" ht="12" customHeight="1" thickBot="1">
      <c r="A40" s="177" t="s">
        <v>296</v>
      </c>
      <c r="B40" s="198" t="s">
        <v>297</v>
      </c>
      <c r="C40" s="203">
        <v>25000000</v>
      </c>
      <c r="D40" s="194">
        <f>20339619-25000000</f>
        <v>-4660381</v>
      </c>
      <c r="E40" s="195">
        <v>20339619</v>
      </c>
    </row>
    <row r="41" spans="1:8" s="181" customFormat="1" ht="15.2" customHeight="1" thickBot="1">
      <c r="A41" s="200" t="s">
        <v>260</v>
      </c>
      <c r="B41" s="204" t="s">
        <v>298</v>
      </c>
      <c r="C41" s="205">
        <f>+C36+C37</f>
        <v>26194371</v>
      </c>
      <c r="D41" s="206">
        <f>+D36+D37</f>
        <v>-4885441</v>
      </c>
      <c r="E41" s="207">
        <f>+E36+E37</f>
        <v>21308930</v>
      </c>
    </row>
    <row r="42" spans="1:8" s="181" customFormat="1" ht="15.2" customHeight="1">
      <c r="A42" s="81"/>
      <c r="B42" s="82"/>
      <c r="C42" s="83"/>
    </row>
    <row r="43" spans="1:8" ht="15.75" thickBot="1">
      <c r="A43" s="208"/>
      <c r="B43" s="209"/>
      <c r="C43" s="210"/>
    </row>
    <row r="44" spans="1:8" s="169" customFormat="1" ht="16.5" customHeight="1" thickBot="1">
      <c r="A44" s="26" t="s">
        <v>175</v>
      </c>
      <c r="B44" s="27"/>
      <c r="C44" s="27"/>
      <c r="D44" s="27"/>
      <c r="E44" s="28"/>
    </row>
    <row r="45" spans="1:8" s="211" customFormat="1" ht="12" customHeight="1" thickBot="1">
      <c r="A45" s="187" t="s">
        <v>15</v>
      </c>
      <c r="B45" s="110" t="s">
        <v>299</v>
      </c>
      <c r="C45" s="171">
        <f>SUM(C46:C50)</f>
        <v>26194371</v>
      </c>
      <c r="D45" s="183">
        <f>SUM(D46:D50)</f>
        <v>-4984441</v>
      </c>
      <c r="E45" s="184">
        <f>SUM(E46:E50)</f>
        <v>21209930</v>
      </c>
    </row>
    <row r="46" spans="1:8" ht="12" customHeight="1">
      <c r="A46" s="177" t="s">
        <v>17</v>
      </c>
      <c r="B46" s="111" t="s">
        <v>177</v>
      </c>
      <c r="C46" s="201">
        <v>10700000</v>
      </c>
      <c r="D46" s="194">
        <f>11746371-10700000</f>
        <v>1046371</v>
      </c>
      <c r="E46" s="195">
        <v>11746371</v>
      </c>
      <c r="H46" s="217"/>
    </row>
    <row r="47" spans="1:8" ht="12" customHeight="1">
      <c r="A47" s="177" t="s">
        <v>19</v>
      </c>
      <c r="B47" s="93" t="s">
        <v>178</v>
      </c>
      <c r="C47" s="212">
        <v>1900000</v>
      </c>
      <c r="D47" s="194">
        <f>1825788-1900000</f>
        <v>-74212</v>
      </c>
      <c r="E47" s="195">
        <v>1825788</v>
      </c>
    </row>
    <row r="48" spans="1:8" ht="12" customHeight="1">
      <c r="A48" s="177" t="s">
        <v>21</v>
      </c>
      <c r="B48" s="93" t="s">
        <v>179</v>
      </c>
      <c r="C48" s="212">
        <f>25000000-1900000-10700000+1194000+371</f>
        <v>13594371</v>
      </c>
      <c r="D48" s="194">
        <f>7637771-13594371</f>
        <v>-5956600</v>
      </c>
      <c r="E48" s="195">
        <v>7637771</v>
      </c>
      <c r="F48" s="217"/>
    </row>
    <row r="49" spans="1:5" ht="12" customHeight="1">
      <c r="A49" s="177" t="s">
        <v>23</v>
      </c>
      <c r="B49" s="93" t="s">
        <v>180</v>
      </c>
      <c r="C49" s="213"/>
      <c r="D49" s="194">
        <f>[2]RM_6.3.sz.mell!J49</f>
        <v>0</v>
      </c>
      <c r="E49" s="195">
        <f>C49+D49</f>
        <v>0</v>
      </c>
    </row>
    <row r="50" spans="1:5" ht="12" customHeight="1" thickBot="1">
      <c r="A50" s="177" t="s">
        <v>25</v>
      </c>
      <c r="B50" s="93" t="s">
        <v>182</v>
      </c>
      <c r="C50" s="213"/>
      <c r="D50" s="194">
        <f>[2]RM_6.3.sz.mell!J50</f>
        <v>0</v>
      </c>
      <c r="E50" s="195">
        <f>C50+D50</f>
        <v>0</v>
      </c>
    </row>
    <row r="51" spans="1:5" ht="12" customHeight="1" thickBot="1">
      <c r="A51" s="187" t="s">
        <v>29</v>
      </c>
      <c r="B51" s="110" t="s">
        <v>300</v>
      </c>
      <c r="C51" s="171">
        <f>SUM(C52:C54)</f>
        <v>0</v>
      </c>
      <c r="D51" s="183">
        <f>SUM(D52:D54)</f>
        <v>99000</v>
      </c>
      <c r="E51" s="184">
        <f>SUM(E52:E54)</f>
        <v>99000</v>
      </c>
    </row>
    <row r="52" spans="1:5" s="211" customFormat="1" ht="12" customHeight="1">
      <c r="A52" s="177" t="s">
        <v>31</v>
      </c>
      <c r="B52" s="111" t="s">
        <v>213</v>
      </c>
      <c r="C52" s="193"/>
      <c r="D52" s="194">
        <v>99000</v>
      </c>
      <c r="E52" s="195">
        <f>C52+D52</f>
        <v>99000</v>
      </c>
    </row>
    <row r="53" spans="1:5" ht="12" customHeight="1">
      <c r="A53" s="177" t="s">
        <v>33</v>
      </c>
      <c r="B53" s="93" t="s">
        <v>215</v>
      </c>
      <c r="C53" s="213"/>
      <c r="D53" s="194">
        <f>[2]RM_6.3.sz.mell!J53</f>
        <v>0</v>
      </c>
      <c r="E53" s="195">
        <f>C53+D53</f>
        <v>0</v>
      </c>
    </row>
    <row r="54" spans="1:5" ht="12" customHeight="1">
      <c r="A54" s="177" t="s">
        <v>35</v>
      </c>
      <c r="B54" s="93" t="s">
        <v>301</v>
      </c>
      <c r="C54" s="213"/>
      <c r="D54" s="194">
        <f>[2]RM_6.3.sz.mell!J54</f>
        <v>0</v>
      </c>
      <c r="E54" s="195">
        <f>C54+D54</f>
        <v>0</v>
      </c>
    </row>
    <row r="55" spans="1:5" ht="12" customHeight="1" thickBot="1">
      <c r="A55" s="177" t="s">
        <v>37</v>
      </c>
      <c r="B55" s="93" t="s">
        <v>302</v>
      </c>
      <c r="C55" s="213"/>
      <c r="D55" s="194">
        <f>[2]RM_6.3.sz.mell!J55</f>
        <v>0</v>
      </c>
      <c r="E55" s="195">
        <f>C55+D55</f>
        <v>0</v>
      </c>
    </row>
    <row r="56" spans="1:5" ht="15.2" customHeight="1" thickBot="1">
      <c r="A56" s="187" t="s">
        <v>43</v>
      </c>
      <c r="B56" s="110" t="s">
        <v>303</v>
      </c>
      <c r="C56" s="188"/>
      <c r="D56" s="194">
        <f>[2]RM_6.3.sz.mell!J56</f>
        <v>0</v>
      </c>
      <c r="E56" s="195">
        <f>C56+D56</f>
        <v>0</v>
      </c>
    </row>
    <row r="57" spans="1:5" ht="15.75" thickBot="1">
      <c r="A57" s="187" t="s">
        <v>232</v>
      </c>
      <c r="B57" s="214" t="s">
        <v>304</v>
      </c>
      <c r="C57" s="205">
        <f>+C45+C51+C56</f>
        <v>26194371</v>
      </c>
      <c r="D57" s="206">
        <f>+D45+D51+D56</f>
        <v>-4885441</v>
      </c>
      <c r="E57" s="207">
        <f>+E45+E51+E56</f>
        <v>21308930</v>
      </c>
    </row>
    <row r="58" spans="1:5" ht="15.2" customHeight="1" thickBot="1">
      <c r="C58" s="129">
        <f>C41-C57</f>
        <v>0</v>
      </c>
      <c r="D58" s="129">
        <f>D41-D57</f>
        <v>0</v>
      </c>
    </row>
    <row r="59" spans="1:5" ht="14.45" customHeight="1" thickBot="1">
      <c r="A59" s="152" t="s">
        <v>264</v>
      </c>
      <c r="B59" s="153"/>
      <c r="C59" s="133">
        <v>4</v>
      </c>
      <c r="D59" s="133">
        <v>4</v>
      </c>
      <c r="E59" s="134">
        <v>4</v>
      </c>
    </row>
    <row r="60" spans="1:5" ht="15.75" thickBot="1">
      <c r="A60" s="154" t="s">
        <v>265</v>
      </c>
      <c r="B60" s="155"/>
      <c r="C60" s="133"/>
      <c r="D60" s="133"/>
      <c r="E60" s="134"/>
    </row>
  </sheetData>
  <mergeCells count="5">
    <mergeCell ref="B1:E1"/>
    <mergeCell ref="B2:D2"/>
    <mergeCell ref="B3:D3"/>
    <mergeCell ref="A7:E7"/>
    <mergeCell ref="A44:E4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60"/>
  <sheetViews>
    <sheetView workbookViewId="0">
      <selection sqref="A1:XFD1048576"/>
    </sheetView>
  </sheetViews>
  <sheetFormatPr defaultRowHeight="15"/>
  <cols>
    <col min="1" max="1" width="11.85546875" style="215" customWidth="1"/>
    <col min="2" max="2" width="46.5703125" style="164" customWidth="1"/>
    <col min="3" max="5" width="13.5703125" style="164" customWidth="1"/>
    <col min="6" max="256" width="9.140625" style="164"/>
    <col min="257" max="257" width="11.85546875" style="164" customWidth="1"/>
    <col min="258" max="258" width="46.5703125" style="164" customWidth="1"/>
    <col min="259" max="261" width="13.5703125" style="164" customWidth="1"/>
    <col min="262" max="512" width="9.140625" style="164"/>
    <col min="513" max="513" width="11.85546875" style="164" customWidth="1"/>
    <col min="514" max="514" width="46.5703125" style="164" customWidth="1"/>
    <col min="515" max="517" width="13.5703125" style="164" customWidth="1"/>
    <col min="518" max="768" width="9.140625" style="164"/>
    <col min="769" max="769" width="11.85546875" style="164" customWidth="1"/>
    <col min="770" max="770" width="46.5703125" style="164" customWidth="1"/>
    <col min="771" max="773" width="13.5703125" style="164" customWidth="1"/>
    <col min="774" max="1024" width="9.140625" style="164"/>
    <col min="1025" max="1025" width="11.85546875" style="164" customWidth="1"/>
    <col min="1026" max="1026" width="46.5703125" style="164" customWidth="1"/>
    <col min="1027" max="1029" width="13.5703125" style="164" customWidth="1"/>
    <col min="1030" max="1280" width="9.140625" style="164"/>
    <col min="1281" max="1281" width="11.85546875" style="164" customWidth="1"/>
    <col min="1282" max="1282" width="46.5703125" style="164" customWidth="1"/>
    <col min="1283" max="1285" width="13.5703125" style="164" customWidth="1"/>
    <col min="1286" max="1536" width="9.140625" style="164"/>
    <col min="1537" max="1537" width="11.85546875" style="164" customWidth="1"/>
    <col min="1538" max="1538" width="46.5703125" style="164" customWidth="1"/>
    <col min="1539" max="1541" width="13.5703125" style="164" customWidth="1"/>
    <col min="1542" max="1792" width="9.140625" style="164"/>
    <col min="1793" max="1793" width="11.85546875" style="164" customWidth="1"/>
    <col min="1794" max="1794" width="46.5703125" style="164" customWidth="1"/>
    <col min="1795" max="1797" width="13.5703125" style="164" customWidth="1"/>
    <col min="1798" max="2048" width="9.140625" style="164"/>
    <col min="2049" max="2049" width="11.85546875" style="164" customWidth="1"/>
    <col min="2050" max="2050" width="46.5703125" style="164" customWidth="1"/>
    <col min="2051" max="2053" width="13.5703125" style="164" customWidth="1"/>
    <col min="2054" max="2304" width="9.140625" style="164"/>
    <col min="2305" max="2305" width="11.85546875" style="164" customWidth="1"/>
    <col min="2306" max="2306" width="46.5703125" style="164" customWidth="1"/>
    <col min="2307" max="2309" width="13.5703125" style="164" customWidth="1"/>
    <col min="2310" max="2560" width="9.140625" style="164"/>
    <col min="2561" max="2561" width="11.85546875" style="164" customWidth="1"/>
    <col min="2562" max="2562" width="46.5703125" style="164" customWidth="1"/>
    <col min="2563" max="2565" width="13.5703125" style="164" customWidth="1"/>
    <col min="2566" max="2816" width="9.140625" style="164"/>
    <col min="2817" max="2817" width="11.85546875" style="164" customWidth="1"/>
    <col min="2818" max="2818" width="46.5703125" style="164" customWidth="1"/>
    <col min="2819" max="2821" width="13.5703125" style="164" customWidth="1"/>
    <col min="2822" max="3072" width="9.140625" style="164"/>
    <col min="3073" max="3073" width="11.85546875" style="164" customWidth="1"/>
    <col min="3074" max="3074" width="46.5703125" style="164" customWidth="1"/>
    <col min="3075" max="3077" width="13.5703125" style="164" customWidth="1"/>
    <col min="3078" max="3328" width="9.140625" style="164"/>
    <col min="3329" max="3329" width="11.85546875" style="164" customWidth="1"/>
    <col min="3330" max="3330" width="46.5703125" style="164" customWidth="1"/>
    <col min="3331" max="3333" width="13.5703125" style="164" customWidth="1"/>
    <col min="3334" max="3584" width="9.140625" style="164"/>
    <col min="3585" max="3585" width="11.85546875" style="164" customWidth="1"/>
    <col min="3586" max="3586" width="46.5703125" style="164" customWidth="1"/>
    <col min="3587" max="3589" width="13.5703125" style="164" customWidth="1"/>
    <col min="3590" max="3840" width="9.140625" style="164"/>
    <col min="3841" max="3841" width="11.85546875" style="164" customWidth="1"/>
    <col min="3842" max="3842" width="46.5703125" style="164" customWidth="1"/>
    <col min="3843" max="3845" width="13.5703125" style="164" customWidth="1"/>
    <col min="3846" max="4096" width="9.140625" style="164"/>
    <col min="4097" max="4097" width="11.85546875" style="164" customWidth="1"/>
    <col min="4098" max="4098" width="46.5703125" style="164" customWidth="1"/>
    <col min="4099" max="4101" width="13.5703125" style="164" customWidth="1"/>
    <col min="4102" max="4352" width="9.140625" style="164"/>
    <col min="4353" max="4353" width="11.85546875" style="164" customWidth="1"/>
    <col min="4354" max="4354" width="46.5703125" style="164" customWidth="1"/>
    <col min="4355" max="4357" width="13.5703125" style="164" customWidth="1"/>
    <col min="4358" max="4608" width="9.140625" style="164"/>
    <col min="4609" max="4609" width="11.85546875" style="164" customWidth="1"/>
    <col min="4610" max="4610" width="46.5703125" style="164" customWidth="1"/>
    <col min="4611" max="4613" width="13.5703125" style="164" customWidth="1"/>
    <col min="4614" max="4864" width="9.140625" style="164"/>
    <col min="4865" max="4865" width="11.85546875" style="164" customWidth="1"/>
    <col min="4866" max="4866" width="46.5703125" style="164" customWidth="1"/>
    <col min="4867" max="4869" width="13.5703125" style="164" customWidth="1"/>
    <col min="4870" max="5120" width="9.140625" style="164"/>
    <col min="5121" max="5121" width="11.85546875" style="164" customWidth="1"/>
    <col min="5122" max="5122" width="46.5703125" style="164" customWidth="1"/>
    <col min="5123" max="5125" width="13.5703125" style="164" customWidth="1"/>
    <col min="5126" max="5376" width="9.140625" style="164"/>
    <col min="5377" max="5377" width="11.85546875" style="164" customWidth="1"/>
    <col min="5378" max="5378" width="46.5703125" style="164" customWidth="1"/>
    <col min="5379" max="5381" width="13.5703125" style="164" customWidth="1"/>
    <col min="5382" max="5632" width="9.140625" style="164"/>
    <col min="5633" max="5633" width="11.85546875" style="164" customWidth="1"/>
    <col min="5634" max="5634" width="46.5703125" style="164" customWidth="1"/>
    <col min="5635" max="5637" width="13.5703125" style="164" customWidth="1"/>
    <col min="5638" max="5888" width="9.140625" style="164"/>
    <col min="5889" max="5889" width="11.85546875" style="164" customWidth="1"/>
    <col min="5890" max="5890" width="46.5703125" style="164" customWidth="1"/>
    <col min="5891" max="5893" width="13.5703125" style="164" customWidth="1"/>
    <col min="5894" max="6144" width="9.140625" style="164"/>
    <col min="6145" max="6145" width="11.85546875" style="164" customWidth="1"/>
    <col min="6146" max="6146" width="46.5703125" style="164" customWidth="1"/>
    <col min="6147" max="6149" width="13.5703125" style="164" customWidth="1"/>
    <col min="6150" max="6400" width="9.140625" style="164"/>
    <col min="6401" max="6401" width="11.85546875" style="164" customWidth="1"/>
    <col min="6402" max="6402" width="46.5703125" style="164" customWidth="1"/>
    <col min="6403" max="6405" width="13.5703125" style="164" customWidth="1"/>
    <col min="6406" max="6656" width="9.140625" style="164"/>
    <col min="6657" max="6657" width="11.85546875" style="164" customWidth="1"/>
    <col min="6658" max="6658" width="46.5703125" style="164" customWidth="1"/>
    <col min="6659" max="6661" width="13.5703125" style="164" customWidth="1"/>
    <col min="6662" max="6912" width="9.140625" style="164"/>
    <col min="6913" max="6913" width="11.85546875" style="164" customWidth="1"/>
    <col min="6914" max="6914" width="46.5703125" style="164" customWidth="1"/>
    <col min="6915" max="6917" width="13.5703125" style="164" customWidth="1"/>
    <col min="6918" max="7168" width="9.140625" style="164"/>
    <col min="7169" max="7169" width="11.85546875" style="164" customWidth="1"/>
    <col min="7170" max="7170" width="46.5703125" style="164" customWidth="1"/>
    <col min="7171" max="7173" width="13.5703125" style="164" customWidth="1"/>
    <col min="7174" max="7424" width="9.140625" style="164"/>
    <col min="7425" max="7425" width="11.85546875" style="164" customWidth="1"/>
    <col min="7426" max="7426" width="46.5703125" style="164" customWidth="1"/>
    <col min="7427" max="7429" width="13.5703125" style="164" customWidth="1"/>
    <col min="7430" max="7680" width="9.140625" style="164"/>
    <col min="7681" max="7681" width="11.85546875" style="164" customWidth="1"/>
    <col min="7682" max="7682" width="46.5703125" style="164" customWidth="1"/>
    <col min="7683" max="7685" width="13.5703125" style="164" customWidth="1"/>
    <col min="7686" max="7936" width="9.140625" style="164"/>
    <col min="7937" max="7937" width="11.85546875" style="164" customWidth="1"/>
    <col min="7938" max="7938" width="46.5703125" style="164" customWidth="1"/>
    <col min="7939" max="7941" width="13.5703125" style="164" customWidth="1"/>
    <col min="7942" max="8192" width="9.140625" style="164"/>
    <col min="8193" max="8193" width="11.85546875" style="164" customWidth="1"/>
    <col min="8194" max="8194" width="46.5703125" style="164" customWidth="1"/>
    <col min="8195" max="8197" width="13.5703125" style="164" customWidth="1"/>
    <col min="8198" max="8448" width="9.140625" style="164"/>
    <col min="8449" max="8449" width="11.85546875" style="164" customWidth="1"/>
    <col min="8450" max="8450" width="46.5703125" style="164" customWidth="1"/>
    <col min="8451" max="8453" width="13.5703125" style="164" customWidth="1"/>
    <col min="8454" max="8704" width="9.140625" style="164"/>
    <col min="8705" max="8705" width="11.85546875" style="164" customWidth="1"/>
    <col min="8706" max="8706" width="46.5703125" style="164" customWidth="1"/>
    <col min="8707" max="8709" width="13.5703125" style="164" customWidth="1"/>
    <col min="8710" max="8960" width="9.140625" style="164"/>
    <col min="8961" max="8961" width="11.85546875" style="164" customWidth="1"/>
    <col min="8962" max="8962" width="46.5703125" style="164" customWidth="1"/>
    <col min="8963" max="8965" width="13.5703125" style="164" customWidth="1"/>
    <col min="8966" max="9216" width="9.140625" style="164"/>
    <col min="9217" max="9217" width="11.85546875" style="164" customWidth="1"/>
    <col min="9218" max="9218" width="46.5703125" style="164" customWidth="1"/>
    <col min="9219" max="9221" width="13.5703125" style="164" customWidth="1"/>
    <col min="9222" max="9472" width="9.140625" style="164"/>
    <col min="9473" max="9473" width="11.85546875" style="164" customWidth="1"/>
    <col min="9474" max="9474" width="46.5703125" style="164" customWidth="1"/>
    <col min="9475" max="9477" width="13.5703125" style="164" customWidth="1"/>
    <col min="9478" max="9728" width="9.140625" style="164"/>
    <col min="9729" max="9729" width="11.85546875" style="164" customWidth="1"/>
    <col min="9730" max="9730" width="46.5703125" style="164" customWidth="1"/>
    <col min="9731" max="9733" width="13.5703125" style="164" customWidth="1"/>
    <col min="9734" max="9984" width="9.140625" style="164"/>
    <col min="9985" max="9985" width="11.85546875" style="164" customWidth="1"/>
    <col min="9986" max="9986" width="46.5703125" style="164" customWidth="1"/>
    <col min="9987" max="9989" width="13.5703125" style="164" customWidth="1"/>
    <col min="9990" max="10240" width="9.140625" style="164"/>
    <col min="10241" max="10241" width="11.85546875" style="164" customWidth="1"/>
    <col min="10242" max="10242" width="46.5703125" style="164" customWidth="1"/>
    <col min="10243" max="10245" width="13.5703125" style="164" customWidth="1"/>
    <col min="10246" max="10496" width="9.140625" style="164"/>
    <col min="10497" max="10497" width="11.85546875" style="164" customWidth="1"/>
    <col min="10498" max="10498" width="46.5703125" style="164" customWidth="1"/>
    <col min="10499" max="10501" width="13.5703125" style="164" customWidth="1"/>
    <col min="10502" max="10752" width="9.140625" style="164"/>
    <col min="10753" max="10753" width="11.85546875" style="164" customWidth="1"/>
    <col min="10754" max="10754" width="46.5703125" style="164" customWidth="1"/>
    <col min="10755" max="10757" width="13.5703125" style="164" customWidth="1"/>
    <col min="10758" max="11008" width="9.140625" style="164"/>
    <col min="11009" max="11009" width="11.85546875" style="164" customWidth="1"/>
    <col min="11010" max="11010" width="46.5703125" style="164" customWidth="1"/>
    <col min="11011" max="11013" width="13.5703125" style="164" customWidth="1"/>
    <col min="11014" max="11264" width="9.140625" style="164"/>
    <col min="11265" max="11265" width="11.85546875" style="164" customWidth="1"/>
    <col min="11266" max="11266" width="46.5703125" style="164" customWidth="1"/>
    <col min="11267" max="11269" width="13.5703125" style="164" customWidth="1"/>
    <col min="11270" max="11520" width="9.140625" style="164"/>
    <col min="11521" max="11521" width="11.85546875" style="164" customWidth="1"/>
    <col min="11522" max="11522" width="46.5703125" style="164" customWidth="1"/>
    <col min="11523" max="11525" width="13.5703125" style="164" customWidth="1"/>
    <col min="11526" max="11776" width="9.140625" style="164"/>
    <col min="11777" max="11777" width="11.85546875" style="164" customWidth="1"/>
    <col min="11778" max="11778" width="46.5703125" style="164" customWidth="1"/>
    <col min="11779" max="11781" width="13.5703125" style="164" customWidth="1"/>
    <col min="11782" max="12032" width="9.140625" style="164"/>
    <col min="12033" max="12033" width="11.85546875" style="164" customWidth="1"/>
    <col min="12034" max="12034" width="46.5703125" style="164" customWidth="1"/>
    <col min="12035" max="12037" width="13.5703125" style="164" customWidth="1"/>
    <col min="12038" max="12288" width="9.140625" style="164"/>
    <col min="12289" max="12289" width="11.85546875" style="164" customWidth="1"/>
    <col min="12290" max="12290" width="46.5703125" style="164" customWidth="1"/>
    <col min="12291" max="12293" width="13.5703125" style="164" customWidth="1"/>
    <col min="12294" max="12544" width="9.140625" style="164"/>
    <col min="12545" max="12545" width="11.85546875" style="164" customWidth="1"/>
    <col min="12546" max="12546" width="46.5703125" style="164" customWidth="1"/>
    <col min="12547" max="12549" width="13.5703125" style="164" customWidth="1"/>
    <col min="12550" max="12800" width="9.140625" style="164"/>
    <col min="12801" max="12801" width="11.85546875" style="164" customWidth="1"/>
    <col min="12802" max="12802" width="46.5703125" style="164" customWidth="1"/>
    <col min="12803" max="12805" width="13.5703125" style="164" customWidth="1"/>
    <col min="12806" max="13056" width="9.140625" style="164"/>
    <col min="13057" max="13057" width="11.85546875" style="164" customWidth="1"/>
    <col min="13058" max="13058" width="46.5703125" style="164" customWidth="1"/>
    <col min="13059" max="13061" width="13.5703125" style="164" customWidth="1"/>
    <col min="13062" max="13312" width="9.140625" style="164"/>
    <col min="13313" max="13313" width="11.85546875" style="164" customWidth="1"/>
    <col min="13314" max="13314" width="46.5703125" style="164" customWidth="1"/>
    <col min="13315" max="13317" width="13.5703125" style="164" customWidth="1"/>
    <col min="13318" max="13568" width="9.140625" style="164"/>
    <col min="13569" max="13569" width="11.85546875" style="164" customWidth="1"/>
    <col min="13570" max="13570" width="46.5703125" style="164" customWidth="1"/>
    <col min="13571" max="13573" width="13.5703125" style="164" customWidth="1"/>
    <col min="13574" max="13824" width="9.140625" style="164"/>
    <col min="13825" max="13825" width="11.85546875" style="164" customWidth="1"/>
    <col min="13826" max="13826" width="46.5703125" style="164" customWidth="1"/>
    <col min="13827" max="13829" width="13.5703125" style="164" customWidth="1"/>
    <col min="13830" max="14080" width="9.140625" style="164"/>
    <col min="14081" max="14081" width="11.85546875" style="164" customWidth="1"/>
    <col min="14082" max="14082" width="46.5703125" style="164" customWidth="1"/>
    <col min="14083" max="14085" width="13.5703125" style="164" customWidth="1"/>
    <col min="14086" max="14336" width="9.140625" style="164"/>
    <col min="14337" max="14337" width="11.85546875" style="164" customWidth="1"/>
    <col min="14338" max="14338" width="46.5703125" style="164" customWidth="1"/>
    <col min="14339" max="14341" width="13.5703125" style="164" customWidth="1"/>
    <col min="14342" max="14592" width="9.140625" style="164"/>
    <col min="14593" max="14593" width="11.85546875" style="164" customWidth="1"/>
    <col min="14594" max="14594" width="46.5703125" style="164" customWidth="1"/>
    <col min="14595" max="14597" width="13.5703125" style="164" customWidth="1"/>
    <col min="14598" max="14848" width="9.140625" style="164"/>
    <col min="14849" max="14849" width="11.85546875" style="164" customWidth="1"/>
    <col min="14850" max="14850" width="46.5703125" style="164" customWidth="1"/>
    <col min="14851" max="14853" width="13.5703125" style="164" customWidth="1"/>
    <col min="14854" max="15104" width="9.140625" style="164"/>
    <col min="15105" max="15105" width="11.85546875" style="164" customWidth="1"/>
    <col min="15106" max="15106" width="46.5703125" style="164" customWidth="1"/>
    <col min="15107" max="15109" width="13.5703125" style="164" customWidth="1"/>
    <col min="15110" max="15360" width="9.140625" style="164"/>
    <col min="15361" max="15361" width="11.85546875" style="164" customWidth="1"/>
    <col min="15362" max="15362" width="46.5703125" style="164" customWidth="1"/>
    <col min="15363" max="15365" width="13.5703125" style="164" customWidth="1"/>
    <col min="15366" max="15616" width="9.140625" style="164"/>
    <col min="15617" max="15617" width="11.85546875" style="164" customWidth="1"/>
    <col min="15618" max="15618" width="46.5703125" style="164" customWidth="1"/>
    <col min="15619" max="15621" width="13.5703125" style="164" customWidth="1"/>
    <col min="15622" max="15872" width="9.140625" style="164"/>
    <col min="15873" max="15873" width="11.85546875" style="164" customWidth="1"/>
    <col min="15874" max="15874" width="46.5703125" style="164" customWidth="1"/>
    <col min="15875" max="15877" width="13.5703125" style="164" customWidth="1"/>
    <col min="15878" max="16128" width="9.140625" style="164"/>
    <col min="16129" max="16129" width="11.85546875" style="164" customWidth="1"/>
    <col min="16130" max="16130" width="46.5703125" style="164" customWidth="1"/>
    <col min="16131" max="16133" width="13.5703125" style="164" customWidth="1"/>
    <col min="16134" max="16384" width="9.140625" style="164"/>
  </cols>
  <sheetData>
    <row r="1" spans="1:5" s="156" customFormat="1" ht="16.5" thickBot="1">
      <c r="A1" s="1"/>
      <c r="B1" s="216" t="str">
        <f>CONCATENATE([1]KVI_MOD_ALAPADATOK!M14,"2. melléklet ",[1]KVI_MOD_ALAPADATOK!A7," ",[1]KVI_MOD_ALAPADATOK!B7," ",[1]KVI_MOD_ALAPADATOK!C7," ",[1]KVI_MOD_ALAPADATOK!D7," ",[1]KVI_MOD_ALAPADATOK!E7," ",[1]KVI_MOD_ALAPADATOK!F7," ",[1]KVI_MOD_ALAPADATOK!G7," ",[1]KVI_MOD_ALAPADATOK!H7)</f>
        <v>9.2.2. melléklet a 3 / 2021. ( III.8. ) önkormányzati rendelethez</v>
      </c>
      <c r="C1" s="218"/>
      <c r="D1" s="218"/>
      <c r="E1" s="218"/>
    </row>
    <row r="2" spans="1:5" s="162" customFormat="1" ht="25.5" customHeight="1" thickBot="1">
      <c r="A2" s="157" t="s">
        <v>273</v>
      </c>
      <c r="B2" s="158" t="str">
        <f>CONCATENATE([1]KVI_MOD_9.3.1.sz.mell!B2:D2)</f>
        <v>Fulókércsi Étkeztetés És Nappali Ellátás Szociális Alapszolgáltató</v>
      </c>
      <c r="C2" s="159"/>
      <c r="D2" s="160"/>
      <c r="E2" s="161" t="s">
        <v>274</v>
      </c>
    </row>
    <row r="3" spans="1:5" s="162" customFormat="1" ht="24.75" thickBot="1">
      <c r="A3" s="157" t="s">
        <v>2</v>
      </c>
      <c r="B3" s="158" t="s">
        <v>267</v>
      </c>
      <c r="C3" s="159"/>
      <c r="D3" s="160"/>
      <c r="E3" s="161" t="s">
        <v>274</v>
      </c>
    </row>
    <row r="4" spans="1:5" s="163" customFormat="1" ht="15.95" customHeight="1" thickBot="1">
      <c r="A4" s="10"/>
      <c r="B4" s="10"/>
      <c r="C4" s="11"/>
      <c r="D4" s="12"/>
      <c r="E4" s="11" t="str">
        <f>[1]KVI_MOD_9.3.1.sz.mell!E4</f>
        <v xml:space="preserve"> Forintban!</v>
      </c>
    </row>
    <row r="5" spans="1:5" ht="24.75" thickBot="1">
      <c r="A5" s="15" t="s">
        <v>4</v>
      </c>
      <c r="B5" s="140" t="s">
        <v>5</v>
      </c>
      <c r="C5" s="140" t="s">
        <v>269</v>
      </c>
      <c r="D5" s="16" t="s">
        <v>7</v>
      </c>
      <c r="E5" s="141" t="s">
        <v>8</v>
      </c>
    </row>
    <row r="6" spans="1:5" s="169" customFormat="1" ht="12.95" customHeight="1" thickBot="1">
      <c r="A6" s="165" t="s">
        <v>9</v>
      </c>
      <c r="B6" s="166" t="s">
        <v>10</v>
      </c>
      <c r="C6" s="166" t="s">
        <v>11</v>
      </c>
      <c r="D6" s="167" t="s">
        <v>12</v>
      </c>
      <c r="E6" s="168" t="s">
        <v>13</v>
      </c>
    </row>
    <row r="7" spans="1:5" s="169" customFormat="1" ht="15.95" customHeight="1" thickBot="1">
      <c r="A7" s="26" t="s">
        <v>14</v>
      </c>
      <c r="B7" s="27"/>
      <c r="C7" s="27"/>
      <c r="D7" s="27"/>
      <c r="E7" s="28"/>
    </row>
    <row r="8" spans="1:5" s="173" customFormat="1" ht="12" customHeight="1" thickBot="1">
      <c r="A8" s="21" t="s">
        <v>15</v>
      </c>
      <c r="B8" s="170" t="s">
        <v>275</v>
      </c>
      <c r="C8" s="171">
        <f>SUM(C9:C19)</f>
        <v>0</v>
      </c>
      <c r="D8" s="171">
        <f>SUM(D9:D19)</f>
        <v>0</v>
      </c>
      <c r="E8" s="172">
        <f>SUM(E9:E19)</f>
        <v>0</v>
      </c>
    </row>
    <row r="9" spans="1:5" s="173" customFormat="1" ht="12" customHeight="1">
      <c r="A9" s="174" t="s">
        <v>17</v>
      </c>
      <c r="B9" s="91" t="s">
        <v>70</v>
      </c>
      <c r="C9" s="175"/>
      <c r="D9" s="175"/>
      <c r="E9" s="176"/>
    </row>
    <row r="10" spans="1:5" s="173" customFormat="1" ht="12" customHeight="1">
      <c r="A10" s="177" t="s">
        <v>19</v>
      </c>
      <c r="B10" s="93" t="s">
        <v>72</v>
      </c>
      <c r="C10" s="179"/>
      <c r="D10" s="185"/>
      <c r="E10" s="186"/>
    </row>
    <row r="11" spans="1:5" s="173" customFormat="1" ht="12" customHeight="1">
      <c r="A11" s="177" t="s">
        <v>21</v>
      </c>
      <c r="B11" s="93" t="s">
        <v>74</v>
      </c>
      <c r="C11" s="179"/>
      <c r="D11" s="185"/>
      <c r="E11" s="186"/>
    </row>
    <row r="12" spans="1:5" s="173" customFormat="1" ht="12" customHeight="1">
      <c r="A12" s="177" t="s">
        <v>23</v>
      </c>
      <c r="B12" s="93" t="s">
        <v>76</v>
      </c>
      <c r="C12" s="179"/>
      <c r="D12" s="185"/>
      <c r="E12" s="186"/>
    </row>
    <row r="13" spans="1:5" s="173" customFormat="1" ht="12" customHeight="1">
      <c r="A13" s="177" t="s">
        <v>25</v>
      </c>
      <c r="B13" s="93" t="s">
        <v>78</v>
      </c>
      <c r="C13" s="179"/>
      <c r="D13" s="185"/>
      <c r="E13" s="186"/>
    </row>
    <row r="14" spans="1:5" s="173" customFormat="1" ht="12" customHeight="1">
      <c r="A14" s="177" t="s">
        <v>27</v>
      </c>
      <c r="B14" s="93" t="s">
        <v>276</v>
      </c>
      <c r="C14" s="179"/>
      <c r="D14" s="185"/>
      <c r="E14" s="186"/>
    </row>
    <row r="15" spans="1:5" s="173" customFormat="1" ht="12" customHeight="1">
      <c r="A15" s="177" t="s">
        <v>184</v>
      </c>
      <c r="B15" s="114" t="s">
        <v>277</v>
      </c>
      <c r="C15" s="179"/>
      <c r="D15" s="185"/>
      <c r="E15" s="186"/>
    </row>
    <row r="16" spans="1:5" s="173" customFormat="1" ht="12" customHeight="1">
      <c r="A16" s="177" t="s">
        <v>186</v>
      </c>
      <c r="B16" s="93" t="s">
        <v>278</v>
      </c>
      <c r="C16" s="180"/>
      <c r="D16" s="219"/>
      <c r="E16" s="220"/>
    </row>
    <row r="17" spans="1:5" s="181" customFormat="1" ht="12" customHeight="1">
      <c r="A17" s="177" t="s">
        <v>188</v>
      </c>
      <c r="B17" s="93" t="s">
        <v>86</v>
      </c>
      <c r="C17" s="179"/>
      <c r="D17" s="185"/>
      <c r="E17" s="186"/>
    </row>
    <row r="18" spans="1:5" s="181" customFormat="1" ht="12" customHeight="1">
      <c r="A18" s="177" t="s">
        <v>190</v>
      </c>
      <c r="B18" s="93" t="s">
        <v>88</v>
      </c>
      <c r="C18" s="182"/>
      <c r="D18" s="221"/>
      <c r="E18" s="222"/>
    </row>
    <row r="19" spans="1:5" s="181" customFormat="1" ht="12" customHeight="1" thickBot="1">
      <c r="A19" s="177" t="s">
        <v>192</v>
      </c>
      <c r="B19" s="114" t="s">
        <v>90</v>
      </c>
      <c r="C19" s="182"/>
      <c r="D19" s="221"/>
      <c r="E19" s="222"/>
    </row>
    <row r="20" spans="1:5" s="173" customFormat="1" ht="12" customHeight="1" thickBot="1">
      <c r="A20" s="21" t="s">
        <v>29</v>
      </c>
      <c r="B20" s="170" t="s">
        <v>279</v>
      </c>
      <c r="C20" s="171">
        <f>SUM(C21:C23)</f>
        <v>0</v>
      </c>
      <c r="D20" s="183">
        <f>SUM(D21:D23)</f>
        <v>0</v>
      </c>
      <c r="E20" s="184">
        <f>SUM(E21:E23)</f>
        <v>0</v>
      </c>
    </row>
    <row r="21" spans="1:5" s="181" customFormat="1" ht="12" customHeight="1">
      <c r="A21" s="177" t="s">
        <v>31</v>
      </c>
      <c r="B21" s="111" t="s">
        <v>32</v>
      </c>
      <c r="C21" s="179"/>
      <c r="D21" s="185"/>
      <c r="E21" s="186"/>
    </row>
    <row r="22" spans="1:5" s="181" customFormat="1" ht="12" customHeight="1">
      <c r="A22" s="177" t="s">
        <v>33</v>
      </c>
      <c r="B22" s="93" t="s">
        <v>280</v>
      </c>
      <c r="C22" s="179"/>
      <c r="D22" s="185"/>
      <c r="E22" s="186"/>
    </row>
    <row r="23" spans="1:5" s="181" customFormat="1" ht="12" customHeight="1">
      <c r="A23" s="177" t="s">
        <v>35</v>
      </c>
      <c r="B23" s="93" t="s">
        <v>281</v>
      </c>
      <c r="C23" s="179"/>
      <c r="D23" s="185"/>
      <c r="E23" s="186"/>
    </row>
    <row r="24" spans="1:5" s="181" customFormat="1" ht="12" customHeight="1" thickBot="1">
      <c r="A24" s="177" t="s">
        <v>37</v>
      </c>
      <c r="B24" s="93" t="s">
        <v>282</v>
      </c>
      <c r="C24" s="179"/>
      <c r="D24" s="185"/>
      <c r="E24" s="186"/>
    </row>
    <row r="25" spans="1:5" s="181" customFormat="1" ht="12" customHeight="1" thickBot="1">
      <c r="A25" s="187" t="s">
        <v>43</v>
      </c>
      <c r="B25" s="110" t="s">
        <v>283</v>
      </c>
      <c r="C25" s="188"/>
      <c r="D25" s="189"/>
      <c r="E25" s="190"/>
    </row>
    <row r="26" spans="1:5" s="181" customFormat="1" ht="12" customHeight="1" thickBot="1">
      <c r="A26" s="187" t="s">
        <v>232</v>
      </c>
      <c r="B26" s="110" t="s">
        <v>284</v>
      </c>
      <c r="C26" s="171">
        <f>+C27+C28</f>
        <v>0</v>
      </c>
      <c r="D26" s="183">
        <f>+D27+D28</f>
        <v>0</v>
      </c>
      <c r="E26" s="184">
        <f>+E27+E28</f>
        <v>0</v>
      </c>
    </row>
    <row r="27" spans="1:5" s="181" customFormat="1" ht="12" customHeight="1">
      <c r="A27" s="191" t="s">
        <v>59</v>
      </c>
      <c r="B27" s="192" t="s">
        <v>280</v>
      </c>
      <c r="C27" s="193"/>
      <c r="D27" s="194"/>
      <c r="E27" s="195"/>
    </row>
    <row r="28" spans="1:5" s="181" customFormat="1" ht="22.5">
      <c r="A28" s="191" t="s">
        <v>61</v>
      </c>
      <c r="B28" s="196" t="s">
        <v>285</v>
      </c>
      <c r="C28" s="197"/>
      <c r="D28" s="223"/>
      <c r="E28" s="224"/>
    </row>
    <row r="29" spans="1:5" s="181" customFormat="1" ht="12" customHeight="1" thickBot="1">
      <c r="A29" s="177" t="s">
        <v>62</v>
      </c>
      <c r="B29" s="198" t="s">
        <v>286</v>
      </c>
      <c r="C29" s="199"/>
      <c r="D29" s="225"/>
      <c r="E29" s="226"/>
    </row>
    <row r="30" spans="1:5" s="181" customFormat="1" ht="12" customHeight="1" thickBot="1">
      <c r="A30" s="187" t="s">
        <v>67</v>
      </c>
      <c r="B30" s="110" t="s">
        <v>287</v>
      </c>
      <c r="C30" s="171">
        <f>+C31+C32+C33</f>
        <v>0</v>
      </c>
      <c r="D30" s="183">
        <f>+D31+D32+D33</f>
        <v>0</v>
      </c>
      <c r="E30" s="184">
        <f>+E31+E32+E33</f>
        <v>0</v>
      </c>
    </row>
    <row r="31" spans="1:5" s="181" customFormat="1" ht="12" customHeight="1">
      <c r="A31" s="191" t="s">
        <v>69</v>
      </c>
      <c r="B31" s="192" t="s">
        <v>94</v>
      </c>
      <c r="C31" s="193"/>
      <c r="D31" s="194"/>
      <c r="E31" s="195"/>
    </row>
    <row r="32" spans="1:5" s="181" customFormat="1" ht="12" customHeight="1">
      <c r="A32" s="191" t="s">
        <v>71</v>
      </c>
      <c r="B32" s="196" t="s">
        <v>96</v>
      </c>
      <c r="C32" s="197"/>
      <c r="D32" s="223"/>
      <c r="E32" s="224"/>
    </row>
    <row r="33" spans="1:5" s="181" customFormat="1" ht="12" customHeight="1" thickBot="1">
      <c r="A33" s="177" t="s">
        <v>73</v>
      </c>
      <c r="B33" s="198" t="s">
        <v>98</v>
      </c>
      <c r="C33" s="199"/>
      <c r="D33" s="225"/>
      <c r="E33" s="226"/>
    </row>
    <row r="34" spans="1:5" s="173" customFormat="1" ht="12" customHeight="1" thickBot="1">
      <c r="A34" s="187" t="s">
        <v>91</v>
      </c>
      <c r="B34" s="110" t="s">
        <v>288</v>
      </c>
      <c r="C34" s="188"/>
      <c r="D34" s="189"/>
      <c r="E34" s="190"/>
    </row>
    <row r="35" spans="1:5" s="173" customFormat="1" ht="12" customHeight="1" thickBot="1">
      <c r="A35" s="187" t="s">
        <v>250</v>
      </c>
      <c r="B35" s="110" t="s">
        <v>289</v>
      </c>
      <c r="C35" s="188"/>
      <c r="D35" s="189"/>
      <c r="E35" s="190"/>
    </row>
    <row r="36" spans="1:5" s="173" customFormat="1" ht="12" customHeight="1" thickBot="1">
      <c r="A36" s="21" t="s">
        <v>113</v>
      </c>
      <c r="B36" s="110" t="s">
        <v>290</v>
      </c>
      <c r="C36" s="171">
        <f>+C8+C20+C25+C26+C30+C34+C35</f>
        <v>0</v>
      </c>
      <c r="D36" s="183">
        <f>+D8+D20+D25+D26+D30+D34+D35</f>
        <v>0</v>
      </c>
      <c r="E36" s="184">
        <f>+E8+E20+E25+E26+E30+E34+E35</f>
        <v>0</v>
      </c>
    </row>
    <row r="37" spans="1:5" s="173" customFormat="1" ht="12" customHeight="1" thickBot="1">
      <c r="A37" s="200" t="s">
        <v>123</v>
      </c>
      <c r="B37" s="110" t="s">
        <v>291</v>
      </c>
      <c r="C37" s="171">
        <f>+C38+C39+C40</f>
        <v>0</v>
      </c>
      <c r="D37" s="183">
        <f>+D38+D39+D40</f>
        <v>0</v>
      </c>
      <c r="E37" s="184">
        <f>+E38+E39+E40</f>
        <v>0</v>
      </c>
    </row>
    <row r="38" spans="1:5" s="173" customFormat="1" ht="12" customHeight="1">
      <c r="A38" s="191" t="s">
        <v>292</v>
      </c>
      <c r="B38" s="192" t="s">
        <v>293</v>
      </c>
      <c r="C38" s="193"/>
      <c r="D38" s="194"/>
      <c r="E38" s="195"/>
    </row>
    <row r="39" spans="1:5" s="173" customFormat="1" ht="12" customHeight="1">
      <c r="A39" s="191" t="s">
        <v>294</v>
      </c>
      <c r="B39" s="196" t="s">
        <v>295</v>
      </c>
      <c r="C39" s="197"/>
      <c r="D39" s="223"/>
      <c r="E39" s="224"/>
    </row>
    <row r="40" spans="1:5" s="181" customFormat="1" ht="12" customHeight="1" thickBot="1">
      <c r="A40" s="177" t="s">
        <v>296</v>
      </c>
      <c r="B40" s="198" t="s">
        <v>297</v>
      </c>
      <c r="C40" s="199"/>
      <c r="D40" s="225"/>
      <c r="E40" s="226"/>
    </row>
    <row r="41" spans="1:5" s="181" customFormat="1" ht="15.2" customHeight="1" thickBot="1">
      <c r="A41" s="200" t="s">
        <v>260</v>
      </c>
      <c r="B41" s="204" t="s">
        <v>298</v>
      </c>
      <c r="C41" s="205">
        <f>+C36+C37</f>
        <v>0</v>
      </c>
      <c r="D41" s="206">
        <f>+D36+D37</f>
        <v>0</v>
      </c>
      <c r="E41" s="207">
        <f>+E36+E37</f>
        <v>0</v>
      </c>
    </row>
    <row r="42" spans="1:5" s="181" customFormat="1" ht="15.2" customHeight="1">
      <c r="A42" s="81"/>
      <c r="B42" s="82"/>
      <c r="C42" s="83"/>
    </row>
    <row r="43" spans="1:5" ht="15.75" thickBot="1">
      <c r="A43" s="208"/>
      <c r="B43" s="209"/>
      <c r="C43" s="210"/>
    </row>
    <row r="44" spans="1:5" s="169" customFormat="1" ht="16.5" customHeight="1" thickBot="1">
      <c r="A44" s="26" t="s">
        <v>175</v>
      </c>
      <c r="B44" s="27"/>
      <c r="C44" s="27"/>
      <c r="D44" s="27"/>
      <c r="E44" s="28"/>
    </row>
    <row r="45" spans="1:5" s="211" customFormat="1" ht="12" customHeight="1" thickBot="1">
      <c r="A45" s="187" t="s">
        <v>15</v>
      </c>
      <c r="B45" s="110" t="s">
        <v>299</v>
      </c>
      <c r="C45" s="171">
        <f>SUM(C46:C50)</f>
        <v>0</v>
      </c>
      <c r="D45" s="183">
        <f>SUM(D46:D50)</f>
        <v>0</v>
      </c>
      <c r="E45" s="184">
        <f>SUM(E46:E50)</f>
        <v>0</v>
      </c>
    </row>
    <row r="46" spans="1:5" ht="12" customHeight="1">
      <c r="A46" s="177" t="s">
        <v>17</v>
      </c>
      <c r="B46" s="111" t="s">
        <v>177</v>
      </c>
      <c r="C46" s="193"/>
      <c r="D46" s="194"/>
      <c r="E46" s="195"/>
    </row>
    <row r="47" spans="1:5" ht="12" customHeight="1">
      <c r="A47" s="177" t="s">
        <v>19</v>
      </c>
      <c r="B47" s="93" t="s">
        <v>178</v>
      </c>
      <c r="C47" s="213"/>
      <c r="D47" s="227"/>
      <c r="E47" s="228"/>
    </row>
    <row r="48" spans="1:5" ht="12" customHeight="1">
      <c r="A48" s="177" t="s">
        <v>21</v>
      </c>
      <c r="B48" s="93" t="s">
        <v>179</v>
      </c>
      <c r="C48" s="213"/>
      <c r="D48" s="227"/>
      <c r="E48" s="228"/>
    </row>
    <row r="49" spans="1:5" ht="12" customHeight="1">
      <c r="A49" s="177" t="s">
        <v>23</v>
      </c>
      <c r="B49" s="93" t="s">
        <v>180</v>
      </c>
      <c r="C49" s="213"/>
      <c r="D49" s="227"/>
      <c r="E49" s="228"/>
    </row>
    <row r="50" spans="1:5" ht="12" customHeight="1" thickBot="1">
      <c r="A50" s="177" t="s">
        <v>25</v>
      </c>
      <c r="B50" s="93" t="s">
        <v>182</v>
      </c>
      <c r="C50" s="213"/>
      <c r="D50" s="227"/>
      <c r="E50" s="228"/>
    </row>
    <row r="51" spans="1:5" ht="12" customHeight="1" thickBot="1">
      <c r="A51" s="187" t="s">
        <v>29</v>
      </c>
      <c r="B51" s="110" t="s">
        <v>300</v>
      </c>
      <c r="C51" s="171">
        <f>SUM(C52:C54)</f>
        <v>0</v>
      </c>
      <c r="D51" s="183">
        <f>SUM(D52:D54)</f>
        <v>0</v>
      </c>
      <c r="E51" s="184">
        <f>SUM(E52:E54)</f>
        <v>0</v>
      </c>
    </row>
    <row r="52" spans="1:5" s="211" customFormat="1" ht="12" customHeight="1">
      <c r="A52" s="177" t="s">
        <v>31</v>
      </c>
      <c r="B52" s="111" t="s">
        <v>213</v>
      </c>
      <c r="C52" s="193"/>
      <c r="D52" s="194"/>
      <c r="E52" s="195"/>
    </row>
    <row r="53" spans="1:5" ht="12" customHeight="1">
      <c r="A53" s="177" t="s">
        <v>33</v>
      </c>
      <c r="B53" s="93" t="s">
        <v>215</v>
      </c>
      <c r="C53" s="213"/>
      <c r="D53" s="227"/>
      <c r="E53" s="228"/>
    </row>
    <row r="54" spans="1:5" ht="12" customHeight="1">
      <c r="A54" s="177" t="s">
        <v>35</v>
      </c>
      <c r="B54" s="93" t="s">
        <v>301</v>
      </c>
      <c r="C54" s="213"/>
      <c r="D54" s="227"/>
      <c r="E54" s="228"/>
    </row>
    <row r="55" spans="1:5" ht="12" customHeight="1" thickBot="1">
      <c r="A55" s="177" t="s">
        <v>37</v>
      </c>
      <c r="B55" s="93" t="s">
        <v>302</v>
      </c>
      <c r="C55" s="213"/>
      <c r="D55" s="227"/>
      <c r="E55" s="228"/>
    </row>
    <row r="56" spans="1:5" ht="15.2" customHeight="1" thickBot="1">
      <c r="A56" s="187" t="s">
        <v>43</v>
      </c>
      <c r="B56" s="110" t="s">
        <v>303</v>
      </c>
      <c r="C56" s="188"/>
      <c r="D56" s="189"/>
      <c r="E56" s="190"/>
    </row>
    <row r="57" spans="1:5" ht="15.75" thickBot="1">
      <c r="A57" s="187" t="s">
        <v>232</v>
      </c>
      <c r="B57" s="214" t="s">
        <v>304</v>
      </c>
      <c r="C57" s="205">
        <f>+C45+C51+C56</f>
        <v>0</v>
      </c>
      <c r="D57" s="206">
        <f>+D45+D51+D56</f>
        <v>0</v>
      </c>
      <c r="E57" s="207">
        <f>+E45+E51+E56</f>
        <v>0</v>
      </c>
    </row>
    <row r="58" spans="1:5" ht="15.2" customHeight="1" thickBot="1">
      <c r="C58" s="129">
        <f>C41-C57</f>
        <v>0</v>
      </c>
      <c r="D58" s="129">
        <f>D41-D57</f>
        <v>0</v>
      </c>
    </row>
    <row r="59" spans="1:5" ht="14.45" customHeight="1" thickBot="1">
      <c r="A59" s="152" t="s">
        <v>264</v>
      </c>
      <c r="B59" s="153"/>
      <c r="C59" s="133"/>
      <c r="D59" s="133"/>
      <c r="E59" s="134"/>
    </row>
    <row r="60" spans="1:5" ht="15.75" thickBot="1">
      <c r="A60" s="154" t="s">
        <v>265</v>
      </c>
      <c r="B60" s="155"/>
      <c r="C60" s="133"/>
      <c r="D60" s="133"/>
      <c r="E60" s="134"/>
    </row>
  </sheetData>
  <mergeCells count="5">
    <mergeCell ref="B1:E1"/>
    <mergeCell ref="B2:D2"/>
    <mergeCell ref="B3:D3"/>
    <mergeCell ref="A7:E7"/>
    <mergeCell ref="A44:E4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60"/>
  <sheetViews>
    <sheetView tabSelected="1" workbookViewId="0">
      <selection activeCell="E43" sqref="E41:E43"/>
    </sheetView>
  </sheetViews>
  <sheetFormatPr defaultRowHeight="15"/>
  <cols>
    <col min="1" max="1" width="11.85546875" style="215" customWidth="1"/>
    <col min="2" max="2" width="46.5703125" style="164" customWidth="1"/>
    <col min="3" max="5" width="13.5703125" style="164" customWidth="1"/>
    <col min="6" max="256" width="9.140625" style="164"/>
    <col min="257" max="257" width="11.85546875" style="164" customWidth="1"/>
    <col min="258" max="258" width="46.5703125" style="164" customWidth="1"/>
    <col min="259" max="261" width="13.5703125" style="164" customWidth="1"/>
    <col min="262" max="512" width="9.140625" style="164"/>
    <col min="513" max="513" width="11.85546875" style="164" customWidth="1"/>
    <col min="514" max="514" width="46.5703125" style="164" customWidth="1"/>
    <col min="515" max="517" width="13.5703125" style="164" customWidth="1"/>
    <col min="518" max="768" width="9.140625" style="164"/>
    <col min="769" max="769" width="11.85546875" style="164" customWidth="1"/>
    <col min="770" max="770" width="46.5703125" style="164" customWidth="1"/>
    <col min="771" max="773" width="13.5703125" style="164" customWidth="1"/>
    <col min="774" max="1024" width="9.140625" style="164"/>
    <col min="1025" max="1025" width="11.85546875" style="164" customWidth="1"/>
    <col min="1026" max="1026" width="46.5703125" style="164" customWidth="1"/>
    <col min="1027" max="1029" width="13.5703125" style="164" customWidth="1"/>
    <col min="1030" max="1280" width="9.140625" style="164"/>
    <col min="1281" max="1281" width="11.85546875" style="164" customWidth="1"/>
    <col min="1282" max="1282" width="46.5703125" style="164" customWidth="1"/>
    <col min="1283" max="1285" width="13.5703125" style="164" customWidth="1"/>
    <col min="1286" max="1536" width="9.140625" style="164"/>
    <col min="1537" max="1537" width="11.85546875" style="164" customWidth="1"/>
    <col min="1538" max="1538" width="46.5703125" style="164" customWidth="1"/>
    <col min="1539" max="1541" width="13.5703125" style="164" customWidth="1"/>
    <col min="1542" max="1792" width="9.140625" style="164"/>
    <col min="1793" max="1793" width="11.85546875" style="164" customWidth="1"/>
    <col min="1794" max="1794" width="46.5703125" style="164" customWidth="1"/>
    <col min="1795" max="1797" width="13.5703125" style="164" customWidth="1"/>
    <col min="1798" max="2048" width="9.140625" style="164"/>
    <col min="2049" max="2049" width="11.85546875" style="164" customWidth="1"/>
    <col min="2050" max="2050" width="46.5703125" style="164" customWidth="1"/>
    <col min="2051" max="2053" width="13.5703125" style="164" customWidth="1"/>
    <col min="2054" max="2304" width="9.140625" style="164"/>
    <col min="2305" max="2305" width="11.85546875" style="164" customWidth="1"/>
    <col min="2306" max="2306" width="46.5703125" style="164" customWidth="1"/>
    <col min="2307" max="2309" width="13.5703125" style="164" customWidth="1"/>
    <col min="2310" max="2560" width="9.140625" style="164"/>
    <col min="2561" max="2561" width="11.85546875" style="164" customWidth="1"/>
    <col min="2562" max="2562" width="46.5703125" style="164" customWidth="1"/>
    <col min="2563" max="2565" width="13.5703125" style="164" customWidth="1"/>
    <col min="2566" max="2816" width="9.140625" style="164"/>
    <col min="2817" max="2817" width="11.85546875" style="164" customWidth="1"/>
    <col min="2818" max="2818" width="46.5703125" style="164" customWidth="1"/>
    <col min="2819" max="2821" width="13.5703125" style="164" customWidth="1"/>
    <col min="2822" max="3072" width="9.140625" style="164"/>
    <col min="3073" max="3073" width="11.85546875" style="164" customWidth="1"/>
    <col min="3074" max="3074" width="46.5703125" style="164" customWidth="1"/>
    <col min="3075" max="3077" width="13.5703125" style="164" customWidth="1"/>
    <col min="3078" max="3328" width="9.140625" style="164"/>
    <col min="3329" max="3329" width="11.85546875" style="164" customWidth="1"/>
    <col min="3330" max="3330" width="46.5703125" style="164" customWidth="1"/>
    <col min="3331" max="3333" width="13.5703125" style="164" customWidth="1"/>
    <col min="3334" max="3584" width="9.140625" style="164"/>
    <col min="3585" max="3585" width="11.85546875" style="164" customWidth="1"/>
    <col min="3586" max="3586" width="46.5703125" style="164" customWidth="1"/>
    <col min="3587" max="3589" width="13.5703125" style="164" customWidth="1"/>
    <col min="3590" max="3840" width="9.140625" style="164"/>
    <col min="3841" max="3841" width="11.85546875" style="164" customWidth="1"/>
    <col min="3842" max="3842" width="46.5703125" style="164" customWidth="1"/>
    <col min="3843" max="3845" width="13.5703125" style="164" customWidth="1"/>
    <col min="3846" max="4096" width="9.140625" style="164"/>
    <col min="4097" max="4097" width="11.85546875" style="164" customWidth="1"/>
    <col min="4098" max="4098" width="46.5703125" style="164" customWidth="1"/>
    <col min="4099" max="4101" width="13.5703125" style="164" customWidth="1"/>
    <col min="4102" max="4352" width="9.140625" style="164"/>
    <col min="4353" max="4353" width="11.85546875" style="164" customWidth="1"/>
    <col min="4354" max="4354" width="46.5703125" style="164" customWidth="1"/>
    <col min="4355" max="4357" width="13.5703125" style="164" customWidth="1"/>
    <col min="4358" max="4608" width="9.140625" style="164"/>
    <col min="4609" max="4609" width="11.85546875" style="164" customWidth="1"/>
    <col min="4610" max="4610" width="46.5703125" style="164" customWidth="1"/>
    <col min="4611" max="4613" width="13.5703125" style="164" customWidth="1"/>
    <col min="4614" max="4864" width="9.140625" style="164"/>
    <col min="4865" max="4865" width="11.85546875" style="164" customWidth="1"/>
    <col min="4866" max="4866" width="46.5703125" style="164" customWidth="1"/>
    <col min="4867" max="4869" width="13.5703125" style="164" customWidth="1"/>
    <col min="4870" max="5120" width="9.140625" style="164"/>
    <col min="5121" max="5121" width="11.85546875" style="164" customWidth="1"/>
    <col min="5122" max="5122" width="46.5703125" style="164" customWidth="1"/>
    <col min="5123" max="5125" width="13.5703125" style="164" customWidth="1"/>
    <col min="5126" max="5376" width="9.140625" style="164"/>
    <col min="5377" max="5377" width="11.85546875" style="164" customWidth="1"/>
    <col min="5378" max="5378" width="46.5703125" style="164" customWidth="1"/>
    <col min="5379" max="5381" width="13.5703125" style="164" customWidth="1"/>
    <col min="5382" max="5632" width="9.140625" style="164"/>
    <col min="5633" max="5633" width="11.85546875" style="164" customWidth="1"/>
    <col min="5634" max="5634" width="46.5703125" style="164" customWidth="1"/>
    <col min="5635" max="5637" width="13.5703125" style="164" customWidth="1"/>
    <col min="5638" max="5888" width="9.140625" style="164"/>
    <col min="5889" max="5889" width="11.85546875" style="164" customWidth="1"/>
    <col min="5890" max="5890" width="46.5703125" style="164" customWidth="1"/>
    <col min="5891" max="5893" width="13.5703125" style="164" customWidth="1"/>
    <col min="5894" max="6144" width="9.140625" style="164"/>
    <col min="6145" max="6145" width="11.85546875" style="164" customWidth="1"/>
    <col min="6146" max="6146" width="46.5703125" style="164" customWidth="1"/>
    <col min="6147" max="6149" width="13.5703125" style="164" customWidth="1"/>
    <col min="6150" max="6400" width="9.140625" style="164"/>
    <col min="6401" max="6401" width="11.85546875" style="164" customWidth="1"/>
    <col min="6402" max="6402" width="46.5703125" style="164" customWidth="1"/>
    <col min="6403" max="6405" width="13.5703125" style="164" customWidth="1"/>
    <col min="6406" max="6656" width="9.140625" style="164"/>
    <col min="6657" max="6657" width="11.85546875" style="164" customWidth="1"/>
    <col min="6658" max="6658" width="46.5703125" style="164" customWidth="1"/>
    <col min="6659" max="6661" width="13.5703125" style="164" customWidth="1"/>
    <col min="6662" max="6912" width="9.140625" style="164"/>
    <col min="6913" max="6913" width="11.85546875" style="164" customWidth="1"/>
    <col min="6914" max="6914" width="46.5703125" style="164" customWidth="1"/>
    <col min="6915" max="6917" width="13.5703125" style="164" customWidth="1"/>
    <col min="6918" max="7168" width="9.140625" style="164"/>
    <col min="7169" max="7169" width="11.85546875" style="164" customWidth="1"/>
    <col min="7170" max="7170" width="46.5703125" style="164" customWidth="1"/>
    <col min="7171" max="7173" width="13.5703125" style="164" customWidth="1"/>
    <col min="7174" max="7424" width="9.140625" style="164"/>
    <col min="7425" max="7425" width="11.85546875" style="164" customWidth="1"/>
    <col min="7426" max="7426" width="46.5703125" style="164" customWidth="1"/>
    <col min="7427" max="7429" width="13.5703125" style="164" customWidth="1"/>
    <col min="7430" max="7680" width="9.140625" style="164"/>
    <col min="7681" max="7681" width="11.85546875" style="164" customWidth="1"/>
    <col min="7682" max="7682" width="46.5703125" style="164" customWidth="1"/>
    <col min="7683" max="7685" width="13.5703125" style="164" customWidth="1"/>
    <col min="7686" max="7936" width="9.140625" style="164"/>
    <col min="7937" max="7937" width="11.85546875" style="164" customWidth="1"/>
    <col min="7938" max="7938" width="46.5703125" style="164" customWidth="1"/>
    <col min="7939" max="7941" width="13.5703125" style="164" customWidth="1"/>
    <col min="7942" max="8192" width="9.140625" style="164"/>
    <col min="8193" max="8193" width="11.85546875" style="164" customWidth="1"/>
    <col min="8194" max="8194" width="46.5703125" style="164" customWidth="1"/>
    <col min="8195" max="8197" width="13.5703125" style="164" customWidth="1"/>
    <col min="8198" max="8448" width="9.140625" style="164"/>
    <col min="8449" max="8449" width="11.85546875" style="164" customWidth="1"/>
    <col min="8450" max="8450" width="46.5703125" style="164" customWidth="1"/>
    <col min="8451" max="8453" width="13.5703125" style="164" customWidth="1"/>
    <col min="8454" max="8704" width="9.140625" style="164"/>
    <col min="8705" max="8705" width="11.85546875" style="164" customWidth="1"/>
    <col min="8706" max="8706" width="46.5703125" style="164" customWidth="1"/>
    <col min="8707" max="8709" width="13.5703125" style="164" customWidth="1"/>
    <col min="8710" max="8960" width="9.140625" style="164"/>
    <col min="8961" max="8961" width="11.85546875" style="164" customWidth="1"/>
    <col min="8962" max="8962" width="46.5703125" style="164" customWidth="1"/>
    <col min="8963" max="8965" width="13.5703125" style="164" customWidth="1"/>
    <col min="8966" max="9216" width="9.140625" style="164"/>
    <col min="9217" max="9217" width="11.85546875" style="164" customWidth="1"/>
    <col min="9218" max="9218" width="46.5703125" style="164" customWidth="1"/>
    <col min="9219" max="9221" width="13.5703125" style="164" customWidth="1"/>
    <col min="9222" max="9472" width="9.140625" style="164"/>
    <col min="9473" max="9473" width="11.85546875" style="164" customWidth="1"/>
    <col min="9474" max="9474" width="46.5703125" style="164" customWidth="1"/>
    <col min="9475" max="9477" width="13.5703125" style="164" customWidth="1"/>
    <col min="9478" max="9728" width="9.140625" style="164"/>
    <col min="9729" max="9729" width="11.85546875" style="164" customWidth="1"/>
    <col min="9730" max="9730" width="46.5703125" style="164" customWidth="1"/>
    <col min="9731" max="9733" width="13.5703125" style="164" customWidth="1"/>
    <col min="9734" max="9984" width="9.140625" style="164"/>
    <col min="9985" max="9985" width="11.85546875" style="164" customWidth="1"/>
    <col min="9986" max="9986" width="46.5703125" style="164" customWidth="1"/>
    <col min="9987" max="9989" width="13.5703125" style="164" customWidth="1"/>
    <col min="9990" max="10240" width="9.140625" style="164"/>
    <col min="10241" max="10241" width="11.85546875" style="164" customWidth="1"/>
    <col min="10242" max="10242" width="46.5703125" style="164" customWidth="1"/>
    <col min="10243" max="10245" width="13.5703125" style="164" customWidth="1"/>
    <col min="10246" max="10496" width="9.140625" style="164"/>
    <col min="10497" max="10497" width="11.85546875" style="164" customWidth="1"/>
    <col min="10498" max="10498" width="46.5703125" style="164" customWidth="1"/>
    <col min="10499" max="10501" width="13.5703125" style="164" customWidth="1"/>
    <col min="10502" max="10752" width="9.140625" style="164"/>
    <col min="10753" max="10753" width="11.85546875" style="164" customWidth="1"/>
    <col min="10754" max="10754" width="46.5703125" style="164" customWidth="1"/>
    <col min="10755" max="10757" width="13.5703125" style="164" customWidth="1"/>
    <col min="10758" max="11008" width="9.140625" style="164"/>
    <col min="11009" max="11009" width="11.85546875" style="164" customWidth="1"/>
    <col min="11010" max="11010" width="46.5703125" style="164" customWidth="1"/>
    <col min="11011" max="11013" width="13.5703125" style="164" customWidth="1"/>
    <col min="11014" max="11264" width="9.140625" style="164"/>
    <col min="11265" max="11265" width="11.85546875" style="164" customWidth="1"/>
    <col min="11266" max="11266" width="46.5703125" style="164" customWidth="1"/>
    <col min="11267" max="11269" width="13.5703125" style="164" customWidth="1"/>
    <col min="11270" max="11520" width="9.140625" style="164"/>
    <col min="11521" max="11521" width="11.85546875" style="164" customWidth="1"/>
    <col min="11522" max="11522" width="46.5703125" style="164" customWidth="1"/>
    <col min="11523" max="11525" width="13.5703125" style="164" customWidth="1"/>
    <col min="11526" max="11776" width="9.140625" style="164"/>
    <col min="11777" max="11777" width="11.85546875" style="164" customWidth="1"/>
    <col min="11778" max="11778" width="46.5703125" style="164" customWidth="1"/>
    <col min="11779" max="11781" width="13.5703125" style="164" customWidth="1"/>
    <col min="11782" max="12032" width="9.140625" style="164"/>
    <col min="12033" max="12033" width="11.85546875" style="164" customWidth="1"/>
    <col min="12034" max="12034" width="46.5703125" style="164" customWidth="1"/>
    <col min="12035" max="12037" width="13.5703125" style="164" customWidth="1"/>
    <col min="12038" max="12288" width="9.140625" style="164"/>
    <col min="12289" max="12289" width="11.85546875" style="164" customWidth="1"/>
    <col min="12290" max="12290" width="46.5703125" style="164" customWidth="1"/>
    <col min="12291" max="12293" width="13.5703125" style="164" customWidth="1"/>
    <col min="12294" max="12544" width="9.140625" style="164"/>
    <col min="12545" max="12545" width="11.85546875" style="164" customWidth="1"/>
    <col min="12546" max="12546" width="46.5703125" style="164" customWidth="1"/>
    <col min="12547" max="12549" width="13.5703125" style="164" customWidth="1"/>
    <col min="12550" max="12800" width="9.140625" style="164"/>
    <col min="12801" max="12801" width="11.85546875" style="164" customWidth="1"/>
    <col min="12802" max="12802" width="46.5703125" style="164" customWidth="1"/>
    <col min="12803" max="12805" width="13.5703125" style="164" customWidth="1"/>
    <col min="12806" max="13056" width="9.140625" style="164"/>
    <col min="13057" max="13057" width="11.85546875" style="164" customWidth="1"/>
    <col min="13058" max="13058" width="46.5703125" style="164" customWidth="1"/>
    <col min="13059" max="13061" width="13.5703125" style="164" customWidth="1"/>
    <col min="13062" max="13312" width="9.140625" style="164"/>
    <col min="13313" max="13313" width="11.85546875" style="164" customWidth="1"/>
    <col min="13314" max="13314" width="46.5703125" style="164" customWidth="1"/>
    <col min="13315" max="13317" width="13.5703125" style="164" customWidth="1"/>
    <col min="13318" max="13568" width="9.140625" style="164"/>
    <col min="13569" max="13569" width="11.85546875" style="164" customWidth="1"/>
    <col min="13570" max="13570" width="46.5703125" style="164" customWidth="1"/>
    <col min="13571" max="13573" width="13.5703125" style="164" customWidth="1"/>
    <col min="13574" max="13824" width="9.140625" style="164"/>
    <col min="13825" max="13825" width="11.85546875" style="164" customWidth="1"/>
    <col min="13826" max="13826" width="46.5703125" style="164" customWidth="1"/>
    <col min="13827" max="13829" width="13.5703125" style="164" customWidth="1"/>
    <col min="13830" max="14080" width="9.140625" style="164"/>
    <col min="14081" max="14081" width="11.85546875" style="164" customWidth="1"/>
    <col min="14082" max="14082" width="46.5703125" style="164" customWidth="1"/>
    <col min="14083" max="14085" width="13.5703125" style="164" customWidth="1"/>
    <col min="14086" max="14336" width="9.140625" style="164"/>
    <col min="14337" max="14337" width="11.85546875" style="164" customWidth="1"/>
    <col min="14338" max="14338" width="46.5703125" style="164" customWidth="1"/>
    <col min="14339" max="14341" width="13.5703125" style="164" customWidth="1"/>
    <col min="14342" max="14592" width="9.140625" style="164"/>
    <col min="14593" max="14593" width="11.85546875" style="164" customWidth="1"/>
    <col min="14594" max="14594" width="46.5703125" style="164" customWidth="1"/>
    <col min="14595" max="14597" width="13.5703125" style="164" customWidth="1"/>
    <col min="14598" max="14848" width="9.140625" style="164"/>
    <col min="14849" max="14849" width="11.85546875" style="164" customWidth="1"/>
    <col min="14850" max="14850" width="46.5703125" style="164" customWidth="1"/>
    <col min="14851" max="14853" width="13.5703125" style="164" customWidth="1"/>
    <col min="14854" max="15104" width="9.140625" style="164"/>
    <col min="15105" max="15105" width="11.85546875" style="164" customWidth="1"/>
    <col min="15106" max="15106" width="46.5703125" style="164" customWidth="1"/>
    <col min="15107" max="15109" width="13.5703125" style="164" customWidth="1"/>
    <col min="15110" max="15360" width="9.140625" style="164"/>
    <col min="15361" max="15361" width="11.85546875" style="164" customWidth="1"/>
    <col min="15362" max="15362" width="46.5703125" style="164" customWidth="1"/>
    <col min="15363" max="15365" width="13.5703125" style="164" customWidth="1"/>
    <col min="15366" max="15616" width="9.140625" style="164"/>
    <col min="15617" max="15617" width="11.85546875" style="164" customWidth="1"/>
    <col min="15618" max="15618" width="46.5703125" style="164" customWidth="1"/>
    <col min="15619" max="15621" width="13.5703125" style="164" customWidth="1"/>
    <col min="15622" max="15872" width="9.140625" style="164"/>
    <col min="15873" max="15873" width="11.85546875" style="164" customWidth="1"/>
    <col min="15874" max="15874" width="46.5703125" style="164" customWidth="1"/>
    <col min="15875" max="15877" width="13.5703125" style="164" customWidth="1"/>
    <col min="15878" max="16128" width="9.140625" style="164"/>
    <col min="16129" max="16129" width="11.85546875" style="164" customWidth="1"/>
    <col min="16130" max="16130" width="46.5703125" style="164" customWidth="1"/>
    <col min="16131" max="16133" width="13.5703125" style="164" customWidth="1"/>
    <col min="16134" max="16384" width="9.140625" style="164"/>
  </cols>
  <sheetData>
    <row r="1" spans="1:5" s="156" customFormat="1" ht="16.5" thickBot="1">
      <c r="A1" s="1"/>
      <c r="B1" s="216" t="str">
        <f>CONCATENATE([1]KVI_MOD_ALAPADATOK!M14,"3. melléklet ",[1]KVI_MOD_ALAPADATOK!A7," ",[1]KVI_MOD_ALAPADATOK!B7," ",[1]KVI_MOD_ALAPADATOK!C7," ",[1]KVI_MOD_ALAPADATOK!D7," ",[1]KVI_MOD_ALAPADATOK!E7," ",[1]KVI_MOD_ALAPADATOK!F7," ",[1]KVI_MOD_ALAPADATOK!G7," ",[1]KVI_MOD_ALAPADATOK!H7)</f>
        <v>9.2.3. melléklet a 3 / 2021. ( III.8. ) önkormányzati rendelethez</v>
      </c>
      <c r="C1" s="218"/>
      <c r="D1" s="218"/>
      <c r="E1" s="218"/>
    </row>
    <row r="2" spans="1:5" s="162" customFormat="1" ht="24.75" thickBot="1">
      <c r="A2" s="157" t="s">
        <v>273</v>
      </c>
      <c r="B2" s="158" t="str">
        <f>CONCATENATE([1]KVI_MOD_9.3.2.sz.mell!B2:D2)</f>
        <v>Fulókércsi Étkeztetés És Nappali Ellátás Szociális Alapszolgáltató</v>
      </c>
      <c r="C2" s="159"/>
      <c r="D2" s="160"/>
      <c r="E2" s="161" t="s">
        <v>274</v>
      </c>
    </row>
    <row r="3" spans="1:5" s="162" customFormat="1" ht="24.75" thickBot="1">
      <c r="A3" s="157" t="s">
        <v>2</v>
      </c>
      <c r="B3" s="158" t="s">
        <v>272</v>
      </c>
      <c r="C3" s="159"/>
      <c r="D3" s="160"/>
      <c r="E3" s="161" t="s">
        <v>306</v>
      </c>
    </row>
    <row r="4" spans="1:5" s="163" customFormat="1" ht="15.95" customHeight="1" thickBot="1">
      <c r="A4" s="10"/>
      <c r="B4" s="10"/>
      <c r="C4" s="11"/>
      <c r="D4" s="12"/>
      <c r="E4" s="11" t="str">
        <f>[1]KVI_MOD_9.3.2.sz.mell!E4</f>
        <v xml:space="preserve"> Forintban!</v>
      </c>
    </row>
    <row r="5" spans="1:5" ht="24.75" thickBot="1">
      <c r="A5" s="15" t="s">
        <v>4</v>
      </c>
      <c r="B5" s="140" t="s">
        <v>5</v>
      </c>
      <c r="C5" s="140" t="s">
        <v>269</v>
      </c>
      <c r="D5" s="16" t="s">
        <v>7</v>
      </c>
      <c r="E5" s="141" t="s">
        <v>8</v>
      </c>
    </row>
    <row r="6" spans="1:5" s="169" customFormat="1" ht="12.95" customHeight="1" thickBot="1">
      <c r="A6" s="165" t="s">
        <v>9</v>
      </c>
      <c r="B6" s="166" t="s">
        <v>10</v>
      </c>
      <c r="C6" s="166" t="s">
        <v>11</v>
      </c>
      <c r="D6" s="167" t="s">
        <v>12</v>
      </c>
      <c r="E6" s="168" t="s">
        <v>13</v>
      </c>
    </row>
    <row r="7" spans="1:5" s="169" customFormat="1" ht="15.95" customHeight="1" thickBot="1">
      <c r="A7" s="26" t="s">
        <v>14</v>
      </c>
      <c r="B7" s="27"/>
      <c r="C7" s="27"/>
      <c r="D7" s="27"/>
      <c r="E7" s="28"/>
    </row>
    <row r="8" spans="1:5" s="173" customFormat="1" ht="12" customHeight="1" thickBot="1">
      <c r="A8" s="21" t="s">
        <v>15</v>
      </c>
      <c r="B8" s="170" t="s">
        <v>275</v>
      </c>
      <c r="C8" s="171">
        <f>SUM(C9:C19)</f>
        <v>0</v>
      </c>
      <c r="D8" s="171">
        <f>SUM(D9:D19)</f>
        <v>0</v>
      </c>
      <c r="E8" s="172">
        <f>SUM(E9:E19)</f>
        <v>0</v>
      </c>
    </row>
    <row r="9" spans="1:5" s="173" customFormat="1" ht="12" customHeight="1">
      <c r="A9" s="174" t="s">
        <v>17</v>
      </c>
      <c r="B9" s="91" t="s">
        <v>70</v>
      </c>
      <c r="C9" s="175"/>
      <c r="D9" s="175"/>
      <c r="E9" s="176"/>
    </row>
    <row r="10" spans="1:5" s="173" customFormat="1" ht="12" customHeight="1">
      <c r="A10" s="177" t="s">
        <v>19</v>
      </c>
      <c r="B10" s="93" t="s">
        <v>72</v>
      </c>
      <c r="C10" s="179"/>
      <c r="D10" s="185"/>
      <c r="E10" s="186"/>
    </row>
    <row r="11" spans="1:5" s="173" customFormat="1" ht="12" customHeight="1">
      <c r="A11" s="177" t="s">
        <v>21</v>
      </c>
      <c r="B11" s="93" t="s">
        <v>74</v>
      </c>
      <c r="C11" s="179"/>
      <c r="D11" s="185"/>
      <c r="E11" s="186"/>
    </row>
    <row r="12" spans="1:5" s="173" customFormat="1" ht="12" customHeight="1">
      <c r="A12" s="177" t="s">
        <v>23</v>
      </c>
      <c r="B12" s="93" t="s">
        <v>76</v>
      </c>
      <c r="C12" s="179"/>
      <c r="D12" s="185"/>
      <c r="E12" s="186"/>
    </row>
    <row r="13" spans="1:5" s="173" customFormat="1" ht="12" customHeight="1">
      <c r="A13" s="177" t="s">
        <v>25</v>
      </c>
      <c r="B13" s="93" t="s">
        <v>78</v>
      </c>
      <c r="C13" s="179"/>
      <c r="D13" s="185"/>
      <c r="E13" s="186"/>
    </row>
    <row r="14" spans="1:5" s="173" customFormat="1" ht="12" customHeight="1">
      <c r="A14" s="177" t="s">
        <v>27</v>
      </c>
      <c r="B14" s="93" t="s">
        <v>276</v>
      </c>
      <c r="C14" s="179"/>
      <c r="D14" s="185"/>
      <c r="E14" s="186"/>
    </row>
    <row r="15" spans="1:5" s="173" customFormat="1" ht="12" customHeight="1">
      <c r="A15" s="177" t="s">
        <v>184</v>
      </c>
      <c r="B15" s="114" t="s">
        <v>277</v>
      </c>
      <c r="C15" s="179"/>
      <c r="D15" s="185"/>
      <c r="E15" s="186"/>
    </row>
    <row r="16" spans="1:5" s="173" customFormat="1" ht="12" customHeight="1">
      <c r="A16" s="177" t="s">
        <v>186</v>
      </c>
      <c r="B16" s="93" t="s">
        <v>278</v>
      </c>
      <c r="C16" s="180"/>
      <c r="D16" s="219"/>
      <c r="E16" s="220"/>
    </row>
    <row r="17" spans="1:5" s="181" customFormat="1" ht="12" customHeight="1">
      <c r="A17" s="177" t="s">
        <v>188</v>
      </c>
      <c r="B17" s="93" t="s">
        <v>86</v>
      </c>
      <c r="C17" s="179"/>
      <c r="D17" s="185"/>
      <c r="E17" s="186"/>
    </row>
    <row r="18" spans="1:5" s="181" customFormat="1" ht="12" customHeight="1">
      <c r="A18" s="177" t="s">
        <v>190</v>
      </c>
      <c r="B18" s="93" t="s">
        <v>88</v>
      </c>
      <c r="C18" s="182"/>
      <c r="D18" s="221"/>
      <c r="E18" s="222"/>
    </row>
    <row r="19" spans="1:5" s="181" customFormat="1" ht="12" customHeight="1" thickBot="1">
      <c r="A19" s="177" t="s">
        <v>192</v>
      </c>
      <c r="B19" s="114" t="s">
        <v>90</v>
      </c>
      <c r="C19" s="182"/>
      <c r="D19" s="221"/>
      <c r="E19" s="222"/>
    </row>
    <row r="20" spans="1:5" s="173" customFormat="1" ht="12" customHeight="1" thickBot="1">
      <c r="A20" s="21" t="s">
        <v>29</v>
      </c>
      <c r="B20" s="170" t="s">
        <v>279</v>
      </c>
      <c r="C20" s="171">
        <f>SUM(C21:C23)</f>
        <v>0</v>
      </c>
      <c r="D20" s="183">
        <f>SUM(D21:D23)</f>
        <v>0</v>
      </c>
      <c r="E20" s="184">
        <f>SUM(E21:E23)</f>
        <v>0</v>
      </c>
    </row>
    <row r="21" spans="1:5" s="181" customFormat="1" ht="12" customHeight="1">
      <c r="A21" s="177" t="s">
        <v>31</v>
      </c>
      <c r="B21" s="111" t="s">
        <v>32</v>
      </c>
      <c r="C21" s="179"/>
      <c r="D21" s="185"/>
      <c r="E21" s="186"/>
    </row>
    <row r="22" spans="1:5" s="181" customFormat="1" ht="12" customHeight="1">
      <c r="A22" s="177" t="s">
        <v>33</v>
      </c>
      <c r="B22" s="93" t="s">
        <v>280</v>
      </c>
      <c r="C22" s="179"/>
      <c r="D22" s="185"/>
      <c r="E22" s="186"/>
    </row>
    <row r="23" spans="1:5" s="181" customFormat="1" ht="12" customHeight="1">
      <c r="A23" s="177" t="s">
        <v>35</v>
      </c>
      <c r="B23" s="93" t="s">
        <v>281</v>
      </c>
      <c r="C23" s="179"/>
      <c r="D23" s="185"/>
      <c r="E23" s="186"/>
    </row>
    <row r="24" spans="1:5" s="181" customFormat="1" ht="12" customHeight="1" thickBot="1">
      <c r="A24" s="177" t="s">
        <v>37</v>
      </c>
      <c r="B24" s="93" t="s">
        <v>282</v>
      </c>
      <c r="C24" s="179"/>
      <c r="D24" s="185"/>
      <c r="E24" s="186"/>
    </row>
    <row r="25" spans="1:5" s="181" customFormat="1" ht="12" customHeight="1" thickBot="1">
      <c r="A25" s="187" t="s">
        <v>43</v>
      </c>
      <c r="B25" s="110" t="s">
        <v>283</v>
      </c>
      <c r="C25" s="188"/>
      <c r="D25" s="189"/>
      <c r="E25" s="190"/>
    </row>
    <row r="26" spans="1:5" s="181" customFormat="1" ht="12" customHeight="1" thickBot="1">
      <c r="A26" s="187" t="s">
        <v>232</v>
      </c>
      <c r="B26" s="110" t="s">
        <v>284</v>
      </c>
      <c r="C26" s="171">
        <f>+C27+C28</f>
        <v>0</v>
      </c>
      <c r="D26" s="183">
        <f>+D27+D28</f>
        <v>0</v>
      </c>
      <c r="E26" s="184">
        <f>+E27+E28</f>
        <v>0</v>
      </c>
    </row>
    <row r="27" spans="1:5" s="181" customFormat="1" ht="12" customHeight="1">
      <c r="A27" s="191" t="s">
        <v>59</v>
      </c>
      <c r="B27" s="192" t="s">
        <v>280</v>
      </c>
      <c r="C27" s="193"/>
      <c r="D27" s="194"/>
      <c r="E27" s="195"/>
    </row>
    <row r="28" spans="1:5" s="181" customFormat="1" ht="22.5">
      <c r="A28" s="191" t="s">
        <v>61</v>
      </c>
      <c r="B28" s="196" t="s">
        <v>285</v>
      </c>
      <c r="C28" s="197"/>
      <c r="D28" s="223"/>
      <c r="E28" s="224"/>
    </row>
    <row r="29" spans="1:5" s="181" customFormat="1" ht="12" customHeight="1" thickBot="1">
      <c r="A29" s="177" t="s">
        <v>62</v>
      </c>
      <c r="B29" s="198" t="s">
        <v>286</v>
      </c>
      <c r="C29" s="199"/>
      <c r="D29" s="225"/>
      <c r="E29" s="226"/>
    </row>
    <row r="30" spans="1:5" s="181" customFormat="1" ht="12" customHeight="1" thickBot="1">
      <c r="A30" s="187" t="s">
        <v>67</v>
      </c>
      <c r="B30" s="110" t="s">
        <v>287</v>
      </c>
      <c r="C30" s="171">
        <f>+C31+C32+C33</f>
        <v>0</v>
      </c>
      <c r="D30" s="183">
        <f>+D31+D32+D33</f>
        <v>0</v>
      </c>
      <c r="E30" s="184">
        <f>+E31+E32+E33</f>
        <v>0</v>
      </c>
    </row>
    <row r="31" spans="1:5" s="181" customFormat="1" ht="12" customHeight="1">
      <c r="A31" s="191" t="s">
        <v>69</v>
      </c>
      <c r="B31" s="192" t="s">
        <v>94</v>
      </c>
      <c r="C31" s="193"/>
      <c r="D31" s="194"/>
      <c r="E31" s="195"/>
    </row>
    <row r="32" spans="1:5" s="181" customFormat="1" ht="12" customHeight="1">
      <c r="A32" s="191" t="s">
        <v>71</v>
      </c>
      <c r="B32" s="196" t="s">
        <v>96</v>
      </c>
      <c r="C32" s="197"/>
      <c r="D32" s="223"/>
      <c r="E32" s="224"/>
    </row>
    <row r="33" spans="1:5" s="181" customFormat="1" ht="12" customHeight="1" thickBot="1">
      <c r="A33" s="177" t="s">
        <v>73</v>
      </c>
      <c r="B33" s="198" t="s">
        <v>98</v>
      </c>
      <c r="C33" s="199"/>
      <c r="D33" s="225"/>
      <c r="E33" s="226"/>
    </row>
    <row r="34" spans="1:5" s="173" customFormat="1" ht="12" customHeight="1" thickBot="1">
      <c r="A34" s="187" t="s">
        <v>91</v>
      </c>
      <c r="B34" s="110" t="s">
        <v>288</v>
      </c>
      <c r="C34" s="188"/>
      <c r="D34" s="189"/>
      <c r="E34" s="190"/>
    </row>
    <row r="35" spans="1:5" s="173" customFormat="1" ht="12" customHeight="1" thickBot="1">
      <c r="A35" s="187" t="s">
        <v>250</v>
      </c>
      <c r="B35" s="110" t="s">
        <v>289</v>
      </c>
      <c r="C35" s="188"/>
      <c r="D35" s="189"/>
      <c r="E35" s="190"/>
    </row>
    <row r="36" spans="1:5" s="173" customFormat="1" ht="12" customHeight="1" thickBot="1">
      <c r="A36" s="21" t="s">
        <v>113</v>
      </c>
      <c r="B36" s="110" t="s">
        <v>290</v>
      </c>
      <c r="C36" s="171">
        <f>+C8+C20+C25+C26+C30+C34+C35</f>
        <v>0</v>
      </c>
      <c r="D36" s="183">
        <f>+D8+D20+D25+D26+D30+D34+D35</f>
        <v>0</v>
      </c>
      <c r="E36" s="184">
        <f>+E8+E20+E25+E26+E30+E34+E35</f>
        <v>0</v>
      </c>
    </row>
    <row r="37" spans="1:5" s="173" customFormat="1" ht="12" customHeight="1" thickBot="1">
      <c r="A37" s="200" t="s">
        <v>123</v>
      </c>
      <c r="B37" s="110" t="s">
        <v>291</v>
      </c>
      <c r="C37" s="171">
        <f>+C38+C39+C40</f>
        <v>0</v>
      </c>
      <c r="D37" s="183">
        <f>+D38+D39+D40</f>
        <v>0</v>
      </c>
      <c r="E37" s="184">
        <f>+E38+E39+E40</f>
        <v>0</v>
      </c>
    </row>
    <row r="38" spans="1:5" s="173" customFormat="1" ht="12" customHeight="1">
      <c r="A38" s="191" t="s">
        <v>292</v>
      </c>
      <c r="B38" s="192" t="s">
        <v>293</v>
      </c>
      <c r="C38" s="193"/>
      <c r="D38" s="194"/>
      <c r="E38" s="195"/>
    </row>
    <row r="39" spans="1:5" s="173" customFormat="1" ht="12" customHeight="1">
      <c r="A39" s="191" t="s">
        <v>294</v>
      </c>
      <c r="B39" s="196" t="s">
        <v>295</v>
      </c>
      <c r="C39" s="197"/>
      <c r="D39" s="223"/>
      <c r="E39" s="224"/>
    </row>
    <row r="40" spans="1:5" s="181" customFormat="1" ht="12" customHeight="1" thickBot="1">
      <c r="A40" s="177" t="s">
        <v>296</v>
      </c>
      <c r="B40" s="198" t="s">
        <v>297</v>
      </c>
      <c r="C40" s="199"/>
      <c r="D40" s="225"/>
      <c r="E40" s="226"/>
    </row>
    <row r="41" spans="1:5" s="181" customFormat="1" ht="15.2" customHeight="1" thickBot="1">
      <c r="A41" s="200" t="s">
        <v>260</v>
      </c>
      <c r="B41" s="204" t="s">
        <v>298</v>
      </c>
      <c r="C41" s="205">
        <f>+C36+C37</f>
        <v>0</v>
      </c>
      <c r="D41" s="206">
        <f>+D36+D37</f>
        <v>0</v>
      </c>
      <c r="E41" s="207">
        <f>+E36+E37</f>
        <v>0</v>
      </c>
    </row>
    <row r="42" spans="1:5" s="181" customFormat="1" ht="15.2" customHeight="1">
      <c r="A42" s="81"/>
      <c r="B42" s="82"/>
      <c r="C42" s="83"/>
    </row>
    <row r="43" spans="1:5" ht="15.75" thickBot="1">
      <c r="A43" s="208"/>
      <c r="B43" s="209"/>
      <c r="C43" s="210"/>
    </row>
    <row r="44" spans="1:5" s="169" customFormat="1" ht="16.5" customHeight="1" thickBot="1">
      <c r="A44" s="26" t="s">
        <v>175</v>
      </c>
      <c r="B44" s="27"/>
      <c r="C44" s="27"/>
      <c r="D44" s="27"/>
      <c r="E44" s="28"/>
    </row>
    <row r="45" spans="1:5" s="211" customFormat="1" ht="12" customHeight="1" thickBot="1">
      <c r="A45" s="187" t="s">
        <v>15</v>
      </c>
      <c r="B45" s="110" t="s">
        <v>299</v>
      </c>
      <c r="C45" s="171">
        <f>SUM(C46:C50)</f>
        <v>0</v>
      </c>
      <c r="D45" s="183">
        <f>SUM(D46:D50)</f>
        <v>0</v>
      </c>
      <c r="E45" s="184">
        <f>SUM(E46:E50)</f>
        <v>0</v>
      </c>
    </row>
    <row r="46" spans="1:5" ht="12" customHeight="1">
      <c r="A46" s="177" t="s">
        <v>17</v>
      </c>
      <c r="B46" s="111" t="s">
        <v>177</v>
      </c>
      <c r="C46" s="193"/>
      <c r="D46" s="194"/>
      <c r="E46" s="195"/>
    </row>
    <row r="47" spans="1:5" ht="12" customHeight="1">
      <c r="A47" s="177" t="s">
        <v>19</v>
      </c>
      <c r="B47" s="93" t="s">
        <v>178</v>
      </c>
      <c r="C47" s="213"/>
      <c r="D47" s="227"/>
      <c r="E47" s="228"/>
    </row>
    <row r="48" spans="1:5" ht="12" customHeight="1">
      <c r="A48" s="177" t="s">
        <v>21</v>
      </c>
      <c r="B48" s="93" t="s">
        <v>179</v>
      </c>
      <c r="C48" s="213"/>
      <c r="D48" s="227"/>
      <c r="E48" s="228"/>
    </row>
    <row r="49" spans="1:5" ht="12" customHeight="1">
      <c r="A49" s="177" t="s">
        <v>23</v>
      </c>
      <c r="B49" s="93" t="s">
        <v>180</v>
      </c>
      <c r="C49" s="213"/>
      <c r="D49" s="227"/>
      <c r="E49" s="228"/>
    </row>
    <row r="50" spans="1:5" ht="12" customHeight="1" thickBot="1">
      <c r="A50" s="177" t="s">
        <v>25</v>
      </c>
      <c r="B50" s="93" t="s">
        <v>182</v>
      </c>
      <c r="C50" s="213"/>
      <c r="D50" s="227"/>
      <c r="E50" s="228"/>
    </row>
    <row r="51" spans="1:5" ht="12" customHeight="1" thickBot="1">
      <c r="A51" s="187" t="s">
        <v>29</v>
      </c>
      <c r="B51" s="110" t="s">
        <v>300</v>
      </c>
      <c r="C51" s="171">
        <f>SUM(C52:C54)</f>
        <v>0</v>
      </c>
      <c r="D51" s="183">
        <f>SUM(D52:D54)</f>
        <v>0</v>
      </c>
      <c r="E51" s="184">
        <f>SUM(E52:E54)</f>
        <v>0</v>
      </c>
    </row>
    <row r="52" spans="1:5" s="211" customFormat="1" ht="12" customHeight="1">
      <c r="A52" s="177" t="s">
        <v>31</v>
      </c>
      <c r="B52" s="111" t="s">
        <v>213</v>
      </c>
      <c r="C52" s="193"/>
      <c r="D52" s="194"/>
      <c r="E52" s="195"/>
    </row>
    <row r="53" spans="1:5" ht="12" customHeight="1">
      <c r="A53" s="177" t="s">
        <v>33</v>
      </c>
      <c r="B53" s="93" t="s">
        <v>215</v>
      </c>
      <c r="C53" s="213"/>
      <c r="D53" s="227"/>
      <c r="E53" s="228"/>
    </row>
    <row r="54" spans="1:5" ht="12" customHeight="1">
      <c r="A54" s="177" t="s">
        <v>35</v>
      </c>
      <c r="B54" s="93" t="s">
        <v>301</v>
      </c>
      <c r="C54" s="213"/>
      <c r="D54" s="227"/>
      <c r="E54" s="228"/>
    </row>
    <row r="55" spans="1:5" ht="12" customHeight="1" thickBot="1">
      <c r="A55" s="177" t="s">
        <v>37</v>
      </c>
      <c r="B55" s="93" t="s">
        <v>302</v>
      </c>
      <c r="C55" s="213"/>
      <c r="D55" s="227"/>
      <c r="E55" s="228"/>
    </row>
    <row r="56" spans="1:5" ht="15.2" customHeight="1" thickBot="1">
      <c r="A56" s="187" t="s">
        <v>43</v>
      </c>
      <c r="B56" s="110" t="s">
        <v>303</v>
      </c>
      <c r="C56" s="188"/>
      <c r="D56" s="189"/>
      <c r="E56" s="190"/>
    </row>
    <row r="57" spans="1:5" ht="15.75" thickBot="1">
      <c r="A57" s="187" t="s">
        <v>232</v>
      </c>
      <c r="B57" s="214" t="s">
        <v>304</v>
      </c>
      <c r="C57" s="205">
        <f>+C45+C51+C56</f>
        <v>0</v>
      </c>
      <c r="D57" s="206">
        <f>+D45+D51+D56</f>
        <v>0</v>
      </c>
      <c r="E57" s="207">
        <f>+E45+E51+E56</f>
        <v>0</v>
      </c>
    </row>
    <row r="58" spans="1:5" ht="15.2" customHeight="1" thickBot="1">
      <c r="C58" s="129">
        <f>C41-C57</f>
        <v>0</v>
      </c>
      <c r="D58" s="129">
        <f>D41-D57</f>
        <v>0</v>
      </c>
    </row>
    <row r="59" spans="1:5" ht="14.45" customHeight="1" thickBot="1">
      <c r="A59" s="152" t="s">
        <v>264</v>
      </c>
      <c r="B59" s="153"/>
      <c r="C59" s="133"/>
      <c r="D59" s="133"/>
      <c r="E59" s="134"/>
    </row>
    <row r="60" spans="1:5" ht="15.75" thickBot="1">
      <c r="A60" s="154" t="s">
        <v>265</v>
      </c>
      <c r="B60" s="155"/>
      <c r="C60" s="133"/>
      <c r="D60" s="133"/>
      <c r="E60" s="134"/>
    </row>
  </sheetData>
  <mergeCells count="5">
    <mergeCell ref="B1:E1"/>
    <mergeCell ref="B2:D2"/>
    <mergeCell ref="B3:D3"/>
    <mergeCell ref="A7:E7"/>
    <mergeCell ref="A44:E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9.1. melléklet</vt:lpstr>
      <vt:lpstr>9.1.1. melléklet</vt:lpstr>
      <vt:lpstr>9.1.2. melléklet</vt:lpstr>
      <vt:lpstr>9.1.3. melléklet</vt:lpstr>
      <vt:lpstr>9.2. melléklet</vt:lpstr>
      <vt:lpstr>9.2.1. melléklet</vt:lpstr>
      <vt:lpstr>9.2.2. melléklet</vt:lpstr>
      <vt:lpstr>9.2.3.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jegyzo</dc:creator>
  <cp:lastModifiedBy>jegyzo</cp:lastModifiedBy>
  <dcterms:created xsi:type="dcterms:W3CDTF">2021-03-10T12:12:21Z</dcterms:created>
  <dcterms:modified xsi:type="dcterms:W3CDTF">2021-03-10T12:18:44Z</dcterms:modified>
</cp:coreProperties>
</file>