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firstSheet="27" activeTab="35"/>
  </bookViews>
  <sheets>
    <sheet name="1.mell." sheetId="1" r:id="rId1"/>
    <sheet name="2.1. mell." sheetId="2" r:id="rId2"/>
    <sheet name="2.2. mell." sheetId="3" r:id="rId3"/>
    <sheet name="3.1. mell." sheetId="4" r:id="rId4"/>
    <sheet name="3.2.. mell." sheetId="5" r:id="rId5"/>
    <sheet name="3.3. mell." sheetId="6" r:id="rId6"/>
    <sheet name="3.4.mell." sheetId="7" r:id="rId7"/>
    <sheet name="3.5. mell. " sheetId="8" r:id="rId8"/>
    <sheet name="3.6.. mell." sheetId="9" r:id="rId9"/>
    <sheet name="3.7. mell." sheetId="10" r:id="rId10"/>
    <sheet name="3.8. mell." sheetId="11" r:id="rId11"/>
    <sheet name="3.9. mell." sheetId="12" r:id="rId12"/>
    <sheet name="3.10. mell." sheetId="13" r:id="rId13"/>
    <sheet name="3.11. mell. " sheetId="14" r:id="rId14"/>
    <sheet name="3.12. mell." sheetId="15" r:id="rId15"/>
    <sheet name="3.13. mell. " sheetId="16" r:id="rId16"/>
    <sheet name="3.14. mell." sheetId="17" r:id="rId17"/>
    <sheet name="3.15. mell. " sheetId="18" r:id="rId18"/>
    <sheet name="3.16. mell." sheetId="19" r:id="rId19"/>
    <sheet name="3.17. mell." sheetId="20" r:id="rId20"/>
    <sheet name="3.18. 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3.23.mell." sheetId="26" r:id="rId26"/>
    <sheet name="3.24.mell." sheetId="27" r:id="rId27"/>
    <sheet name="3.25.mell." sheetId="28" r:id="rId28"/>
    <sheet name="3.26.mell." sheetId="29" r:id="rId29"/>
    <sheet name="3.27.mell." sheetId="30" r:id="rId30"/>
    <sheet name="3.28.mell." sheetId="31" r:id="rId31"/>
    <sheet name="3.29.mell." sheetId="32" r:id="rId32"/>
    <sheet name="4.mell." sheetId="33" r:id="rId33"/>
    <sheet name="5.mell." sheetId="34" r:id="rId34"/>
    <sheet name="6.mell." sheetId="35" r:id="rId35"/>
    <sheet name="7.1.mell." sheetId="36" r:id="rId36"/>
    <sheet name="7.2.mell." sheetId="37" r:id="rId37"/>
    <sheet name="7.3.mell." sheetId="38" r:id="rId38"/>
    <sheet name="8.mell" sheetId="39" r:id="rId39"/>
    <sheet name="9.mell." sheetId="40" r:id="rId40"/>
    <sheet name="10.mell." sheetId="41" r:id="rId41"/>
  </sheets>
  <externalReferences>
    <externalReference r:id="rId44"/>
  </externalReferences>
  <definedNames>
    <definedName name="_xlfn.IFERROR" hidden="1">#NAME?</definedName>
    <definedName name="_xlnm.Print_Titles" localSheetId="3">'3.1. mell.'!$1:$7</definedName>
    <definedName name="_xlnm.Print_Titles" localSheetId="12">'3.10. mell.'!$1:$7</definedName>
    <definedName name="_xlnm.Print_Titles" localSheetId="13">'3.11. mell. '!$1:$7</definedName>
    <definedName name="_xlnm.Print_Titles" localSheetId="14">'3.12. mell.'!$1:$7</definedName>
    <definedName name="_xlnm.Print_Titles" localSheetId="15">'3.13. mell. '!$1:$7</definedName>
    <definedName name="_xlnm.Print_Titles" localSheetId="16">'3.14. mell.'!$1:$7</definedName>
    <definedName name="_xlnm.Print_Titles" localSheetId="17">'3.15. mell. '!$1:$7</definedName>
    <definedName name="_xlnm.Print_Titles" localSheetId="18">'3.16. mell.'!$1:$7</definedName>
    <definedName name="_xlnm.Print_Titles" localSheetId="19">'3.17. mell.'!$1:$7</definedName>
    <definedName name="_xlnm.Print_Titles" localSheetId="20">'3.18. mell.'!$1:$7</definedName>
    <definedName name="_xlnm.Print_Titles" localSheetId="21">'3.19.mell.'!$1:$7</definedName>
    <definedName name="_xlnm.Print_Titles" localSheetId="4">'3.2.. mell.'!$1:$7</definedName>
    <definedName name="_xlnm.Print_Titles" localSheetId="22">'3.20.mell.'!$1:$7</definedName>
    <definedName name="_xlnm.Print_Titles" localSheetId="23">'3.21.mell.'!$1:$7</definedName>
    <definedName name="_xlnm.Print_Titles" localSheetId="24">'3.22.mell.'!$1:$7</definedName>
    <definedName name="_xlnm.Print_Titles" localSheetId="25">'3.23.mell.'!$1:$7</definedName>
    <definedName name="_xlnm.Print_Titles" localSheetId="26">'3.24.mell.'!$1:$7</definedName>
    <definedName name="_xlnm.Print_Titles" localSheetId="27">'3.25.mell.'!$1:$7</definedName>
    <definedName name="_xlnm.Print_Titles" localSheetId="28">'3.26.mell.'!$1:$7</definedName>
    <definedName name="_xlnm.Print_Titles" localSheetId="29">'3.27.mell.'!$1:$7</definedName>
    <definedName name="_xlnm.Print_Titles" localSheetId="30">'3.28.mell.'!$1:$7</definedName>
    <definedName name="_xlnm.Print_Titles" localSheetId="31">'3.29.mell.'!$1:$7</definedName>
    <definedName name="_xlnm.Print_Titles" localSheetId="5">'3.3. mell.'!$1:$7</definedName>
    <definedName name="_xlnm.Print_Titles" localSheetId="6">'3.4.mell.'!$1:$7</definedName>
    <definedName name="_xlnm.Print_Titles" localSheetId="7">'3.5. mell. '!$1:$7</definedName>
    <definedName name="_xlnm.Print_Titles" localSheetId="8">'3.6.. mell.'!$1:$7</definedName>
    <definedName name="_xlnm.Print_Titles" localSheetId="9">'3.7. mell.'!$1:$7</definedName>
    <definedName name="_xlnm.Print_Titles" localSheetId="10">'3.8. mell.'!$1:$7</definedName>
    <definedName name="_xlnm.Print_Titles" localSheetId="11">'3.9. mell.'!$1:$7</definedName>
    <definedName name="_xlnm.Print_Area" localSheetId="0">'1.mell.'!$A$1:$E$151</definedName>
  </definedNames>
  <calcPr fullCalcOnLoad="1"/>
</workbook>
</file>

<file path=xl/sharedStrings.xml><?xml version="1.0" encoding="utf-8"?>
<sst xmlns="http://schemas.openxmlformats.org/spreadsheetml/2006/main" count="3895" uniqueCount="960">
  <si>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</si>
  <si>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</si>
  <si>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</si>
  <si>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</si>
  <si>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</si>
  <si>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</si>
  <si>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</si>
  <si>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</si>
  <si>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H/II/9g</t>
  </si>
  <si>
    <t>H/II/9h</t>
  </si>
  <si>
    <t>H/II</t>
  </si>
  <si>
    <t>Költségvetési évet követően esedékes kötelezettségek (=H/II/1+…+H/II/9)</t>
  </si>
  <si>
    <t>H/III/1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</si>
  <si>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</si>
  <si>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</si>
  <si>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</si>
  <si>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</si>
  <si>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</si>
  <si>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</si>
  <si>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</si>
  <si>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</si>
  <si>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</si>
  <si>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</si>
  <si>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</si>
  <si>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</si>
  <si>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</si>
  <si>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</si>
  <si>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</si>
  <si>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</si>
  <si>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</si>
  <si>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</si>
  <si>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</si>
  <si>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</si>
  <si>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</si>
  <si>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</si>
  <si>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</si>
  <si>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</si>
  <si>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</si>
  <si>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</si>
  <si>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</si>
  <si>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- ebből: tartós részesedések jegybankban</t>
  </si>
  <si>
    <t>- ebből: tartós részesedések társulásban</t>
  </si>
  <si>
    <t>- ebből: államkötvények</t>
  </si>
  <si>
    <t>- ebből: helyi önkormányzatok kötvényei</t>
  </si>
  <si>
    <t>- ebből: kárpótlási jegyek</t>
  </si>
  <si>
    <t>- ebből: kincstárjegyek</t>
  </si>
  <si>
    <t>- ebből: befektetési jegyek</t>
  </si>
  <si>
    <t>- ebből: költségvetési évben esedékes követelések államháztartáson belüli megelőlegezések törlesztésére</t>
  </si>
  <si>
    <t>- ebből: költségvetési évet követően esedékes követelések államháztartáson belüli megelőlegezések törlesztésére</t>
  </si>
  <si>
    <t>- ebből: immateriális javakra adott előlegek</t>
  </si>
  <si>
    <t>- ebből: beruházásokra adott előlegek</t>
  </si>
  <si>
    <t>- ebből: készletekre adott előlegek</t>
  </si>
  <si>
    <t>- ebből: foglalkoztatottaknak adott előlegek</t>
  </si>
  <si>
    <t>- ebből: egyéb adott előlegek</t>
  </si>
  <si>
    <t>- ebből: költségvetési évben esedékes kötelezettségek államháztartáson belüli megelőlegezések visszafizetésére</t>
  </si>
  <si>
    <t>- ebből: költségvetési évben esedékes kötelezettségek forgatási célú belföldi értékpapírok beváltására</t>
  </si>
  <si>
    <t>- ebből: költségvetési évben esedékes kötelezettségek befektetési célú belföldi értékpapírok beváltására</t>
  </si>
  <si>
    <t>- ebből: költségvetési évben esedékes kötelezettségek külföldi értékpapírok beváltására</t>
  </si>
  <si>
    <t>- ebből: költségvetési évet követően esedékes kötelezettségek államháztartáson belüli megelőlegezések visszafizetésére</t>
  </si>
  <si>
    <t>- ebből: költségvetési évet követően esedékes kötelezettségek forgatási célú belföldi értékpapírok beváltására</t>
  </si>
  <si>
    <t>- ebből: költségvetési évet követően esedékes kötelezettségek befektetési célú belföldi értékpapírok beváltására</t>
  </si>
  <si>
    <t>- ebből: költségvetési évévet követően esedékes kötelezettségek külföldi értékpapírok beváltására</t>
  </si>
  <si>
    <t>3/26. melléklet a 7/2015. (V.08.) önkormányzati rendelethez</t>
  </si>
  <si>
    <t>3/27. melléklet a 7/2015. (V.08.) önkormányzati rendelethez</t>
  </si>
  <si>
    <t>3/28. melléklet a 7/2015. (V.08.) önkormányzati rendelethez</t>
  </si>
  <si>
    <t>3/29. melléklet a 7/2015. (V.08.) önkormányzati rendelethez</t>
  </si>
  <si>
    <t>Szociális étkezők térítési díjából biztosított kedvezmény</t>
  </si>
  <si>
    <t>BURSA Ösztöndíjkezelő Alap</t>
  </si>
  <si>
    <t>ösztöndíj</t>
  </si>
  <si>
    <t>Rendőrség</t>
  </si>
  <si>
    <t>gépjárműnormához hj.</t>
  </si>
  <si>
    <t>Falugondnoki Egyesület</t>
  </si>
  <si>
    <t>működési támogatás</t>
  </si>
  <si>
    <t>Katasztrófa-Védelem</t>
  </si>
  <si>
    <t>Arany János Tehetségkutató Program</t>
  </si>
  <si>
    <t>BAKONYSZENTIVÁN KÖZSÉG ÖNKORMÁNYZATA</t>
  </si>
  <si>
    <t xml:space="preserve">B </t>
  </si>
  <si>
    <t>Előző évi működési célú pénzmaradvány átadás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</si>
  <si>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</si>
  <si>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</si>
  <si>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</si>
  <si>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</si>
  <si>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</si>
  <si>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t>Eredeti</t>
  </si>
  <si>
    <t>Módosított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</si>
  <si>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</si>
  <si>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</si>
  <si>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</si>
  <si>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</si>
  <si>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</si>
  <si>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</si>
  <si>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</si>
  <si>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</si>
  <si>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</si>
  <si>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</si>
  <si>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</si>
  <si>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 xml:space="preserve">B) FORGÓESZKÖZÖK </t>
  </si>
  <si>
    <t>l.   Készletek</t>
  </si>
  <si>
    <t>ESZKÖZÖK ÖSSZESEN</t>
  </si>
  <si>
    <t>F O R R Á S O K</t>
  </si>
  <si>
    <t>FORRÁSOK ÖSSZESEN</t>
  </si>
  <si>
    <t>EGYSZERŰSÍTETT PÉNZFORGALMI JELENTÉS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</si>
  <si>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</si>
  <si>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</si>
  <si>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</si>
  <si>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</si>
  <si>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</si>
  <si>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</si>
  <si>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</si>
  <si>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</si>
  <si>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</si>
  <si>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</si>
  <si>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</si>
  <si>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</si>
  <si>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</si>
  <si>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</si>
  <si>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</si>
  <si>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</si>
  <si>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</si>
  <si>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</si>
  <si>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</si>
  <si>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</si>
  <si>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</si>
  <si>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</si>
  <si>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</si>
  <si>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</si>
  <si>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</si>
  <si>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</si>
  <si>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</si>
  <si>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</si>
  <si>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</si>
  <si>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</si>
  <si>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</si>
  <si>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</si>
  <si>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</si>
  <si>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</si>
  <si>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</si>
  <si>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</t>
  </si>
  <si>
    <t>B</t>
  </si>
  <si>
    <t>C</t>
  </si>
  <si>
    <t>D</t>
  </si>
  <si>
    <t>E</t>
  </si>
  <si>
    <t>F</t>
  </si>
  <si>
    <t>ESZKÖZÖK</t>
  </si>
  <si>
    <t>Sorszám</t>
  </si>
  <si>
    <t>KIADÁSI JOGCÍMEK</t>
  </si>
  <si>
    <t>Közutak üzemeltetése</t>
  </si>
  <si>
    <t>Önkormányzati igazgatási tevékenység</t>
  </si>
  <si>
    <t>Könyvtári szolgáltatás</t>
  </si>
  <si>
    <t>Köztemető fenntartása</t>
  </si>
  <si>
    <t>Függő, átfutó, kiegyenlítő bevételek:</t>
  </si>
  <si>
    <t>Függő, átfutó, kiegyenlítő kiadások: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</si>
  <si>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</si>
  <si>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</si>
  <si>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</si>
  <si>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</si>
  <si>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</si>
  <si>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</si>
  <si>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</si>
  <si>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</si>
  <si>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</si>
  <si>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</si>
  <si>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</si>
  <si>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</si>
  <si>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IV. Függő, átfutó, kiegyenlítő kiadások</t>
  </si>
  <si>
    <t>VII. Függő, átfutó, kiegyenlítő bevételek</t>
  </si>
  <si>
    <t>Előző évi kiegészítések, visszatérülések</t>
  </si>
  <si>
    <t>Igazgatási szolgáltatási díj</t>
  </si>
  <si>
    <t>G</t>
  </si>
  <si>
    <t>H</t>
  </si>
  <si>
    <t>I</t>
  </si>
  <si>
    <t>Előző évi pénzmar. Átadás nemzetiségi önk.</t>
  </si>
  <si>
    <t>Működési célú kamatkiadás</t>
  </si>
  <si>
    <t>ÖNKORMÁNYZAT</t>
  </si>
  <si>
    <t>Közutak, hidak, alagutak üzemeltetése, fenntartása</t>
  </si>
  <si>
    <t>Lakóingatlan bérbeadása</t>
  </si>
  <si>
    <t>Önkormányzatok igazgatási tevékenysége</t>
  </si>
  <si>
    <t>Egyéb saját működési bevétel</t>
  </si>
  <si>
    <t>Tartalék</t>
  </si>
  <si>
    <t>Előző évi működési célú pénzmaradvány átadás nemzetiségi önk.</t>
  </si>
  <si>
    <t>Óvodai nevelés, ellátás</t>
  </si>
  <si>
    <t>Város-és községgazdálkodás</t>
  </si>
  <si>
    <t>Köztemető fenntartás és működtetés</t>
  </si>
  <si>
    <t>Közvilágítási feladatok</t>
  </si>
  <si>
    <t>Háziorvosi alapellátás</t>
  </si>
  <si>
    <t>Falugondnoki szolgáltatás</t>
  </si>
  <si>
    <t>Szociális étkeztetés</t>
  </si>
  <si>
    <t>Könyvtári szolgáltatások</t>
  </si>
  <si>
    <t>Pénztárak, csekkek, betétkönyvek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</si>
  <si>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</si>
  <si>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</si>
  <si>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</si>
  <si>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</si>
  <si>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</si>
  <si>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</si>
  <si>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</si>
  <si>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</si>
  <si>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</si>
  <si>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</si>
  <si>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</si>
  <si>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</si>
  <si>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</si>
  <si>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</si>
  <si>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</si>
  <si>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</si>
  <si>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</si>
  <si>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</si>
  <si>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</si>
  <si>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</si>
  <si>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</si>
  <si>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</si>
  <si>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</si>
  <si>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</si>
  <si>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</si>
  <si>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</si>
  <si>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</si>
  <si>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</si>
  <si>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</si>
  <si>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</si>
  <si>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</si>
  <si>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</si>
  <si>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</si>
  <si>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</si>
  <si>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</si>
  <si>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</si>
  <si>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</si>
  <si>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</si>
  <si>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</si>
  <si>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Intézményi működési bevételek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</si>
  <si>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</si>
  <si>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</si>
  <si>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</si>
  <si>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</si>
  <si>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</si>
  <si>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</si>
  <si>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</si>
  <si>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</si>
  <si>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</si>
  <si>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</si>
  <si>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ÖSSZESEN:</t>
  </si>
  <si>
    <t>Sor-
szám</t>
  </si>
  <si>
    <t>Tárgyi eszközök, immateriális javak értékesítése</t>
  </si>
  <si>
    <t>Előző évi pénzmaradvány igénybevétele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</si>
  <si>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</si>
  <si>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</si>
  <si>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</si>
  <si>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</si>
  <si>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</si>
  <si>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</si>
  <si>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</si>
  <si>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</si>
  <si>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</si>
  <si>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</si>
  <si>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</si>
  <si>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</si>
  <si>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</si>
  <si>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</si>
  <si>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</si>
  <si>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</si>
  <si>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</si>
  <si>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</si>
  <si>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</si>
  <si>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</si>
  <si>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</si>
  <si>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</si>
  <si>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</si>
  <si>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</si>
  <si>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</si>
  <si>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</si>
  <si>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</si>
  <si>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</si>
  <si>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</si>
  <si>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</si>
  <si>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</si>
  <si>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</si>
  <si>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</si>
  <si>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</si>
  <si>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</si>
  <si>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</si>
  <si>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</si>
  <si>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</si>
  <si>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</si>
  <si>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</si>
  <si>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</si>
  <si>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</si>
  <si>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</si>
  <si>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</si>
  <si>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</si>
  <si>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</si>
  <si>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</si>
  <si>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</si>
  <si>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</si>
  <si>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</si>
  <si>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Ezer forintban!</t>
  </si>
  <si>
    <t>Dologi  kiadások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</si>
  <si>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</si>
  <si>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</si>
  <si>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</si>
  <si>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</si>
  <si>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</si>
  <si>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</si>
  <si>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</si>
  <si>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</si>
  <si>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</si>
  <si>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</si>
  <si>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</si>
  <si>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</si>
  <si>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</si>
  <si>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</si>
  <si>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</si>
  <si>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</si>
  <si>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</si>
  <si>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</si>
  <si>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</si>
  <si>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</si>
  <si>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</si>
  <si>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</si>
  <si>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</si>
  <si>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</si>
  <si>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</si>
  <si>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</si>
  <si>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</si>
  <si>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</si>
  <si>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</si>
  <si>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</si>
  <si>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</si>
  <si>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</si>
  <si>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</si>
  <si>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</si>
  <si>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</si>
  <si>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</si>
  <si>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</si>
  <si>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</si>
  <si>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</si>
  <si>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</si>
  <si>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</si>
  <si>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</si>
  <si>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</si>
  <si>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</si>
  <si>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</si>
  <si>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</si>
  <si>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Címzett és céltámogatások</t>
  </si>
  <si>
    <t xml:space="preserve">7. </t>
  </si>
  <si>
    <t>7.3.</t>
  </si>
  <si>
    <t>8.1.</t>
  </si>
  <si>
    <t>8.2.</t>
  </si>
  <si>
    <t>12.1.</t>
  </si>
  <si>
    <t>12.2.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</si>
  <si>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</si>
  <si>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</si>
  <si>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</si>
  <si>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</si>
  <si>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Egyéb működési finanszírozási célú bevétel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</si>
  <si>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</si>
  <si>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</si>
  <si>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</si>
  <si>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</si>
  <si>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</si>
  <si>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</si>
  <si>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</si>
  <si>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</si>
  <si>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</si>
  <si>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</si>
  <si>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</si>
  <si>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</si>
  <si>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</si>
  <si>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</si>
  <si>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</si>
  <si>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</si>
  <si>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</si>
  <si>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</si>
  <si>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</si>
  <si>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</si>
  <si>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</si>
  <si>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</si>
  <si>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</si>
  <si>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</si>
  <si>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</si>
  <si>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</si>
  <si>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</si>
  <si>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</si>
  <si>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</si>
  <si>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</si>
  <si>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</si>
  <si>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</si>
  <si>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</si>
  <si>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</si>
  <si>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</si>
  <si>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</si>
  <si>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</si>
  <si>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</si>
  <si>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</si>
  <si>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</si>
  <si>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</si>
  <si>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</si>
  <si>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</si>
  <si>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</si>
  <si>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</si>
  <si>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</si>
  <si>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</si>
  <si>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</si>
  <si>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</si>
  <si>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</si>
  <si>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</si>
  <si>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</si>
  <si>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</si>
  <si>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KIADÁSOK ÖSSZESEN: (1+2+3)</t>
  </si>
  <si>
    <t>Eredeti előirányzat</t>
  </si>
  <si>
    <t>Módosított előirányzat</t>
  </si>
  <si>
    <t>Teljesítés</t>
  </si>
  <si>
    <t>Egyéb közhatalmi bevételek</t>
  </si>
  <si>
    <t>Ellátottak pénzbeli juttatása</t>
  </si>
  <si>
    <t>Egyéb bevétel</t>
  </si>
  <si>
    <t>Zöldterület kezelés</t>
  </si>
  <si>
    <t>3/19. melléklet a 4/2014. (V.08.) önkormányzati rendelethez</t>
  </si>
  <si>
    <t>Tartalékok (működési célú)</t>
  </si>
  <si>
    <t>1. sz. táblázat</t>
  </si>
  <si>
    <t>Ezer forintban</t>
  </si>
  <si>
    <t xml:space="preserve">2014. évi </t>
  </si>
  <si>
    <t xml:space="preserve">E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</si>
  <si>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</si>
  <si>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</si>
  <si>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</si>
  <si>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</si>
  <si>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</si>
  <si>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</si>
  <si>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</si>
  <si>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</si>
  <si>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</si>
  <si>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</si>
  <si>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</si>
  <si>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</si>
  <si>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</si>
  <si>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</si>
  <si>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</si>
  <si>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</si>
  <si>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</si>
  <si>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</si>
  <si>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</si>
  <si>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</si>
  <si>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</si>
  <si>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</si>
  <si>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</si>
  <si>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</si>
  <si>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</si>
  <si>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</si>
  <si>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</si>
  <si>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</si>
  <si>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4.3.</t>
  </si>
  <si>
    <t>Egyéb áruhasználati és szolgáltatási adók</t>
  </si>
  <si>
    <t>4.4.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</si>
  <si>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</si>
  <si>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</si>
  <si>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</si>
  <si>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</si>
  <si>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</si>
  <si>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</si>
  <si>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</si>
  <si>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</si>
  <si>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</si>
  <si>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</si>
  <si>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Költségek visszatérítései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</si>
  <si>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</si>
  <si>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</si>
  <si>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</si>
  <si>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</si>
  <si>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</si>
  <si>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</si>
  <si>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</si>
  <si>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</si>
  <si>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</si>
  <si>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</si>
  <si>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</si>
  <si>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</si>
  <si>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</si>
  <si>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</si>
  <si>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</si>
  <si>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</si>
  <si>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</si>
  <si>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</si>
  <si>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</si>
  <si>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</si>
  <si>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</si>
  <si>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</si>
  <si>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</si>
  <si>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</si>
  <si>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</si>
  <si>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</si>
  <si>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</si>
  <si>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</si>
  <si>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</si>
  <si>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</si>
  <si>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</si>
  <si>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</si>
  <si>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</si>
  <si>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</si>
  <si>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</si>
  <si>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</si>
  <si>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</si>
  <si>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</si>
  <si>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</si>
  <si>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</si>
  <si>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</si>
  <si>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</si>
  <si>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</si>
  <si>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</si>
  <si>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</si>
  <si>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</si>
  <si>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</si>
  <si>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</si>
  <si>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</si>
  <si>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</si>
  <si>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</si>
  <si>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</si>
  <si>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</si>
  <si>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</si>
  <si>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</si>
  <si>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</si>
  <si>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</si>
  <si>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</si>
  <si>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</si>
  <si>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</si>
  <si>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</si>
  <si>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</si>
  <si>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</si>
  <si>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</si>
  <si>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</si>
  <si>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</si>
  <si>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</si>
  <si>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</si>
  <si>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</si>
  <si>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Kiadási jogcím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</si>
  <si>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</si>
  <si>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</si>
  <si>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</si>
  <si>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</si>
  <si>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</si>
  <si>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</si>
  <si>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</si>
  <si>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</si>
  <si>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</si>
  <si>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</si>
  <si>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</si>
  <si>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</si>
  <si>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</si>
  <si>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</si>
  <si>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</si>
  <si>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</si>
  <si>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</si>
  <si>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</si>
  <si>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Részesedések beszerzése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</si>
  <si>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</si>
  <si>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</si>
  <si>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</si>
  <si>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</si>
  <si>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</si>
  <si>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</si>
  <si>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</si>
  <si>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</si>
  <si>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</si>
  <si>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</si>
  <si>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</si>
  <si>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</si>
  <si>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</si>
  <si>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</si>
  <si>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</si>
  <si>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</si>
  <si>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</si>
  <si>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</si>
  <si>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</si>
  <si>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</si>
  <si>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</si>
  <si>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</si>
  <si>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</si>
  <si>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</si>
  <si>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</si>
  <si>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</si>
  <si>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</si>
  <si>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</si>
  <si>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</si>
  <si>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</si>
  <si>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</si>
  <si>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</si>
  <si>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Elvonások és befizetések</t>
  </si>
  <si>
    <t>2014. évi eredeti ei.</t>
  </si>
  <si>
    <t>2014. évi
mód. ei.</t>
  </si>
  <si>
    <t>2014. évi
teljesítés</t>
  </si>
  <si>
    <t>2014. évi
eredeti ei.</t>
  </si>
  <si>
    <t>Önkormányzat működési támogatásai</t>
  </si>
  <si>
    <t>Működési célú támogatások ÁHT-n belülről</t>
  </si>
  <si>
    <t>Működési bevételek</t>
  </si>
  <si>
    <t>Működési célú átvett pénzeszközök</t>
  </si>
  <si>
    <t>Dologi kiadások</t>
  </si>
  <si>
    <t>Felhalmozási célú támogatások ÁHT-n belülről</t>
  </si>
  <si>
    <t>3/1. melléklet a 7/2015.(V.08.) önkormányzati rendelethez</t>
  </si>
  <si>
    <t>3/2. melléklet a 7/2015.(V.08.) önkormányzati rendelethez</t>
  </si>
  <si>
    <t>Tulajdonosi bevétel</t>
  </si>
  <si>
    <t>3/4. melléklet a 7/2015. (V.08.) önkormányzati rendelethez</t>
  </si>
  <si>
    <t>3/3. melléklet a 7/2015. (V.08.) önkormányzati rendelethez</t>
  </si>
  <si>
    <t>3/5. melléklet a 7/2015. (V.08.) önkormányzati rendelethez</t>
  </si>
  <si>
    <t>3/6. melléklet a 7/2015. (V.08.) önkormányzati rendelethez</t>
  </si>
  <si>
    <t>Hosszabb időtartamú közfoglalkoztatás</t>
  </si>
  <si>
    <t>3/7. melléklet a 7/2015. (V. 08.) önkormányzati rendelethez</t>
  </si>
  <si>
    <t>3/8. melléklet a 7/2015. (V.08.) önkormányzati rendelethez</t>
  </si>
  <si>
    <t>3/9. melléklet a 7/2015. (V.08.) önkormányzati rendelethez</t>
  </si>
  <si>
    <t>3/10. melléklet a 7/2015. (V.08.) önkormányzati rendelethez</t>
  </si>
  <si>
    <t>3/11. melléklet a 7/2015. (V.08.) önkormányzati rendelet</t>
  </si>
  <si>
    <t>3/12. melléklet a 7/2015. (V.08.) önkormányzati rendelethez</t>
  </si>
  <si>
    <t>Lakásfenntartással összefüggő ellátások</t>
  </si>
  <si>
    <t>3/13. melléklet a 7/2015. (V.08.) önkormányzati rendelethez</t>
  </si>
  <si>
    <t>Start munkaprogram - téli közfoglalkoztatás</t>
  </si>
  <si>
    <t>3/14. melléklet a 7/2015. (V.08.) önkormányzati rendelethez</t>
  </si>
  <si>
    <t>Munkanélküli aktív korúak ellátása</t>
  </si>
  <si>
    <t>3/15. melléklet a 7/2015. (V.08.) önkormányzati rendelethez</t>
  </si>
  <si>
    <t>Egyéb szociális pénzbeli ellátás</t>
  </si>
  <si>
    <t>3/16. melléklet a 7/2015. (V.08.) önkormányzati rendelethez</t>
  </si>
  <si>
    <t>Elhunyt személyek hátramaradottainak ellátása</t>
  </si>
  <si>
    <t>3/17. melléklet a 7/2015. (V.08.) önkormányzati rendelethez</t>
  </si>
  <si>
    <t>Betegséggel kapcsolatos ellátás</t>
  </si>
  <si>
    <t>3/18. melléklet a 7/2015. (V.08.) önkormányzati rendelethez</t>
  </si>
  <si>
    <t>Adó-vám-jövedéki igazgatás</t>
  </si>
  <si>
    <t>3/20. melléklet a 7/2015. (V.08.) önkormányzati rendelethez</t>
  </si>
  <si>
    <t>Gyermekvédelmi pénzbeli és természetbeli ellátás</t>
  </si>
  <si>
    <t>3/21. melléklet a 7/2015. (V.08.) önkormányzati rendelethez</t>
  </si>
  <si>
    <t>Közművelődés - közösségi és társadalmi részvétel fejlesztése</t>
  </si>
  <si>
    <t>3/22. melléklet a 7/2015. (V.08.) önkormányzati rendelethez</t>
  </si>
  <si>
    <t>3/23. melléklet a 7/2015. (V.08.) önkormányzati rendelethez</t>
  </si>
  <si>
    <t>Mindenféle szabadidős szolgáltatás</t>
  </si>
  <si>
    <t>3/24. melléklet a 7/2015. (V.08.) önkormányzati rendelethez</t>
  </si>
  <si>
    <t>Helyi közösségi tér biztosítása, működtetése</t>
  </si>
  <si>
    <t>3/25. melléklet a 7/2015. (V.08.) önkormányzati rendelethez</t>
  </si>
  <si>
    <t>Önkormányzatok elszámolása a központi költségvetéssel</t>
  </si>
  <si>
    <t>önkormányzat általános támogatása</t>
  </si>
  <si>
    <t>szociális feladatok támogatása</t>
  </si>
  <si>
    <t>kulturális feladatok támogatása</t>
  </si>
  <si>
    <t>központosított előirányzt</t>
  </si>
  <si>
    <t>kiegészítő támogatás</t>
  </si>
  <si>
    <t>Támogatási célú finanszírozási műveletek</t>
  </si>
  <si>
    <t>Út-autópálya építése</t>
  </si>
  <si>
    <t>Civil szervezetek támogatása</t>
  </si>
  <si>
    <t>Fejezeti és átlalános tartalék</t>
  </si>
  <si>
    <t>Közvilágítás</t>
  </si>
  <si>
    <t>Óvodai nevelés</t>
  </si>
  <si>
    <t>Háziorvosi szolgálat</t>
  </si>
  <si>
    <t>Helyi közösségi tér működtetése</t>
  </si>
  <si>
    <t>Közművelődés - közösségi, társadalmi részvétel fejlesztése</t>
  </si>
  <si>
    <t>Szabadidős szolgáltatás</t>
  </si>
  <si>
    <t>Fejezeti és általános tartalék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</si>
  <si>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</si>
  <si>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</si>
  <si>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</si>
  <si>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</si>
  <si>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</si>
  <si>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Felújítás  megnevezése</t>
  </si>
  <si>
    <t>Felújítási kiadások előirányzata felújításonként</t>
  </si>
  <si>
    <t>Részvények beszerzése</t>
  </si>
  <si>
    <t>2014.</t>
  </si>
  <si>
    <t>Autóbusz-öböl aszfaltozása</t>
  </si>
  <si>
    <t>Temető behajtó felújítása</t>
  </si>
  <si>
    <t>Hivatal előtti tér, járda felújítása</t>
  </si>
  <si>
    <t xml:space="preserve">         2014. ÉV</t>
  </si>
  <si>
    <t>lV.Koncesszióba, vagyonkezelésre átadott eszk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</si>
  <si>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</si>
  <si>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</si>
  <si>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</si>
  <si>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</si>
  <si>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</si>
  <si>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</si>
  <si>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</si>
  <si>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</si>
  <si>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</si>
  <si>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</si>
  <si>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</si>
  <si>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</si>
  <si>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</si>
  <si>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</si>
  <si>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K) PASSZÍV IDŐBELI ELHATÁROLÁSOK</t>
  </si>
  <si>
    <t>BAKONYSZENTIVÁN  ÖNKORMÁNYZATA
EGYSZERŰSÍTETT MÉRLEG</t>
  </si>
  <si>
    <t>Kapott előlegek</t>
  </si>
  <si>
    <t>Más szervezetet megillető bevétel</t>
  </si>
  <si>
    <t>2014. év</t>
  </si>
  <si>
    <t>Önkormányzatok működési  támogatása</t>
  </si>
  <si>
    <t>Maradványkimutatás</t>
  </si>
  <si>
    <t>ezer forintban</t>
  </si>
  <si>
    <t>Összeg</t>
  </si>
  <si>
    <t>01</t>
  </si>
  <si>
    <t>Alaptevékenység költségvetési bevételei</t>
  </si>
  <si>
    <t>02</t>
  </si>
  <si>
    <t>Alaptevékenység költségvetési kiadásai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</si>
  <si>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</si>
  <si>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</si>
  <si>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</si>
  <si>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</si>
  <si>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</si>
  <si>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</si>
  <si>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</si>
  <si>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</si>
  <si>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</si>
  <si>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</si>
  <si>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</si>
  <si>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</si>
  <si>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</si>
  <si>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</si>
  <si>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</si>
  <si>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</si>
  <si>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</si>
  <si>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</si>
  <si>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</si>
  <si>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</si>
  <si>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</si>
  <si>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</si>
  <si>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</si>
  <si>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</si>
  <si>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</si>
  <si>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</si>
  <si>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</si>
  <si>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</si>
  <si>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</si>
  <si>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</si>
  <si>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</si>
  <si>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</si>
  <si>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</si>
  <si>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28307</t>
  </si>
  <si>
    <t>26047</t>
  </si>
  <si>
    <t>599</t>
  </si>
  <si>
    <t>VAGYONKIMUTATÁS</t>
  </si>
  <si>
    <t>Burttó</t>
  </si>
  <si>
    <t>Könyv szerinti</t>
  </si>
  <si>
    <t>Becsült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</si>
  <si>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</si>
  <si>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</si>
  <si>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</si>
  <si>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</si>
  <si>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</si>
  <si>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</si>
  <si>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</si>
  <si>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</si>
  <si>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</si>
  <si>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</si>
  <si>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</si>
  <si>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</si>
  <si>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</si>
  <si>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</si>
  <si>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</si>
  <si>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</si>
  <si>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</si>
  <si>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</si>
  <si>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</si>
  <si>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</si>
  <si>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</si>
  <si>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</si>
  <si>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</si>
  <si>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A/III/1b</t>
  </si>
  <si>
    <t>A/III/2</t>
  </si>
  <si>
    <t>Tartós hitelviszonyt megtestesítő értékpapírok</t>
  </si>
  <si>
    <t>A/III/2a</t>
  </si>
  <si>
    <t>A/III/2b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</si>
  <si>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</si>
  <si>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</si>
  <si>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</si>
  <si>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</si>
  <si>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</si>
  <si>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</si>
  <si>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</si>
  <si>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</si>
  <si>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</si>
  <si>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</si>
  <si>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</si>
  <si>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</si>
  <si>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</si>
  <si>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</si>
  <si>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</si>
  <si>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</si>
  <si>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</si>
  <si>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</si>
  <si>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</si>
  <si>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</si>
  <si>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</si>
  <si>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</si>
  <si>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</si>
  <si>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</si>
  <si>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</si>
  <si>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</si>
  <si>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</si>
  <si>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</si>
  <si>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B/II/2b</t>
  </si>
  <si>
    <t>B/II/2c</t>
  </si>
  <si>
    <t>B/II/2d</t>
  </si>
  <si>
    <t>B/II/2e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</si>
  <si>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</si>
  <si>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</si>
  <si>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</si>
  <si>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</si>
  <si>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</si>
  <si>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</si>
  <si>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</si>
  <si>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</si>
  <si>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</si>
  <si>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</si>
  <si>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</si>
  <si>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</si>
  <si>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</si>
  <si>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</si>
  <si>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</si>
  <si>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</si>
  <si>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</si>
  <si>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</si>
  <si>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</si>
  <si>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</si>
  <si>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</si>
  <si>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</si>
  <si>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</si>
  <si>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</si>
  <si>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</si>
  <si>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</si>
  <si>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</si>
  <si>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</si>
  <si>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</si>
  <si>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</si>
  <si>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</si>
  <si>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</si>
  <si>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</si>
  <si>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</si>
  <si>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</si>
  <si>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</si>
  <si>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</si>
  <si>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</si>
  <si>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</si>
  <si>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</si>
  <si>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</si>
  <si>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</si>
  <si>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</si>
  <si>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</si>
  <si>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</si>
  <si>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</si>
  <si>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</si>
  <si>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</si>
  <si>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</si>
  <si>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</si>
  <si>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</si>
  <si>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</si>
  <si>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</si>
  <si>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</si>
  <si>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</si>
  <si>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</si>
  <si>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</si>
  <si>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</si>
  <si>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</si>
  <si>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</si>
  <si>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</si>
  <si>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</si>
  <si>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</si>
  <si>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</si>
  <si>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</si>
  <si>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D/II</t>
  </si>
  <si>
    <t>Költségvetési évet követően esedékes követelések (=D/II/1+…+D/II/8)</t>
  </si>
  <si>
    <t>D/III/1</t>
  </si>
  <si>
    <t>Adott előlegek</t>
  </si>
  <si>
    <t>D/III/1a</t>
  </si>
  <si>
    <t>D/III/1b</t>
  </si>
  <si>
    <t>D/III/1c</t>
  </si>
  <si>
    <t>D/III/1d</t>
  </si>
  <si>
    <t>D/III/1e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</si>
  <si>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</si>
  <si>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</si>
  <si>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</si>
  <si>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</si>
  <si>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</si>
  <si>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</si>
  <si>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</si>
  <si>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</si>
  <si>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</si>
  <si>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</si>
  <si>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</si>
  <si>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</si>
  <si>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</si>
  <si>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</si>
  <si>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</si>
  <si>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</si>
  <si>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</si>
  <si>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</si>
  <si>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</si>
  <si>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</si>
  <si>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</si>
  <si>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</si>
  <si>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</si>
  <si>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</si>
  <si>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</si>
  <si>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</si>
  <si>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</si>
  <si>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</si>
  <si>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</si>
  <si>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</si>
  <si>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</si>
  <si>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</si>
  <si>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</si>
  <si>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</si>
  <si>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</si>
  <si>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</si>
  <si>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</si>
  <si>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</si>
  <si>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</si>
  <si>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</si>
  <si>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</si>
  <si>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</si>
  <si>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</si>
  <si>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</si>
  <si>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</si>
  <si>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</si>
  <si>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</si>
  <si>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</si>
  <si>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</si>
  <si>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</si>
  <si>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</si>
  <si>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</si>
  <si>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</si>
  <si>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</si>
  <si>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</si>
  <si>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</si>
  <si>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</si>
  <si>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</si>
  <si>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</si>
  <si>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</si>
  <si>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</si>
  <si>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</si>
  <si>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</si>
  <si>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</si>
  <si>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</si>
  <si>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</si>
  <si>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</si>
  <si>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</si>
  <si>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</si>
  <si>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H/I/9g</t>
  </si>
  <si>
    <t>H/I/9h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</si>
  <si>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</si>
  <si>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</si>
  <si>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</si>
  <si>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</si>
  <si>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</si>
  <si>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</si>
  <si>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</si>
  <si>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</si>
  <si>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</si>
  <si>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</si>
  <si>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</si>
  <si>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</si>
  <si>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</si>
  <si>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</si>
  <si>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</si>
  <si>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</si>
  <si>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</si>
  <si>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</si>
  <si>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</si>
  <si>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</si>
  <si>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</si>
  <si>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</si>
  <si>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</si>
  <si>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</si>
  <si>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</si>
  <si>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H/II/9b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</si>
</sst>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0"/>
    <numFmt numFmtId="166" formatCode="#,###\ _F_t;\-#,###\ _F_t"/>
    <numFmt numFmtId="167" formatCode="#,###__;\-\ #,###__"/>
    <numFmt numFmtId="168" formatCode="#,###__"/>
    <numFmt numFmtId="169" formatCode="#,###__;\-#,###__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/>
      <top/>
      <bottom/>
    </border>
    <border>
      <left style="thin"/>
      <right style="thick"/>
      <top/>
      <bottom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/>
      <right style="thin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medium"/>
      <bottom style="medium"/>
    </border>
    <border>
      <left/>
      <right style="thick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6" fillId="2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8" fillId="1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6" borderId="7" applyNumberFormat="0" applyFont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11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63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0" fontId="13" fillId="0" borderId="12" xfId="63" applyFont="1" applyFill="1" applyBorder="1" applyAlignment="1" applyProtection="1">
      <alignment horizontal="left" vertical="center" wrapText="1" indent="1"/>
      <protection/>
    </xf>
    <xf numFmtId="0" fontId="13" fillId="0" borderId="13" xfId="63" applyFont="1" applyFill="1" applyBorder="1" applyAlignment="1" applyProtection="1">
      <alignment horizontal="left" vertical="center" wrapText="1" indent="1"/>
      <protection/>
    </xf>
    <xf numFmtId="49" fontId="13" fillId="0" borderId="14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63" applyFont="1" applyFill="1" applyBorder="1" applyAlignment="1" applyProtection="1">
      <alignment horizontal="left" vertical="center" wrapText="1" indent="1"/>
      <protection/>
    </xf>
    <xf numFmtId="0" fontId="12" fillId="0" borderId="21" xfId="63" applyFont="1" applyFill="1" applyBorder="1" applyAlignment="1" applyProtection="1">
      <alignment horizontal="left" vertical="center" wrapText="1" indent="1"/>
      <protection/>
    </xf>
    <xf numFmtId="0" fontId="12" fillId="0" borderId="22" xfId="63" applyFont="1" applyFill="1" applyBorder="1" applyAlignment="1" applyProtection="1">
      <alignment horizontal="left" vertical="center" wrapText="1" indent="1"/>
      <protection/>
    </xf>
    <xf numFmtId="0" fontId="12" fillId="0" borderId="21" xfId="63" applyFont="1" applyFill="1" applyBorder="1" applyAlignment="1" applyProtection="1">
      <alignment vertical="center" wrapText="1"/>
      <protection/>
    </xf>
    <xf numFmtId="0" fontId="12" fillId="0" borderId="20" xfId="63" applyFont="1" applyFill="1" applyBorder="1" applyAlignment="1" applyProtection="1">
      <alignment horizontal="center" vertical="center" wrapText="1"/>
      <protection/>
    </xf>
    <xf numFmtId="0" fontId="12" fillId="0" borderId="23" xfId="63" applyFont="1" applyFill="1" applyBorder="1" applyAlignment="1" applyProtection="1">
      <alignment horizontal="center" vertical="center" wrapText="1"/>
      <protection/>
    </xf>
    <xf numFmtId="0" fontId="2" fillId="0" borderId="0" xfId="63" applyFill="1">
      <alignment/>
      <protection/>
    </xf>
    <xf numFmtId="0" fontId="13" fillId="0" borderId="0" xfId="63" applyFont="1" applyFill="1">
      <alignment/>
      <protection/>
    </xf>
    <xf numFmtId="0" fontId="15" fillId="0" borderId="0" xfId="63" applyFont="1" applyFill="1">
      <alignment/>
      <protection/>
    </xf>
    <xf numFmtId="164" fontId="12" fillId="0" borderId="23" xfId="63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1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>
      <alignment/>
      <protection/>
    </xf>
    <xf numFmtId="164" fontId="15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63" applyNumberFormat="1" applyFont="1" applyFill="1" applyBorder="1" applyAlignment="1" applyProtection="1">
      <alignment horizontal="left" vertical="center"/>
      <protection/>
    </xf>
    <xf numFmtId="0" fontId="13" fillId="0" borderId="13" xfId="63" applyFont="1" applyFill="1" applyBorder="1" applyAlignment="1" applyProtection="1">
      <alignment horizontal="left" vertical="center" wrapText="1" indent="1"/>
      <protection/>
    </xf>
    <xf numFmtId="0" fontId="13" fillId="0" borderId="27" xfId="63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>
      <alignment textRotation="180" wrapText="1"/>
    </xf>
    <xf numFmtId="0" fontId="0" fillId="0" borderId="0" xfId="63" applyFont="1" applyFill="1" applyBorder="1">
      <alignment/>
      <protection/>
    </xf>
    <xf numFmtId="49" fontId="13" fillId="0" borderId="11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3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49" fontId="13" fillId="0" borderId="13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63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3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29" xfId="63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20" fillId="0" borderId="3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39" xfId="0" applyNumberFormat="1" applyFont="1" applyFill="1" applyBorder="1" applyAlignment="1" applyProtection="1">
      <alignment horizontal="right" vertical="center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vertical="center" wrapText="1" indent="1"/>
      <protection/>
    </xf>
    <xf numFmtId="0" fontId="16" fillId="0" borderId="45" xfId="0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>
      <alignment horizontal="right" vertical="center" wrapText="1" indent="1"/>
    </xf>
    <xf numFmtId="0" fontId="16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19" xfId="0" applyFont="1" applyFill="1" applyBorder="1" applyAlignment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47" xfId="0" applyFont="1" applyFill="1" applyBorder="1" applyAlignment="1">
      <alignment horizontal="right" vertical="center" wrapText="1" indent="1"/>
    </xf>
    <xf numFmtId="0" fontId="12" fillId="0" borderId="27" xfId="0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horizontal="right" vertical="center" wrapText="1" indent="2"/>
    </xf>
    <xf numFmtId="164" fontId="12" fillId="0" borderId="48" xfId="0" applyNumberFormat="1" applyFont="1" applyFill="1" applyBorder="1" applyAlignment="1">
      <alignment horizontal="right" vertical="center" wrapText="1" indent="2"/>
    </xf>
    <xf numFmtId="0" fontId="4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>
      <alignment/>
      <protection/>
    </xf>
    <xf numFmtId="0" fontId="4" fillId="0" borderId="0" xfId="64" applyFont="1" applyFill="1" applyAlignment="1">
      <alignment horizontal="right"/>
      <protection/>
    </xf>
    <xf numFmtId="0" fontId="24" fillId="0" borderId="0" xfId="64" applyFill="1">
      <alignment/>
      <protection/>
    </xf>
    <xf numFmtId="167" fontId="12" fillId="0" borderId="21" xfId="64" applyNumberFormat="1" applyFont="1" applyFill="1" applyBorder="1" applyAlignment="1">
      <alignment vertical="center"/>
      <protection/>
    </xf>
    <xf numFmtId="167" fontId="12" fillId="0" borderId="56" xfId="64" applyNumberFormat="1" applyFont="1" applyFill="1" applyBorder="1" applyAlignment="1">
      <alignment vertical="center"/>
      <protection/>
    </xf>
    <xf numFmtId="37" fontId="13" fillId="0" borderId="57" xfId="64" applyNumberFormat="1" applyFont="1" applyFill="1" applyBorder="1" applyAlignment="1">
      <alignment horizontal="left" indent="1"/>
      <protection/>
    </xf>
    <xf numFmtId="167" fontId="13" fillId="0" borderId="11" xfId="64" applyNumberFormat="1" applyFont="1" applyFill="1" applyBorder="1">
      <alignment/>
      <protection/>
    </xf>
    <xf numFmtId="167" fontId="13" fillId="0" borderId="58" xfId="64" applyNumberFormat="1" applyFont="1" applyFill="1" applyBorder="1">
      <alignment/>
      <protection/>
    </xf>
    <xf numFmtId="167" fontId="13" fillId="0" borderId="11" xfId="64" applyNumberFormat="1" applyFont="1" applyFill="1" applyBorder="1" applyAlignment="1" applyProtection="1">
      <alignment vertical="center"/>
      <protection locked="0"/>
    </xf>
    <xf numFmtId="167" fontId="13" fillId="0" borderId="11" xfId="64" applyNumberFormat="1" applyFont="1" applyFill="1" applyBorder="1" applyProtection="1">
      <alignment/>
      <protection locked="0"/>
    </xf>
    <xf numFmtId="167" fontId="6" fillId="0" borderId="21" xfId="64" applyNumberFormat="1" applyFont="1" applyFill="1" applyBorder="1" applyAlignment="1">
      <alignment horizontal="center" vertical="center" wrapText="1"/>
      <protection/>
    </xf>
    <xf numFmtId="167" fontId="12" fillId="0" borderId="21" xfId="64" applyNumberFormat="1" applyFont="1" applyFill="1" applyBorder="1" applyAlignment="1">
      <alignment horizontal="center" vertical="center" wrapText="1"/>
      <protection/>
    </xf>
    <xf numFmtId="167" fontId="12" fillId="0" borderId="56" xfId="64" applyNumberFormat="1" applyFont="1" applyFill="1" applyBorder="1" applyAlignment="1">
      <alignment horizontal="center" vertical="center" wrapText="1"/>
      <protection/>
    </xf>
    <xf numFmtId="0" fontId="13" fillId="0" borderId="57" xfId="64" applyFont="1" applyFill="1" applyBorder="1" applyAlignment="1">
      <alignment horizontal="left" indent="1"/>
      <protection/>
    </xf>
    <xf numFmtId="167" fontId="13" fillId="0" borderId="35" xfId="64" applyNumberFormat="1" applyFont="1" applyFill="1" applyBorder="1" applyAlignment="1" applyProtection="1">
      <alignment vertical="center"/>
      <protection locked="0"/>
    </xf>
    <xf numFmtId="167" fontId="13" fillId="0" borderId="35" xfId="64" applyNumberFormat="1" applyFont="1" applyFill="1" applyBorder="1">
      <alignment/>
      <protection/>
    </xf>
    <xf numFmtId="167" fontId="13" fillId="0" borderId="59" xfId="64" applyNumberFormat="1" applyFont="1" applyFill="1" applyBorder="1">
      <alignment/>
      <protection/>
    </xf>
    <xf numFmtId="167" fontId="12" fillId="0" borderId="60" xfId="64" applyNumberFormat="1" applyFont="1" applyFill="1" applyBorder="1" applyAlignment="1">
      <alignment vertical="center"/>
      <protection/>
    </xf>
    <xf numFmtId="167" fontId="12" fillId="0" borderId="61" xfId="64" applyNumberFormat="1" applyFont="1" applyFill="1" applyBorder="1" applyAlignment="1">
      <alignment vertical="center"/>
      <protection/>
    </xf>
    <xf numFmtId="0" fontId="0" fillId="0" borderId="0" xfId="64" applyFont="1" applyFill="1">
      <alignment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27" fillId="0" borderId="0" xfId="64" applyFont="1" applyFill="1">
      <alignment/>
      <protection/>
    </xf>
    <xf numFmtId="0" fontId="25" fillId="0" borderId="19" xfId="64" applyNumberFormat="1" applyFont="1" applyFill="1" applyBorder="1" applyAlignment="1" applyProtection="1">
      <alignment horizontal="center" vertical="center"/>
      <protection/>
    </xf>
    <xf numFmtId="0" fontId="25" fillId="0" borderId="24" xfId="64" applyNumberFormat="1" applyFont="1" applyFill="1" applyBorder="1" applyAlignment="1" applyProtection="1">
      <alignment horizontal="center" vertical="center"/>
      <protection/>
    </xf>
    <xf numFmtId="0" fontId="25" fillId="0" borderId="42" xfId="64" applyNumberFormat="1" applyFont="1" applyFill="1" applyBorder="1" applyAlignment="1" applyProtection="1">
      <alignment horizontal="center" vertical="center"/>
      <protection/>
    </xf>
    <xf numFmtId="0" fontId="24" fillId="0" borderId="0" xfId="64" applyFill="1" applyAlignment="1">
      <alignment vertical="center"/>
      <protection/>
    </xf>
    <xf numFmtId="165" fontId="13" fillId="0" borderId="16" xfId="64" applyNumberFormat="1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left" vertical="center" wrapText="1"/>
      <protection/>
    </xf>
    <xf numFmtId="167" fontId="13" fillId="0" borderId="12" xfId="64" applyNumberFormat="1" applyFont="1" applyFill="1" applyBorder="1" applyAlignment="1" applyProtection="1">
      <alignment horizontal="right" vertical="center"/>
      <protection locked="0"/>
    </xf>
    <xf numFmtId="167" fontId="13" fillId="0" borderId="25" xfId="64" applyNumberFormat="1" applyFont="1" applyFill="1" applyBorder="1" applyAlignment="1" applyProtection="1">
      <alignment horizontal="right" vertical="center"/>
      <protection locked="0"/>
    </xf>
    <xf numFmtId="165" fontId="13" fillId="0" borderId="15" xfId="64" applyNumberFormat="1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 wrapText="1"/>
      <protection/>
    </xf>
    <xf numFmtId="167" fontId="13" fillId="0" borderId="11" xfId="64" applyNumberFormat="1" applyFont="1" applyFill="1" applyBorder="1" applyAlignment="1" applyProtection="1">
      <alignment horizontal="right" vertical="center"/>
      <protection locked="0"/>
    </xf>
    <xf numFmtId="167" fontId="13" fillId="0" borderId="43" xfId="64" applyNumberFormat="1" applyFont="1" applyFill="1" applyBorder="1" applyAlignment="1" applyProtection="1">
      <alignment horizontal="right" vertical="center"/>
      <protection locked="0"/>
    </xf>
    <xf numFmtId="165" fontId="13" fillId="0" borderId="17" xfId="64" applyNumberFormat="1" applyFont="1" applyFill="1" applyBorder="1" applyAlignment="1">
      <alignment horizontal="center" vertical="center"/>
      <protection/>
    </xf>
    <xf numFmtId="0" fontId="13" fillId="0" borderId="35" xfId="64" applyFont="1" applyFill="1" applyBorder="1" applyAlignment="1">
      <alignment horizontal="left" vertical="center" wrapText="1"/>
      <protection/>
    </xf>
    <xf numFmtId="167" fontId="13" fillId="0" borderId="35" xfId="64" applyNumberFormat="1" applyFont="1" applyFill="1" applyBorder="1" applyAlignment="1" applyProtection="1">
      <alignment horizontal="right" vertical="center"/>
      <protection locked="0"/>
    </xf>
    <xf numFmtId="167" fontId="13" fillId="0" borderId="28" xfId="64" applyNumberFormat="1" applyFont="1" applyFill="1" applyBorder="1" applyAlignment="1" applyProtection="1">
      <alignment horizontal="right" vertical="center"/>
      <protection locked="0"/>
    </xf>
    <xf numFmtId="165" fontId="12" fillId="0" borderId="20" xfId="64" applyNumberFormat="1" applyFont="1" applyFill="1" applyBorder="1" applyAlignment="1">
      <alignment horizontal="center" vertical="center"/>
      <protection/>
    </xf>
    <xf numFmtId="0" fontId="12" fillId="0" borderId="21" xfId="64" applyFont="1" applyFill="1" applyBorder="1" applyAlignment="1">
      <alignment horizontal="left" vertical="center" wrapText="1"/>
      <protection/>
    </xf>
    <xf numFmtId="167" fontId="14" fillId="0" borderId="21" xfId="64" applyNumberFormat="1" applyFont="1" applyFill="1" applyBorder="1" applyAlignment="1">
      <alignment vertical="center"/>
      <protection/>
    </xf>
    <xf numFmtId="167" fontId="14" fillId="0" borderId="23" xfId="64" applyNumberFormat="1" applyFont="1" applyFill="1" applyBorder="1" applyAlignment="1">
      <alignment vertical="center"/>
      <protection/>
    </xf>
    <xf numFmtId="0" fontId="28" fillId="0" borderId="0" xfId="64" applyFont="1" applyFill="1" applyAlignment="1">
      <alignment vertical="center"/>
      <protection/>
    </xf>
    <xf numFmtId="167" fontId="13" fillId="0" borderId="12" xfId="64" applyNumberFormat="1" applyFont="1" applyFill="1" applyBorder="1" applyAlignment="1" applyProtection="1">
      <alignment vertical="center"/>
      <protection locked="0"/>
    </xf>
    <xf numFmtId="167" fontId="13" fillId="0" borderId="25" xfId="64" applyNumberFormat="1" applyFont="1" applyFill="1" applyBorder="1" applyAlignment="1" applyProtection="1">
      <alignment vertical="center"/>
      <protection locked="0"/>
    </xf>
    <xf numFmtId="167" fontId="13" fillId="0" borderId="28" xfId="64" applyNumberFormat="1" applyFont="1" applyFill="1" applyBorder="1" applyAlignment="1" applyProtection="1">
      <alignment vertical="center"/>
      <protection locked="0"/>
    </xf>
    <xf numFmtId="167" fontId="13" fillId="18" borderId="11" xfId="64" applyNumberFormat="1" applyFont="1" applyFill="1" applyBorder="1" applyAlignment="1" applyProtection="1">
      <alignment vertical="center"/>
      <protection/>
    </xf>
    <xf numFmtId="167" fontId="13" fillId="0" borderId="43" xfId="64" applyNumberFormat="1" applyFont="1" applyFill="1" applyBorder="1" applyAlignment="1" applyProtection="1">
      <alignment vertical="center"/>
      <protection locked="0"/>
    </xf>
    <xf numFmtId="0" fontId="13" fillId="0" borderId="35" xfId="64" applyFont="1" applyFill="1" applyBorder="1" applyAlignment="1" quotePrefix="1">
      <alignment horizontal="left" vertical="center" wrapText="1"/>
      <protection/>
    </xf>
    <xf numFmtId="167" fontId="14" fillId="0" borderId="21" xfId="64" applyNumberFormat="1" applyFont="1" applyFill="1" applyBorder="1" applyAlignment="1" applyProtection="1">
      <alignment vertical="center"/>
      <protection/>
    </xf>
    <xf numFmtId="167" fontId="14" fillId="0" borderId="23" xfId="64" applyNumberFormat="1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left" vertical="center" wrapText="1"/>
      <protection/>
    </xf>
    <xf numFmtId="165" fontId="12" fillId="0" borderId="47" xfId="64" applyNumberFormat="1" applyFont="1" applyFill="1" applyBorder="1" applyAlignment="1">
      <alignment horizontal="center" vertical="center"/>
      <protection/>
    </xf>
    <xf numFmtId="0" fontId="12" fillId="0" borderId="27" xfId="64" applyFont="1" applyFill="1" applyBorder="1" applyAlignment="1">
      <alignment horizontal="left" vertical="center" wrapText="1"/>
      <protection/>
    </xf>
    <xf numFmtId="167" fontId="14" fillId="0" borderId="27" xfId="64" applyNumberFormat="1" applyFont="1" applyFill="1" applyBorder="1" applyAlignment="1" applyProtection="1">
      <alignment vertical="center"/>
      <protection/>
    </xf>
    <xf numFmtId="167" fontId="14" fillId="0" borderId="48" xfId="64" applyNumberFormat="1" applyFont="1" applyFill="1" applyBorder="1" applyAlignment="1" applyProtection="1">
      <alignment vertical="center"/>
      <protection/>
    </xf>
    <xf numFmtId="167" fontId="13" fillId="18" borderId="35" xfId="64" applyNumberFormat="1" applyFont="1" applyFill="1" applyBorder="1" applyAlignment="1" applyProtection="1">
      <alignment vertical="center"/>
      <protection/>
    </xf>
    <xf numFmtId="165" fontId="12" fillId="0" borderId="22" xfId="64" applyNumberFormat="1" applyFont="1" applyFill="1" applyBorder="1" applyAlignment="1">
      <alignment horizontal="center" vertical="center"/>
      <protection/>
    </xf>
    <xf numFmtId="0" fontId="12" fillId="0" borderId="49" xfId="64" applyFont="1" applyFill="1" applyBorder="1" applyAlignment="1">
      <alignment horizontal="left" vertical="center" wrapText="1"/>
      <protection/>
    </xf>
    <xf numFmtId="167" fontId="14" fillId="0" borderId="51" xfId="64" applyNumberFormat="1" applyFont="1" applyFill="1" applyBorder="1" applyAlignment="1" applyProtection="1">
      <alignment vertical="center"/>
      <protection/>
    </xf>
    <xf numFmtId="165" fontId="12" fillId="0" borderId="20" xfId="64" applyNumberFormat="1" applyFont="1" applyFill="1" applyBorder="1" applyAlignment="1">
      <alignment horizontal="center" vertical="center"/>
      <protection/>
    </xf>
    <xf numFmtId="165" fontId="12" fillId="0" borderId="47" xfId="64" applyNumberFormat="1" applyFont="1" applyFill="1" applyBorder="1" applyAlignment="1">
      <alignment horizontal="center" vertical="center"/>
      <protection/>
    </xf>
    <xf numFmtId="167" fontId="14" fillId="18" borderId="27" xfId="64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36" xfId="0" applyFont="1" applyBorder="1" applyAlignment="1" applyProtection="1">
      <alignment horizontal="center" wrapText="1"/>
      <protection/>
    </xf>
    <xf numFmtId="0" fontId="12" fillId="0" borderId="36" xfId="63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 indent="1"/>
      <protection locked="0"/>
    </xf>
    <xf numFmtId="0" fontId="13" fillId="0" borderId="75" xfId="0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68" xfId="0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33" xfId="0" applyFont="1" applyFill="1" applyBorder="1" applyAlignment="1" applyProtection="1">
      <alignment horizontal="right" vertical="center" wrapText="1" indent="1"/>
      <protection locked="0"/>
    </xf>
    <xf numFmtId="0" fontId="13" fillId="0" borderId="35" xfId="0" applyFont="1" applyFill="1" applyBorder="1" applyAlignment="1" applyProtection="1">
      <alignment horizontal="right" vertical="center" wrapText="1" indent="1"/>
      <protection locked="0"/>
    </xf>
    <xf numFmtId="0" fontId="13" fillId="0" borderId="19" xfId="0" applyFont="1" applyFill="1" applyBorder="1" applyAlignment="1" applyProtection="1">
      <alignment horizontal="left" vertical="center" wrapText="1" indent="1"/>
      <protection locked="0"/>
    </xf>
    <xf numFmtId="0" fontId="13" fillId="0" borderId="72" xfId="0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1" xfId="0" applyFont="1" applyFill="1" applyBorder="1" applyAlignment="1">
      <alignment horizontal="right" vertical="center" wrapText="1" indent="1"/>
    </xf>
    <xf numFmtId="0" fontId="12" fillId="0" borderId="23" xfId="0" applyFont="1" applyFill="1" applyBorder="1" applyAlignment="1">
      <alignment horizontal="right" vertical="center" wrapText="1" indent="1"/>
    </xf>
    <xf numFmtId="0" fontId="2" fillId="0" borderId="0" xfId="63" applyFont="1" applyFill="1" applyAlignment="1">
      <alignment horizontal="right" vertical="center" indent="1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12" fillId="0" borderId="21" xfId="63" applyFont="1" applyFill="1" applyBorder="1" applyAlignment="1" applyProtection="1">
      <alignment horizontal="center" vertical="center" wrapText="1"/>
      <protection/>
    </xf>
    <xf numFmtId="0" fontId="12" fillId="0" borderId="21" xfId="63" applyFont="1" applyFill="1" applyBorder="1" applyAlignment="1" applyProtection="1">
      <alignment horizontal="left" vertical="center" wrapText="1"/>
      <protection/>
    </xf>
    <xf numFmtId="164" fontId="12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73" xfId="6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Border="1" applyAlignment="1" applyProtection="1">
      <alignment horizontal="left" vertical="center" wrapText="1"/>
      <protection/>
    </xf>
    <xf numFmtId="164" fontId="13" fillId="19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34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horizontal="left" vertical="center" wrapText="1"/>
      <protection/>
    </xf>
    <xf numFmtId="164" fontId="1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164" fontId="12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0" fontId="5" fillId="0" borderId="76" xfId="63" applyFont="1" applyFill="1" applyBorder="1" applyAlignment="1" applyProtection="1">
      <alignment horizontal="center" vertical="center" wrapText="1"/>
      <protection/>
    </xf>
    <xf numFmtId="0" fontId="5" fillId="0" borderId="76" xfId="63" applyFont="1" applyFill="1" applyBorder="1" applyAlignment="1" applyProtection="1">
      <alignment vertical="center" wrapText="1"/>
      <protection/>
    </xf>
    <xf numFmtId="164" fontId="5" fillId="0" borderId="76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76" xfId="63" applyFont="1" applyFill="1" applyBorder="1" applyAlignment="1" applyProtection="1">
      <alignment horizontal="right" vertical="center" wrapText="1" indent="1"/>
      <protection locked="0"/>
    </xf>
    <xf numFmtId="164" fontId="13" fillId="0" borderId="76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9" xfId="63" applyFont="1" applyFill="1" applyBorder="1" applyAlignment="1" applyProtection="1">
      <alignment vertical="center" wrapText="1"/>
      <protection/>
    </xf>
    <xf numFmtId="164" fontId="12" fillId="0" borderId="50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63" applyFont="1" applyFill="1" applyBorder="1" applyAlignment="1" applyProtection="1">
      <alignment horizontal="left" vertical="center" wrapText="1"/>
      <protection/>
    </xf>
    <xf numFmtId="164" fontId="13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3" applyFont="1" applyFill="1" applyBorder="1" applyAlignment="1" applyProtection="1">
      <alignment horizontal="left" vertical="center" wrapText="1"/>
      <protection/>
    </xf>
    <xf numFmtId="164" fontId="13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63" applyFont="1" applyFill="1" applyBorder="1" applyAlignment="1" applyProtection="1">
      <alignment horizontal="left" vertical="center" wrapText="1"/>
      <protection/>
    </xf>
    <xf numFmtId="0" fontId="13" fillId="0" borderId="0" xfId="63" applyFont="1" applyFill="1" applyBorder="1" applyAlignment="1" applyProtection="1">
      <alignment horizontal="left" vertical="center" wrapText="1"/>
      <protection/>
    </xf>
    <xf numFmtId="0" fontId="13" fillId="0" borderId="11" xfId="63" applyFont="1" applyFill="1" applyBorder="1" applyAlignment="1" applyProtection="1">
      <alignment horizontal="left" vertical="center"/>
      <protection/>
    </xf>
    <xf numFmtId="0" fontId="13" fillId="0" borderId="35" xfId="63" applyFont="1" applyFill="1" applyBorder="1" applyAlignment="1" applyProtection="1">
      <alignment horizontal="left" vertical="center" wrapText="1"/>
      <protection/>
    </xf>
    <xf numFmtId="0" fontId="13" fillId="0" borderId="24" xfId="63" applyFont="1" applyFill="1" applyBorder="1" applyAlignment="1" applyProtection="1">
      <alignment horizontal="left" vertical="center" wrapText="1"/>
      <protection/>
    </xf>
    <xf numFmtId="164" fontId="13" fillId="0" borderId="7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8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63" applyFont="1" applyFill="1" applyBorder="1" applyAlignment="1" applyProtection="1">
      <alignment horizontal="left" vertical="center" wrapText="1"/>
      <protection/>
    </xf>
    <xf numFmtId="164" fontId="13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left" vertical="center" wrapText="1"/>
      <protection/>
    </xf>
    <xf numFmtId="164" fontId="12" fillId="0" borderId="55" xfId="63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0" applyNumberFormat="1" applyFont="1" applyBorder="1" applyAlignment="1" applyProtection="1">
      <alignment horizontal="right" vertical="center" wrapText="1" indent="1"/>
      <protection/>
    </xf>
    <xf numFmtId="164" fontId="17" fillId="0" borderId="21" xfId="0" applyNumberFormat="1" applyFont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30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2" fillId="0" borderId="0" xfId="63" applyFont="1" applyFill="1">
      <alignment/>
      <protection/>
    </xf>
    <xf numFmtId="164" fontId="12" fillId="0" borderId="55" xfId="63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21" xfId="0" applyFont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81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horizontal="left" vertical="center" wrapText="1"/>
      <protection/>
    </xf>
    <xf numFmtId="164" fontId="12" fillId="0" borderId="21" xfId="0" applyNumberFormat="1" applyFont="1" applyFill="1" applyBorder="1" applyAlignment="1" applyProtection="1">
      <alignment vertical="center" wrapText="1"/>
      <protection/>
    </xf>
    <xf numFmtId="164" fontId="12" fillId="18" borderId="2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textRotation="180" wrapText="1"/>
      <protection locked="0"/>
    </xf>
    <xf numFmtId="1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82" xfId="64" applyFont="1" applyFill="1" applyBorder="1" applyAlignment="1">
      <alignment horizontal="center" vertical="center" wrapText="1"/>
      <protection/>
    </xf>
    <xf numFmtId="0" fontId="6" fillId="0" borderId="83" xfId="64" applyFont="1" applyFill="1" applyBorder="1" applyAlignment="1">
      <alignment horizontal="center" vertical="center" wrapText="1"/>
      <protection/>
    </xf>
    <xf numFmtId="0" fontId="12" fillId="0" borderId="83" xfId="64" applyFont="1" applyFill="1" applyBorder="1" applyAlignment="1">
      <alignment horizontal="center" vertical="center" wrapText="1"/>
      <protection/>
    </xf>
    <xf numFmtId="0" fontId="12" fillId="0" borderId="84" xfId="64" applyFont="1" applyFill="1" applyBorder="1" applyAlignment="1">
      <alignment horizontal="center" vertical="center" wrapText="1"/>
      <protection/>
    </xf>
    <xf numFmtId="37" fontId="12" fillId="0" borderId="85" xfId="64" applyNumberFormat="1" applyFont="1" applyFill="1" applyBorder="1" applyAlignment="1">
      <alignment horizontal="left" vertical="center" indent="1"/>
      <protection/>
    </xf>
    <xf numFmtId="0" fontId="12" fillId="0" borderId="86" xfId="64" applyFont="1" applyFill="1" applyBorder="1" applyAlignment="1">
      <alignment horizontal="left" vertical="center" indent="1"/>
      <protection/>
    </xf>
    <xf numFmtId="167" fontId="12" fillId="0" borderId="87" xfId="64" applyNumberFormat="1" applyFont="1" applyFill="1" applyBorder="1" applyAlignment="1">
      <alignment horizontal="right" vertical="center"/>
      <protection/>
    </xf>
    <xf numFmtId="167" fontId="12" fillId="0" borderId="13" xfId="64" applyNumberFormat="1" applyFont="1" applyFill="1" applyBorder="1" applyAlignment="1">
      <alignment vertical="center"/>
      <protection/>
    </xf>
    <xf numFmtId="167" fontId="12" fillId="0" borderId="13" xfId="64" applyNumberFormat="1" applyFont="1" applyFill="1" applyBorder="1" applyAlignment="1">
      <alignment horizontal="right" vertical="center"/>
      <protection/>
    </xf>
    <xf numFmtId="167" fontId="12" fillId="0" borderId="86" xfId="64" applyNumberFormat="1" applyFont="1" applyFill="1" applyBorder="1" applyAlignment="1">
      <alignment vertical="center"/>
      <protection/>
    </xf>
    <xf numFmtId="37" fontId="13" fillId="0" borderId="88" xfId="64" applyNumberFormat="1" applyFont="1" applyFill="1" applyBorder="1" applyAlignment="1">
      <alignment horizontal="left" indent="1"/>
      <protection/>
    </xf>
    <xf numFmtId="0" fontId="13" fillId="0" borderId="89" xfId="64" applyFont="1" applyFill="1" applyBorder="1" applyAlignment="1">
      <alignment horizontal="left" indent="3"/>
      <protection/>
    </xf>
    <xf numFmtId="167" fontId="13" fillId="0" borderId="45" xfId="49" applyNumberFormat="1" applyFont="1" applyFill="1" applyBorder="1" applyAlignment="1" applyProtection="1" quotePrefix="1">
      <alignment horizontal="right"/>
      <protection locked="0"/>
    </xf>
    <xf numFmtId="167" fontId="13" fillId="0" borderId="12" xfId="49" applyNumberFormat="1" applyFont="1" applyFill="1" applyBorder="1" applyAlignment="1" applyProtection="1">
      <alignment vertical="center"/>
      <protection locked="0"/>
    </xf>
    <xf numFmtId="167" fontId="13" fillId="0" borderId="12" xfId="64" applyNumberFormat="1" applyFont="1" applyFill="1" applyBorder="1">
      <alignment/>
      <protection/>
    </xf>
    <xf numFmtId="167" fontId="13" fillId="0" borderId="12" xfId="49" applyNumberFormat="1" applyFont="1" applyFill="1" applyBorder="1" applyAlignment="1" applyProtection="1" quotePrefix="1">
      <alignment horizontal="right"/>
      <protection locked="0"/>
    </xf>
    <xf numFmtId="167" fontId="13" fillId="0" borderId="89" xfId="64" applyNumberFormat="1" applyFont="1" applyFill="1" applyBorder="1">
      <alignment/>
      <protection/>
    </xf>
    <xf numFmtId="0" fontId="13" fillId="0" borderId="58" xfId="64" applyFont="1" applyFill="1" applyBorder="1" applyAlignment="1">
      <alignment horizontal="left" indent="3"/>
      <protection/>
    </xf>
    <xf numFmtId="167" fontId="13" fillId="0" borderId="46" xfId="49" applyNumberFormat="1" applyFont="1" applyFill="1" applyBorder="1" applyAlignment="1" applyProtection="1">
      <alignment/>
      <protection locked="0"/>
    </xf>
    <xf numFmtId="167" fontId="13" fillId="0" borderId="11" xfId="49" applyNumberFormat="1" applyFont="1" applyFill="1" applyBorder="1" applyAlignment="1" applyProtection="1">
      <alignment vertical="center"/>
      <protection locked="0"/>
    </xf>
    <xf numFmtId="167" fontId="13" fillId="0" borderId="11" xfId="49" applyNumberFormat="1" applyFont="1" applyFill="1" applyBorder="1" applyAlignment="1" applyProtection="1">
      <alignment/>
      <protection locked="0"/>
    </xf>
    <xf numFmtId="167" fontId="13" fillId="0" borderId="46" xfId="64" applyNumberFormat="1" applyFont="1" applyFill="1" applyBorder="1" applyProtection="1">
      <alignment/>
      <protection locked="0"/>
    </xf>
    <xf numFmtId="37" fontId="13" fillId="0" borderId="90" xfId="64" applyNumberFormat="1" applyFont="1" applyFill="1" applyBorder="1" applyAlignment="1">
      <alignment horizontal="left" indent="1"/>
      <protection/>
    </xf>
    <xf numFmtId="0" fontId="13" fillId="0" borderId="59" xfId="64" applyFont="1" applyFill="1" applyBorder="1" applyAlignment="1">
      <alignment horizontal="left" indent="3"/>
      <protection/>
    </xf>
    <xf numFmtId="167" fontId="13" fillId="0" borderId="69" xfId="64" applyNumberFormat="1" applyFont="1" applyFill="1" applyBorder="1" applyProtection="1">
      <alignment/>
      <protection locked="0"/>
    </xf>
    <xf numFmtId="167" fontId="13" fillId="0" borderId="35" xfId="64" applyNumberFormat="1" applyFont="1" applyFill="1" applyBorder="1" applyProtection="1">
      <alignment/>
      <protection locked="0"/>
    </xf>
    <xf numFmtId="37" fontId="12" fillId="0" borderId="91" xfId="64" applyNumberFormat="1" applyFont="1" applyFill="1" applyBorder="1" applyAlignment="1">
      <alignment horizontal="left" vertical="center" indent="1"/>
      <protection/>
    </xf>
    <xf numFmtId="0" fontId="12" fillId="0" borderId="92" xfId="64" applyFont="1" applyFill="1" applyBorder="1" applyAlignment="1">
      <alignment horizontal="left" vertical="center" indent="1"/>
      <protection/>
    </xf>
    <xf numFmtId="167" fontId="12" fillId="0" borderId="68" xfId="64" applyNumberFormat="1" applyFont="1" applyFill="1" applyBorder="1" applyAlignment="1">
      <alignment vertical="center"/>
      <protection/>
    </xf>
    <xf numFmtId="167" fontId="12" fillId="0" borderId="11" xfId="64" applyNumberFormat="1" applyFont="1" applyFill="1" applyBorder="1" applyAlignment="1">
      <alignment vertical="center"/>
      <protection/>
    </xf>
    <xf numFmtId="167" fontId="12" fillId="0" borderId="58" xfId="64" applyNumberFormat="1" applyFont="1" applyFill="1" applyBorder="1" applyAlignment="1">
      <alignment vertical="center"/>
      <protection/>
    </xf>
    <xf numFmtId="167" fontId="13" fillId="0" borderId="45" xfId="64" applyNumberFormat="1" applyFont="1" applyFill="1" applyBorder="1" applyProtection="1">
      <alignment/>
      <protection locked="0"/>
    </xf>
    <xf numFmtId="167" fontId="13" fillId="0" borderId="12" xfId="64" applyNumberFormat="1" applyFont="1" applyFill="1" applyBorder="1" applyProtection="1">
      <alignment/>
      <protection locked="0"/>
    </xf>
    <xf numFmtId="37" fontId="12" fillId="0" borderId="57" xfId="64" applyNumberFormat="1" applyFont="1" applyFill="1" applyBorder="1" applyAlignment="1">
      <alignment horizontal="left" indent="1"/>
      <protection/>
    </xf>
    <xf numFmtId="0" fontId="12" fillId="0" borderId="58" xfId="64" applyFont="1" applyFill="1" applyBorder="1" applyAlignment="1">
      <alignment horizontal="left" indent="1"/>
      <protection/>
    </xf>
    <xf numFmtId="167" fontId="12" fillId="0" borderId="46" xfId="64" applyNumberFormat="1" applyFont="1" applyFill="1" applyBorder="1" applyProtection="1">
      <alignment/>
      <protection locked="0"/>
    </xf>
    <xf numFmtId="167" fontId="12" fillId="0" borderId="11" xfId="64" applyNumberFormat="1" applyFont="1" applyFill="1" applyBorder="1" applyAlignment="1" applyProtection="1">
      <alignment vertical="center"/>
      <protection locked="0"/>
    </xf>
    <xf numFmtId="167" fontId="12" fillId="0" borderId="11" xfId="64" applyNumberFormat="1" applyFont="1" applyFill="1" applyBorder="1">
      <alignment/>
      <protection/>
    </xf>
    <xf numFmtId="167" fontId="12" fillId="0" borderId="11" xfId="64" applyNumberFormat="1" applyFont="1" applyFill="1" applyBorder="1" applyProtection="1">
      <alignment/>
      <protection locked="0"/>
    </xf>
    <xf numFmtId="167" fontId="12" fillId="0" borderId="58" xfId="64" applyNumberFormat="1" applyFont="1" applyFill="1" applyBorder="1">
      <alignment/>
      <protection/>
    </xf>
    <xf numFmtId="37" fontId="12" fillId="0" borderId="57" xfId="64" applyNumberFormat="1" applyFont="1" applyFill="1" applyBorder="1" applyAlignment="1">
      <alignment horizontal="left" wrapText="1" indent="1"/>
      <protection/>
    </xf>
    <xf numFmtId="0" fontId="12" fillId="0" borderId="58" xfId="64" applyFont="1" applyFill="1" applyBorder="1" applyAlignment="1">
      <alignment horizontal="left" wrapText="1" indent="1"/>
      <protection/>
    </xf>
    <xf numFmtId="167" fontId="12" fillId="0" borderId="69" xfId="64" applyNumberFormat="1" applyFont="1" applyFill="1" applyBorder="1" applyProtection="1">
      <alignment/>
      <protection locked="0"/>
    </xf>
    <xf numFmtId="167" fontId="12" fillId="0" borderId="35" xfId="64" applyNumberFormat="1" applyFont="1" applyFill="1" applyBorder="1" applyAlignment="1" applyProtection="1">
      <alignment vertical="center"/>
      <protection locked="0"/>
    </xf>
    <xf numFmtId="167" fontId="12" fillId="0" borderId="35" xfId="64" applyNumberFormat="1" applyFont="1" applyFill="1" applyBorder="1">
      <alignment/>
      <protection/>
    </xf>
    <xf numFmtId="167" fontId="12" fillId="0" borderId="35" xfId="64" applyNumberFormat="1" applyFont="1" applyFill="1" applyBorder="1" applyProtection="1">
      <alignment/>
      <protection locked="0"/>
    </xf>
    <xf numFmtId="167" fontId="12" fillId="0" borderId="59" xfId="64" applyNumberFormat="1" applyFont="1" applyFill="1" applyBorder="1">
      <alignment/>
      <protection/>
    </xf>
    <xf numFmtId="37" fontId="12" fillId="0" borderId="93" xfId="64" applyNumberFormat="1" applyFont="1" applyFill="1" applyBorder="1" applyAlignment="1">
      <alignment horizontal="left" wrapText="1" indent="1"/>
      <protection/>
    </xf>
    <xf numFmtId="0" fontId="6" fillId="0" borderId="56" xfId="64" applyFont="1" applyFill="1" applyBorder="1" applyAlignment="1">
      <alignment horizontal="left" vertical="center" indent="1"/>
      <protection/>
    </xf>
    <xf numFmtId="167" fontId="12" fillId="0" borderId="36" xfId="64" applyNumberFormat="1" applyFont="1" applyFill="1" applyBorder="1" applyAlignment="1">
      <alignment vertical="center"/>
      <protection/>
    </xf>
    <xf numFmtId="167" fontId="6" fillId="0" borderId="36" xfId="64" applyNumberFormat="1" applyFont="1" applyFill="1" applyBorder="1" applyAlignment="1">
      <alignment horizontal="center" vertical="center" wrapText="1"/>
      <protection/>
    </xf>
    <xf numFmtId="0" fontId="12" fillId="0" borderId="85" xfId="64" applyFont="1" applyFill="1" applyBorder="1" applyAlignment="1">
      <alignment horizontal="left" vertical="center" indent="1"/>
      <protection/>
    </xf>
    <xf numFmtId="0" fontId="12" fillId="0" borderId="86" xfId="64" applyFont="1" applyFill="1" applyBorder="1" applyAlignment="1" quotePrefix="1">
      <alignment horizontal="left" vertical="center" indent="1"/>
      <protection/>
    </xf>
    <xf numFmtId="167" fontId="12" fillId="0" borderId="87" xfId="64" applyNumberFormat="1" applyFont="1" applyFill="1" applyBorder="1" applyAlignment="1">
      <alignment vertical="center"/>
      <protection/>
    </xf>
    <xf numFmtId="0" fontId="13" fillId="0" borderId="88" xfId="64" applyFont="1" applyFill="1" applyBorder="1" applyAlignment="1">
      <alignment horizontal="left" indent="1"/>
      <protection/>
    </xf>
    <xf numFmtId="167" fontId="13" fillId="0" borderId="89" xfId="64" applyNumberFormat="1" applyFont="1" applyFill="1" applyBorder="1" applyAlignment="1" applyProtection="1">
      <alignment vertical="center"/>
      <protection locked="0"/>
    </xf>
    <xf numFmtId="167" fontId="13" fillId="0" borderId="59" xfId="64" applyNumberFormat="1" applyFont="1" applyFill="1" applyBorder="1" applyAlignment="1" applyProtection="1">
      <alignment vertical="center"/>
      <protection locked="0"/>
    </xf>
    <xf numFmtId="0" fontId="13" fillId="0" borderId="92" xfId="64" applyFont="1" applyFill="1" applyBorder="1" applyAlignment="1">
      <alignment horizontal="left" indent="3"/>
      <protection/>
    </xf>
    <xf numFmtId="0" fontId="12" fillId="0" borderId="57" xfId="64" applyFont="1" applyFill="1" applyBorder="1" applyAlignment="1">
      <alignment horizontal="left" indent="1"/>
      <protection/>
    </xf>
    <xf numFmtId="0" fontId="12" fillId="0" borderId="58" xfId="64" applyFont="1" applyFill="1" applyBorder="1" applyAlignment="1" quotePrefix="1">
      <alignment horizontal="left" vertical="center" indent="1"/>
      <protection/>
    </xf>
    <xf numFmtId="167" fontId="12" fillId="0" borderId="46" xfId="64" applyNumberFormat="1" applyFont="1" applyFill="1" applyBorder="1" applyAlignment="1">
      <alignment vertical="center"/>
      <protection/>
    </xf>
    <xf numFmtId="167" fontId="13" fillId="0" borderId="70" xfId="64" applyNumberFormat="1" applyFont="1" applyFill="1" applyBorder="1" applyProtection="1">
      <alignment/>
      <protection locked="0"/>
    </xf>
    <xf numFmtId="167" fontId="13" fillId="0" borderId="10" xfId="64" applyNumberFormat="1" applyFont="1" applyFill="1" applyBorder="1" applyAlignment="1" applyProtection="1">
      <alignment vertical="center"/>
      <protection locked="0"/>
    </xf>
    <xf numFmtId="167" fontId="13" fillId="0" borderId="92" xfId="64" applyNumberFormat="1" applyFont="1" applyFill="1" applyBorder="1" applyAlignment="1" applyProtection="1">
      <alignment vertical="center"/>
      <protection locked="0"/>
    </xf>
    <xf numFmtId="0" fontId="13" fillId="0" borderId="90" xfId="64" applyFont="1" applyFill="1" applyBorder="1" applyAlignment="1">
      <alignment horizontal="left" indent="1"/>
      <protection/>
    </xf>
    <xf numFmtId="0" fontId="12" fillId="0" borderId="58" xfId="64" applyFont="1" applyFill="1" applyBorder="1" applyAlignment="1">
      <alignment horizontal="left" vertical="center" wrapText="1" indent="1"/>
      <protection/>
    </xf>
    <xf numFmtId="167" fontId="12" fillId="0" borderId="46" xfId="64" applyNumberFormat="1" applyFont="1" applyFill="1" applyBorder="1" applyAlignment="1">
      <alignment vertical="center"/>
      <protection/>
    </xf>
    <xf numFmtId="167" fontId="12" fillId="0" borderId="11" xfId="64" applyNumberFormat="1" applyFont="1" applyFill="1" applyBorder="1" applyAlignment="1">
      <alignment vertical="center"/>
      <protection/>
    </xf>
    <xf numFmtId="167" fontId="12" fillId="0" borderId="58" xfId="64" applyNumberFormat="1" applyFont="1" applyFill="1" applyBorder="1" applyAlignment="1">
      <alignment vertical="center"/>
      <protection/>
    </xf>
    <xf numFmtId="0" fontId="12" fillId="0" borderId="89" xfId="64" applyFont="1" applyFill="1" applyBorder="1" applyAlignment="1">
      <alignment horizontal="left" wrapText="1" indent="1"/>
      <protection/>
    </xf>
    <xf numFmtId="167" fontId="12" fillId="0" borderId="45" xfId="64" applyNumberFormat="1" applyFont="1" applyFill="1" applyBorder="1" applyProtection="1">
      <alignment/>
      <protection locked="0"/>
    </xf>
    <xf numFmtId="167" fontId="12" fillId="0" borderId="12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>
      <alignment/>
      <protection/>
    </xf>
    <xf numFmtId="167" fontId="12" fillId="0" borderId="89" xfId="64" applyNumberFormat="1" applyFont="1" applyFill="1" applyBorder="1" applyAlignment="1" applyProtection="1">
      <alignment vertical="center"/>
      <protection locked="0"/>
    </xf>
    <xf numFmtId="0" fontId="12" fillId="0" borderId="90" xfId="64" applyFont="1" applyFill="1" applyBorder="1" applyAlignment="1">
      <alignment horizontal="left" indent="1"/>
      <protection/>
    </xf>
    <xf numFmtId="0" fontId="12" fillId="0" borderId="59" xfId="64" applyFont="1" applyFill="1" applyBorder="1" applyAlignment="1">
      <alignment horizontal="left" indent="1"/>
      <protection/>
    </xf>
    <xf numFmtId="167" fontId="12" fillId="0" borderId="59" xfId="64" applyNumberFormat="1" applyFont="1" applyFill="1" applyBorder="1" applyAlignment="1" applyProtection="1">
      <alignment vertical="center"/>
      <protection locked="0"/>
    </xf>
    <xf numFmtId="0" fontId="12" fillId="0" borderId="94" xfId="64" applyFont="1" applyFill="1" applyBorder="1" applyAlignment="1">
      <alignment horizontal="left" indent="1"/>
      <protection/>
    </xf>
    <xf numFmtId="0" fontId="6" fillId="0" borderId="61" xfId="64" applyFont="1" applyFill="1" applyBorder="1" applyAlignment="1">
      <alignment horizontal="left" vertical="center" indent="1"/>
      <protection/>
    </xf>
    <xf numFmtId="167" fontId="12" fillId="0" borderId="95" xfId="64" applyNumberFormat="1" applyFont="1" applyFill="1" applyBorder="1" applyAlignment="1">
      <alignment vertical="center"/>
      <protection/>
    </xf>
    <xf numFmtId="1" fontId="34" fillId="0" borderId="11" xfId="61" applyNumberFormat="1" applyFont="1" applyFill="1" applyBorder="1" applyAlignment="1">
      <alignment horizontal="center" vertical="center"/>
      <protection/>
    </xf>
    <xf numFmtId="49" fontId="34" fillId="0" borderId="11" xfId="61" applyNumberFormat="1" applyFont="1" applyBorder="1" applyAlignment="1">
      <alignment horizontal="center" vertical="center"/>
      <protection/>
    </xf>
    <xf numFmtId="3" fontId="32" fillId="15" borderId="11" xfId="62" applyNumberFormat="1" applyFont="1" applyFill="1" applyBorder="1" applyAlignment="1">
      <alignment horizontal="center" vertical="center" wrapText="1"/>
      <protection/>
    </xf>
    <xf numFmtId="165" fontId="31" fillId="0" borderId="11" xfId="61" applyNumberFormat="1" applyFont="1" applyFill="1" applyBorder="1" applyAlignment="1">
      <alignment horizontal="center" vertical="center" wrapText="1"/>
      <protection/>
    </xf>
    <xf numFmtId="49" fontId="31" fillId="0" borderId="11" xfId="61" applyNumberFormat="1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 quotePrefix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/>
    </xf>
    <xf numFmtId="0" fontId="6" fillId="0" borderId="97" xfId="0" applyFont="1" applyFill="1" applyBorder="1" applyAlignment="1" applyProtection="1">
      <alignment horizontal="center" vertical="center" wrapText="1"/>
      <protection/>
    </xf>
    <xf numFmtId="0" fontId="6" fillId="0" borderId="98" xfId="0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horizontal="center" vertical="center"/>
      <protection/>
    </xf>
    <xf numFmtId="164" fontId="18" fillId="0" borderId="26" xfId="63" applyNumberFormat="1" applyFont="1" applyFill="1" applyBorder="1" applyAlignment="1" applyProtection="1">
      <alignment horizontal="left" vertical="center"/>
      <protection/>
    </xf>
    <xf numFmtId="0" fontId="6" fillId="0" borderId="18" xfId="63" applyFont="1" applyFill="1" applyBorder="1" applyAlignment="1" applyProtection="1">
      <alignment horizontal="center" vertical="center" wrapText="1"/>
      <protection/>
    </xf>
    <xf numFmtId="0" fontId="6" fillId="0" borderId="19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164" fontId="6" fillId="0" borderId="13" xfId="63" applyNumberFormat="1" applyFont="1" applyFill="1" applyBorder="1" applyAlignment="1" applyProtection="1">
      <alignment horizontal="center" vertical="center"/>
      <protection/>
    </xf>
    <xf numFmtId="164" fontId="6" fillId="0" borderId="39" xfId="63" applyNumberFormat="1" applyFont="1" applyFill="1" applyBorder="1" applyAlignment="1" applyProtection="1">
      <alignment horizontal="center" vertical="center"/>
      <protection/>
    </xf>
    <xf numFmtId="164" fontId="18" fillId="0" borderId="26" xfId="63" applyNumberFormat="1" applyFont="1" applyFill="1" applyBorder="1" applyAlignment="1" applyProtection="1">
      <alignment horizontal="left"/>
      <protection/>
    </xf>
    <xf numFmtId="0" fontId="5" fillId="0" borderId="0" xfId="63" applyFont="1" applyFill="1" applyAlignment="1" applyProtection="1">
      <alignment horizontal="center"/>
      <protection/>
    </xf>
    <xf numFmtId="164" fontId="6" fillId="0" borderId="100" xfId="0" applyNumberFormat="1" applyFont="1" applyFill="1" applyBorder="1" applyAlignment="1" applyProtection="1">
      <alignment horizontal="center" vertical="center" wrapText="1"/>
      <protection/>
    </xf>
    <xf numFmtId="164" fontId="6" fillId="0" borderId="10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102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87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>
      <alignment horizontal="right" wrapText="1"/>
    </xf>
    <xf numFmtId="0" fontId="13" fillId="0" borderId="76" xfId="0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horizontal="left" vertical="center" indent="2"/>
    </xf>
    <xf numFmtId="0" fontId="6" fillId="0" borderId="36" xfId="0" applyFont="1" applyFill="1" applyBorder="1" applyAlignment="1">
      <alignment horizontal="left" vertical="center" indent="2"/>
    </xf>
    <xf numFmtId="0" fontId="5" fillId="0" borderId="0" xfId="64" applyFont="1" applyFill="1" applyAlignment="1">
      <alignment horizontal="center" wrapText="1"/>
      <protection/>
    </xf>
    <xf numFmtId="0" fontId="5" fillId="0" borderId="0" xfId="64" applyFont="1" applyFill="1" applyAlignment="1">
      <alignment horizontal="center"/>
      <protection/>
    </xf>
    <xf numFmtId="0" fontId="5" fillId="0" borderId="104" xfId="64" applyFont="1" applyFill="1" applyBorder="1" applyAlignment="1">
      <alignment horizontal="center" vertical="center"/>
      <protection/>
    </xf>
    <xf numFmtId="0" fontId="5" fillId="0" borderId="105" xfId="64" applyFont="1" applyFill="1" applyBorder="1" applyAlignment="1">
      <alignment horizontal="center" vertical="center"/>
      <protection/>
    </xf>
    <xf numFmtId="0" fontId="5" fillId="0" borderId="106" xfId="64" applyFont="1" applyFill="1" applyBorder="1" applyAlignment="1">
      <alignment horizontal="center" vertical="center"/>
      <protection/>
    </xf>
    <xf numFmtId="0" fontId="5" fillId="0" borderId="107" xfId="64" applyFont="1" applyFill="1" applyBorder="1" applyAlignment="1">
      <alignment horizontal="center" vertical="center"/>
      <protection/>
    </xf>
    <xf numFmtId="0" fontId="5" fillId="0" borderId="108" xfId="64" applyFont="1" applyFill="1" applyBorder="1" applyAlignment="1">
      <alignment horizontal="center" vertical="center"/>
      <protection/>
    </xf>
    <xf numFmtId="0" fontId="3" fillId="0" borderId="22" xfId="64" applyFont="1" applyFill="1" applyBorder="1" applyAlignment="1" quotePrefix="1">
      <alignment horizontal="center" vertical="center" wrapText="1"/>
      <protection/>
    </xf>
    <xf numFmtId="0" fontId="3" fillId="0" borderId="14" xfId="64" applyFont="1" applyFill="1" applyBorder="1" applyAlignment="1" quotePrefix="1">
      <alignment horizontal="center" vertical="center" wrapText="1"/>
      <protection/>
    </xf>
    <xf numFmtId="0" fontId="3" fillId="0" borderId="49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51" xfId="64" applyFont="1" applyFill="1" applyBorder="1" applyAlignment="1">
      <alignment horizontal="center" vertical="center"/>
      <protection/>
    </xf>
    <xf numFmtId="0" fontId="3" fillId="0" borderId="44" xfId="64" applyFont="1" applyFill="1" applyBorder="1" applyAlignment="1">
      <alignment horizontal="center" vertical="center"/>
      <protection/>
    </xf>
    <xf numFmtId="0" fontId="3" fillId="0" borderId="54" xfId="64" applyFont="1" applyFill="1" applyBorder="1" applyAlignment="1">
      <alignment horizontal="center" vertical="center"/>
      <protection/>
    </xf>
    <xf numFmtId="0" fontId="3" fillId="0" borderId="69" xfId="64" applyFont="1" applyFill="1" applyBorder="1" applyAlignment="1">
      <alignment horizontal="center" vertical="center"/>
      <protection/>
    </xf>
    <xf numFmtId="0" fontId="23" fillId="0" borderId="0" xfId="64" applyFont="1" applyFill="1" applyAlignment="1" applyProtection="1">
      <alignment horizontal="center" vertical="center"/>
      <protection locked="0"/>
    </xf>
    <xf numFmtId="0" fontId="5" fillId="0" borderId="0" xfId="64" applyFont="1" applyFill="1" applyAlignment="1" applyProtection="1">
      <alignment horizontal="center" vertical="center"/>
      <protection locked="0"/>
    </xf>
    <xf numFmtId="0" fontId="4" fillId="0" borderId="26" xfId="64" applyFont="1" applyFill="1" applyBorder="1" applyAlignment="1">
      <alignment horizontal="right"/>
      <protection/>
    </xf>
    <xf numFmtId="0" fontId="31" fillId="0" borderId="11" xfId="61" applyFont="1" applyBorder="1" applyAlignment="1">
      <alignment horizontal="left" vertical="center" wrapText="1"/>
      <protection/>
    </xf>
    <xf numFmtId="3" fontId="32" fillId="15" borderId="11" xfId="62" applyNumberFormat="1" applyFont="1" applyFill="1" applyBorder="1" applyAlignment="1">
      <alignment horizontal="center" vertical="center" wrapText="1"/>
      <protection/>
    </xf>
    <xf numFmtId="0" fontId="35" fillId="0" borderId="11" xfId="61" applyFont="1" applyBorder="1" applyAlignment="1">
      <alignment horizontal="center" vertical="center" wrapText="1"/>
      <protection/>
    </xf>
    <xf numFmtId="49" fontId="34" fillId="0" borderId="11" xfId="61" applyNumberFormat="1" applyFont="1" applyBorder="1" applyAlignment="1">
      <alignment horizontal="center" vertical="center"/>
      <protection/>
    </xf>
    <xf numFmtId="0" fontId="34" fillId="0" borderId="11" xfId="61" applyFont="1" applyBorder="1" applyAlignment="1">
      <alignment horizontal="left" vertical="center" wrapText="1"/>
      <protection/>
    </xf>
    <xf numFmtId="165" fontId="31" fillId="0" borderId="54" xfId="61" applyNumberFormat="1" applyFont="1" applyFill="1" applyBorder="1" applyAlignment="1">
      <alignment horizontal="center" vertical="center"/>
      <protection/>
    </xf>
    <xf numFmtId="165" fontId="31" fillId="0" borderId="33" xfId="61" applyNumberFormat="1" applyFont="1" applyFill="1" applyBorder="1" applyAlignment="1">
      <alignment horizontal="center" vertical="center"/>
      <protection/>
    </xf>
    <xf numFmtId="0" fontId="31" fillId="0" borderId="11" xfId="61" applyFont="1" applyFill="1" applyBorder="1" applyAlignment="1">
      <alignment horizontal="right"/>
      <protection/>
    </xf>
    <xf numFmtId="0" fontId="32" fillId="0" borderId="11" xfId="61" applyFont="1" applyBorder="1" applyAlignment="1">
      <alignment/>
      <protection/>
    </xf>
    <xf numFmtId="0" fontId="31" fillId="0" borderId="11" xfId="61" applyFont="1" applyFill="1" applyBorder="1" applyAlignment="1">
      <alignment horizontal="center" vertical="center"/>
      <protection/>
    </xf>
    <xf numFmtId="0" fontId="33" fillId="0" borderId="11" xfId="61" applyFont="1" applyBorder="1" applyAlignment="1">
      <alignment horizontal="center" vertical="center"/>
      <protection/>
    </xf>
    <xf numFmtId="0" fontId="34" fillId="0" borderId="11" xfId="61" applyFont="1" applyFill="1" applyBorder="1" applyAlignment="1">
      <alignment horizontal="center" vertical="center"/>
      <protection/>
    </xf>
    <xf numFmtId="1" fontId="34" fillId="0" borderId="11" xfId="61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6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center"/>
    </xf>
    <xf numFmtId="0" fontId="31" fillId="0" borderId="11" xfId="0" applyFont="1" applyBorder="1" applyAlignment="1">
      <alignment horizontal="right"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 quotePrefix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16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 quotePrefix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Figyelmeztetés" xfId="51"/>
    <cellStyle name="Hyperlink" xfId="52"/>
    <cellStyle name="Hiperhivatkozás" xfId="53"/>
    <cellStyle name="Hivatkozott cella" xfId="54"/>
    <cellStyle name="Jegyzet" xfId="55"/>
    <cellStyle name="Jó" xfId="56"/>
    <cellStyle name="Kimenet" xfId="57"/>
    <cellStyle name="Magyarázó szöveg" xfId="58"/>
    <cellStyle name="Már látott hiperhivatkozás" xfId="59"/>
    <cellStyle name="Followed Hyperlink" xfId="60"/>
    <cellStyle name="Normál 2" xfId="61"/>
    <cellStyle name="Normál_12dmelléklet" xfId="62"/>
    <cellStyle name="Normál_KVRENMUNKA" xfId="63"/>
    <cellStyle name="Normál_mint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1"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&#225;ri\Desktop\ERVIK2015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8">
        <row r="3">
          <cell r="D3" t="str">
            <v>Felhasználás 2013. XII.31-ig</v>
          </cell>
          <cell r="E3" t="str">
            <v>2014. évi módosított előirányzat</v>
          </cell>
          <cell r="F3" t="str">
            <v>2014. évi teljesítés</v>
          </cell>
          <cell r="G3" t="str">
            <v>Összes teljesítés 2014. dec.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view="pageLayout" zoomScaleNormal="120" zoomScaleSheetLayoutView="130" workbookViewId="0" topLeftCell="B1">
      <selection activeCell="C12" sqref="C12"/>
    </sheetView>
  </sheetViews>
  <sheetFormatPr defaultColWidth="9.00390625" defaultRowHeight="12.75"/>
  <cols>
    <col min="1" max="1" width="9.00390625" style="433" customWidth="1"/>
    <col min="2" max="2" width="75.875" style="433" customWidth="1"/>
    <col min="3" max="3" width="15.50390625" style="351" customWidth="1"/>
    <col min="4" max="5" width="15.50390625" style="433" customWidth="1"/>
    <col min="6" max="6" width="9.00390625" style="21" customWidth="1"/>
    <col min="7" max="16384" width="9.375" style="21" customWidth="1"/>
  </cols>
  <sheetData>
    <row r="1" spans="1:5" ht="15.75" customHeight="1">
      <c r="A1" s="557" t="s">
        <v>189</v>
      </c>
      <c r="B1" s="557"/>
      <c r="C1" s="557"/>
      <c r="D1" s="557"/>
      <c r="E1" s="557"/>
    </row>
    <row r="2" spans="1:5" ht="15.75" customHeight="1" thickBot="1">
      <c r="A2" s="558" t="s">
        <v>416</v>
      </c>
      <c r="B2" s="558"/>
      <c r="D2" s="60"/>
      <c r="E2" s="352" t="s">
        <v>417</v>
      </c>
    </row>
    <row r="3" spans="1:5" ht="15.75" customHeight="1">
      <c r="A3" s="559" t="s">
        <v>240</v>
      </c>
      <c r="B3" s="561" t="s">
        <v>191</v>
      </c>
      <c r="C3" s="563" t="s">
        <v>418</v>
      </c>
      <c r="D3" s="563"/>
      <c r="E3" s="564"/>
    </row>
    <row r="4" spans="1:5" ht="37.5" customHeight="1" thickBot="1">
      <c r="A4" s="560"/>
      <c r="B4" s="562"/>
      <c r="C4" s="353" t="s">
        <v>407</v>
      </c>
      <c r="D4" s="353" t="s">
        <v>408</v>
      </c>
      <c r="E4" s="354" t="s">
        <v>409</v>
      </c>
    </row>
    <row r="5" spans="1:5" s="22" customFormat="1" ht="12" customHeight="1" thickBot="1">
      <c r="A5" s="19" t="s">
        <v>137</v>
      </c>
      <c r="B5" s="355" t="s">
        <v>138</v>
      </c>
      <c r="C5" s="355" t="s">
        <v>139</v>
      </c>
      <c r="D5" s="355" t="s">
        <v>140</v>
      </c>
      <c r="E5" s="72" t="s">
        <v>419</v>
      </c>
    </row>
    <row r="6" spans="1:5" s="1" customFormat="1" ht="12" customHeight="1" thickBot="1">
      <c r="A6" s="15" t="s">
        <v>192</v>
      </c>
      <c r="B6" s="356" t="s">
        <v>420</v>
      </c>
      <c r="C6" s="357">
        <f>+C7+C8+C9+C10+C11+C12</f>
        <v>19605</v>
      </c>
      <c r="D6" s="357">
        <v>19250</v>
      </c>
      <c r="E6" s="358">
        <v>19250</v>
      </c>
    </row>
    <row r="7" spans="1:5" s="1" customFormat="1" ht="12" customHeight="1">
      <c r="A7" s="11" t="s">
        <v>256</v>
      </c>
      <c r="B7" s="359" t="s">
        <v>421</v>
      </c>
      <c r="C7" s="360">
        <v>10238</v>
      </c>
      <c r="D7" s="360">
        <v>10238</v>
      </c>
      <c r="E7" s="361">
        <v>10238</v>
      </c>
    </row>
    <row r="8" spans="1:5" s="1" customFormat="1" ht="12" customHeight="1">
      <c r="A8" s="10" t="s">
        <v>257</v>
      </c>
      <c r="B8" s="362" t="s">
        <v>422</v>
      </c>
      <c r="C8" s="363"/>
      <c r="D8" s="363"/>
      <c r="E8" s="364"/>
    </row>
    <row r="9" spans="1:5" s="1" customFormat="1" ht="12" customHeight="1">
      <c r="A9" s="10" t="s">
        <v>258</v>
      </c>
      <c r="B9" s="362" t="s">
        <v>423</v>
      </c>
      <c r="C9" s="363">
        <v>9091</v>
      </c>
      <c r="D9" s="363">
        <v>8174</v>
      </c>
      <c r="E9" s="364">
        <v>8174</v>
      </c>
    </row>
    <row r="10" spans="1:5" s="1" customFormat="1" ht="12" customHeight="1">
      <c r="A10" s="10" t="s">
        <v>259</v>
      </c>
      <c r="B10" s="362" t="s">
        <v>424</v>
      </c>
      <c r="C10" s="363">
        <v>276</v>
      </c>
      <c r="D10" s="363">
        <v>276</v>
      </c>
      <c r="E10" s="364">
        <v>276</v>
      </c>
    </row>
    <row r="11" spans="1:5" s="1" customFormat="1" ht="12" customHeight="1">
      <c r="A11" s="10" t="s">
        <v>296</v>
      </c>
      <c r="B11" s="362" t="s">
        <v>425</v>
      </c>
      <c r="C11" s="365"/>
      <c r="D11" s="365">
        <v>21</v>
      </c>
      <c r="E11" s="366">
        <v>21</v>
      </c>
    </row>
    <row r="12" spans="1:5" s="1" customFormat="1" ht="12" customHeight="1" thickBot="1">
      <c r="A12" s="12" t="s">
        <v>260</v>
      </c>
      <c r="B12" s="367" t="s">
        <v>426</v>
      </c>
      <c r="C12" s="368"/>
      <c r="D12" s="368">
        <v>541</v>
      </c>
      <c r="E12" s="369">
        <v>541</v>
      </c>
    </row>
    <row r="13" spans="1:5" s="1" customFormat="1" ht="12" customHeight="1" thickBot="1">
      <c r="A13" s="15" t="s">
        <v>193</v>
      </c>
      <c r="B13" s="370" t="s">
        <v>427</v>
      </c>
      <c r="C13" s="357">
        <f>+C14+C15+C16+C17+C18</f>
        <v>3246</v>
      </c>
      <c r="D13" s="357">
        <f>+D14+D15+D16+D17+D18</f>
        <v>3962</v>
      </c>
      <c r="E13" s="358">
        <f>+E14+E15+E16+E17+E18</f>
        <v>3962</v>
      </c>
    </row>
    <row r="14" spans="1:5" s="1" customFormat="1" ht="12" customHeight="1">
      <c r="A14" s="11" t="s">
        <v>262</v>
      </c>
      <c r="B14" s="359" t="s">
        <v>428</v>
      </c>
      <c r="C14" s="360"/>
      <c r="D14" s="360"/>
      <c r="E14" s="361"/>
    </row>
    <row r="15" spans="1:5" s="1" customFormat="1" ht="12" customHeight="1">
      <c r="A15" s="10" t="s">
        <v>263</v>
      </c>
      <c r="B15" s="362" t="s">
        <v>429</v>
      </c>
      <c r="C15" s="363"/>
      <c r="D15" s="363"/>
      <c r="E15" s="364"/>
    </row>
    <row r="16" spans="1:5" s="1" customFormat="1" ht="12" customHeight="1">
      <c r="A16" s="10" t="s">
        <v>264</v>
      </c>
      <c r="B16" s="362" t="s">
        <v>430</v>
      </c>
      <c r="C16" s="363"/>
      <c r="D16" s="363"/>
      <c r="E16" s="364"/>
    </row>
    <row r="17" spans="1:5" s="1" customFormat="1" ht="12" customHeight="1">
      <c r="A17" s="10" t="s">
        <v>265</v>
      </c>
      <c r="B17" s="362" t="s">
        <v>431</v>
      </c>
      <c r="C17" s="363"/>
      <c r="D17" s="363"/>
      <c r="E17" s="364"/>
    </row>
    <row r="18" spans="1:5" s="1" customFormat="1" ht="12" customHeight="1">
      <c r="A18" s="10" t="s">
        <v>266</v>
      </c>
      <c r="B18" s="362" t="s">
        <v>432</v>
      </c>
      <c r="C18" s="363">
        <v>3246</v>
      </c>
      <c r="D18" s="363">
        <v>3962</v>
      </c>
      <c r="E18" s="364">
        <v>3962</v>
      </c>
    </row>
    <row r="19" spans="1:5" s="1" customFormat="1" ht="12" customHeight="1" thickBot="1">
      <c r="A19" s="12" t="s">
        <v>273</v>
      </c>
      <c r="B19" s="367" t="s">
        <v>433</v>
      </c>
      <c r="C19" s="371"/>
      <c r="D19" s="371"/>
      <c r="E19" s="372"/>
    </row>
    <row r="20" spans="1:5" s="1" customFormat="1" ht="12" customHeight="1" thickBot="1">
      <c r="A20" s="15" t="s">
        <v>194</v>
      </c>
      <c r="B20" s="356" t="s">
        <v>434</v>
      </c>
      <c r="C20" s="357">
        <f>+C21+C22+C23+C24+C25</f>
        <v>0</v>
      </c>
      <c r="D20" s="357">
        <f>+D21+D22+D23+D24+D25</f>
        <v>2950</v>
      </c>
      <c r="E20" s="358">
        <f>+E21+E22+E23+E24+E25</f>
        <v>2950</v>
      </c>
    </row>
    <row r="21" spans="1:5" s="1" customFormat="1" ht="12" customHeight="1">
      <c r="A21" s="11" t="s">
        <v>243</v>
      </c>
      <c r="B21" s="359" t="s">
        <v>435</v>
      </c>
      <c r="C21" s="360"/>
      <c r="D21" s="360"/>
      <c r="E21" s="361"/>
    </row>
    <row r="22" spans="1:5" s="1" customFormat="1" ht="12" customHeight="1">
      <c r="A22" s="10" t="s">
        <v>244</v>
      </c>
      <c r="B22" s="362" t="s">
        <v>436</v>
      </c>
      <c r="C22" s="363"/>
      <c r="D22" s="363"/>
      <c r="E22" s="364"/>
    </row>
    <row r="23" spans="1:5" s="1" customFormat="1" ht="12" customHeight="1">
      <c r="A23" s="10" t="s">
        <v>245</v>
      </c>
      <c r="B23" s="362" t="s">
        <v>437</v>
      </c>
      <c r="C23" s="363"/>
      <c r="D23" s="363"/>
      <c r="E23" s="364"/>
    </row>
    <row r="24" spans="1:5" s="1" customFormat="1" ht="12" customHeight="1">
      <c r="A24" s="10" t="s">
        <v>246</v>
      </c>
      <c r="B24" s="362" t="s">
        <v>438</v>
      </c>
      <c r="C24" s="363"/>
      <c r="D24" s="363"/>
      <c r="E24" s="364"/>
    </row>
    <row r="25" spans="1:5" s="1" customFormat="1" ht="12" customHeight="1">
      <c r="A25" s="10" t="s">
        <v>326</v>
      </c>
      <c r="B25" s="362" t="s">
        <v>439</v>
      </c>
      <c r="C25" s="363"/>
      <c r="D25" s="363">
        <v>2950</v>
      </c>
      <c r="E25" s="364">
        <v>2950</v>
      </c>
    </row>
    <row r="26" spans="1:5" s="1" customFormat="1" ht="12" customHeight="1" thickBot="1">
      <c r="A26" s="12" t="s">
        <v>327</v>
      </c>
      <c r="B26" s="367" t="s">
        <v>440</v>
      </c>
      <c r="C26" s="371"/>
      <c r="D26" s="371"/>
      <c r="E26" s="372"/>
    </row>
    <row r="27" spans="1:5" s="1" customFormat="1" ht="12" customHeight="1" thickBot="1">
      <c r="A27" s="15" t="s">
        <v>334</v>
      </c>
      <c r="B27" s="356" t="s">
        <v>441</v>
      </c>
      <c r="C27" s="373">
        <f>+C28+C31+C32+C33</f>
        <v>810</v>
      </c>
      <c r="D27" s="373">
        <v>1915</v>
      </c>
      <c r="E27" s="374">
        <v>925</v>
      </c>
    </row>
    <row r="28" spans="1:5" s="1" customFormat="1" ht="12" customHeight="1">
      <c r="A28" s="11" t="s">
        <v>247</v>
      </c>
      <c r="B28" s="359" t="s">
        <v>442</v>
      </c>
      <c r="C28" s="375">
        <f>+C29+C30</f>
        <v>300</v>
      </c>
      <c r="D28" s="375">
        <v>552</v>
      </c>
      <c r="E28" s="376">
        <v>321</v>
      </c>
    </row>
    <row r="29" spans="1:5" s="1" customFormat="1" ht="12" customHeight="1">
      <c r="A29" s="10" t="s">
        <v>443</v>
      </c>
      <c r="B29" s="362" t="s">
        <v>444</v>
      </c>
      <c r="C29" s="363">
        <v>300</v>
      </c>
      <c r="D29" s="363">
        <v>552</v>
      </c>
      <c r="E29" s="364">
        <v>321</v>
      </c>
    </row>
    <row r="30" spans="1:5" s="1" customFormat="1" ht="12" customHeight="1">
      <c r="A30" s="10" t="s">
        <v>445</v>
      </c>
      <c r="B30" s="362" t="s">
        <v>446</v>
      </c>
      <c r="C30" s="363"/>
      <c r="D30" s="363"/>
      <c r="E30" s="364"/>
    </row>
    <row r="31" spans="1:5" s="1" customFormat="1" ht="12" customHeight="1">
      <c r="A31" s="10" t="s">
        <v>248</v>
      </c>
      <c r="B31" s="362" t="s">
        <v>447</v>
      </c>
      <c r="C31" s="363">
        <v>500</v>
      </c>
      <c r="D31" s="363">
        <v>1008</v>
      </c>
      <c r="E31" s="364">
        <v>580</v>
      </c>
    </row>
    <row r="32" spans="1:5" s="1" customFormat="1" ht="12" customHeight="1">
      <c r="A32" s="10" t="s">
        <v>448</v>
      </c>
      <c r="B32" s="362" t="s">
        <v>449</v>
      </c>
      <c r="C32" s="363"/>
      <c r="D32" s="363"/>
      <c r="E32" s="364"/>
    </row>
    <row r="33" spans="1:5" s="1" customFormat="1" ht="12" customHeight="1" thickBot="1">
      <c r="A33" s="12" t="s">
        <v>450</v>
      </c>
      <c r="B33" s="367" t="s">
        <v>410</v>
      </c>
      <c r="C33" s="371">
        <v>10</v>
      </c>
      <c r="D33" s="371">
        <v>355</v>
      </c>
      <c r="E33" s="372">
        <v>24</v>
      </c>
    </row>
    <row r="34" spans="1:5" s="1" customFormat="1" ht="12" customHeight="1" thickBot="1">
      <c r="A34" s="15" t="s">
        <v>196</v>
      </c>
      <c r="B34" s="356" t="s">
        <v>451</v>
      </c>
      <c r="C34" s="357">
        <f>SUM(C35:C44)</f>
        <v>1295</v>
      </c>
      <c r="D34" s="357">
        <f>SUM(D35:D44)</f>
        <v>1100</v>
      </c>
      <c r="E34" s="358">
        <f>SUM(E35:E44)</f>
        <v>1100</v>
      </c>
    </row>
    <row r="35" spans="1:5" s="1" customFormat="1" ht="12" customHeight="1">
      <c r="A35" s="11" t="s">
        <v>249</v>
      </c>
      <c r="B35" s="359" t="s">
        <v>452</v>
      </c>
      <c r="C35" s="360"/>
      <c r="D35" s="360">
        <v>5</v>
      </c>
      <c r="E35" s="361">
        <v>5</v>
      </c>
    </row>
    <row r="36" spans="1:5" s="1" customFormat="1" ht="12" customHeight="1">
      <c r="A36" s="10" t="s">
        <v>250</v>
      </c>
      <c r="B36" s="362" t="s">
        <v>453</v>
      </c>
      <c r="C36" s="363">
        <v>30</v>
      </c>
      <c r="D36" s="363">
        <v>16</v>
      </c>
      <c r="E36" s="364">
        <v>16</v>
      </c>
    </row>
    <row r="37" spans="1:5" s="1" customFormat="1" ht="12" customHeight="1">
      <c r="A37" s="10" t="s">
        <v>251</v>
      </c>
      <c r="B37" s="362" t="s">
        <v>454</v>
      </c>
      <c r="C37" s="363"/>
      <c r="D37" s="363"/>
      <c r="E37" s="364"/>
    </row>
    <row r="38" spans="1:5" s="1" customFormat="1" ht="12" customHeight="1">
      <c r="A38" s="10" t="s">
        <v>336</v>
      </c>
      <c r="B38" s="362" t="s">
        <v>455</v>
      </c>
      <c r="C38" s="363">
        <v>265</v>
      </c>
      <c r="D38" s="363">
        <v>284</v>
      </c>
      <c r="E38" s="364">
        <v>284</v>
      </c>
    </row>
    <row r="39" spans="1:5" s="1" customFormat="1" ht="12" customHeight="1">
      <c r="A39" s="10" t="s">
        <v>337</v>
      </c>
      <c r="B39" s="362" t="s">
        <v>456</v>
      </c>
      <c r="C39" s="363">
        <v>1000</v>
      </c>
      <c r="D39" s="363">
        <v>769</v>
      </c>
      <c r="E39" s="364">
        <v>769</v>
      </c>
    </row>
    <row r="40" spans="1:5" s="1" customFormat="1" ht="12" customHeight="1">
      <c r="A40" s="10" t="s">
        <v>338</v>
      </c>
      <c r="B40" s="362" t="s">
        <v>457</v>
      </c>
      <c r="C40" s="363"/>
      <c r="D40" s="363"/>
      <c r="E40" s="364"/>
    </row>
    <row r="41" spans="1:5" s="1" customFormat="1" ht="12" customHeight="1">
      <c r="A41" s="10" t="s">
        <v>339</v>
      </c>
      <c r="B41" s="362" t="s">
        <v>458</v>
      </c>
      <c r="C41" s="363"/>
      <c r="D41" s="363"/>
      <c r="E41" s="364"/>
    </row>
    <row r="42" spans="1:5" s="1" customFormat="1" ht="12" customHeight="1">
      <c r="A42" s="10" t="s">
        <v>340</v>
      </c>
      <c r="B42" s="362" t="s">
        <v>459</v>
      </c>
      <c r="C42" s="363"/>
      <c r="D42" s="363">
        <v>1</v>
      </c>
      <c r="E42" s="364">
        <v>1</v>
      </c>
    </row>
    <row r="43" spans="1:5" s="1" customFormat="1" ht="12" customHeight="1">
      <c r="A43" s="10" t="s">
        <v>460</v>
      </c>
      <c r="B43" s="362" t="s">
        <v>461</v>
      </c>
      <c r="C43" s="377"/>
      <c r="D43" s="377">
        <v>25</v>
      </c>
      <c r="E43" s="378">
        <v>25</v>
      </c>
    </row>
    <row r="44" spans="1:5" s="1" customFormat="1" ht="12" customHeight="1" thickBot="1">
      <c r="A44" s="12" t="s">
        <v>462</v>
      </c>
      <c r="B44" s="367" t="s">
        <v>463</v>
      </c>
      <c r="C44" s="379"/>
      <c r="D44" s="379"/>
      <c r="E44" s="380"/>
    </row>
    <row r="45" spans="1:5" s="1" customFormat="1" ht="12" customHeight="1" thickBot="1">
      <c r="A45" s="15" t="s">
        <v>197</v>
      </c>
      <c r="B45" s="356" t="s">
        <v>464</v>
      </c>
      <c r="C45" s="357">
        <f>SUM(C46:C50)</f>
        <v>0</v>
      </c>
      <c r="D45" s="357">
        <f>SUM(D46:D50)</f>
        <v>60</v>
      </c>
      <c r="E45" s="358">
        <f>SUM(E46:E50)</f>
        <v>60</v>
      </c>
    </row>
    <row r="46" spans="1:5" s="1" customFormat="1" ht="12" customHeight="1">
      <c r="A46" s="11" t="s">
        <v>252</v>
      </c>
      <c r="B46" s="359" t="s">
        <v>465</v>
      </c>
      <c r="C46" s="381"/>
      <c r="D46" s="381"/>
      <c r="E46" s="382"/>
    </row>
    <row r="47" spans="1:5" s="1" customFormat="1" ht="12" customHeight="1">
      <c r="A47" s="10" t="s">
        <v>253</v>
      </c>
      <c r="B47" s="362" t="s">
        <v>466</v>
      </c>
      <c r="C47" s="377"/>
      <c r="D47" s="377">
        <v>60</v>
      </c>
      <c r="E47" s="378">
        <v>60</v>
      </c>
    </row>
    <row r="48" spans="1:5" s="1" customFormat="1" ht="12" customHeight="1">
      <c r="A48" s="10" t="s">
        <v>467</v>
      </c>
      <c r="B48" s="362" t="s">
        <v>468</v>
      </c>
      <c r="C48" s="377"/>
      <c r="D48" s="377"/>
      <c r="E48" s="378"/>
    </row>
    <row r="49" spans="1:5" s="1" customFormat="1" ht="12" customHeight="1">
      <c r="A49" s="10" t="s">
        <v>469</v>
      </c>
      <c r="B49" s="362" t="s">
        <v>470</v>
      </c>
      <c r="C49" s="377"/>
      <c r="D49" s="377"/>
      <c r="E49" s="378"/>
    </row>
    <row r="50" spans="1:5" s="1" customFormat="1" ht="12" customHeight="1" thickBot="1">
      <c r="A50" s="12" t="s">
        <v>471</v>
      </c>
      <c r="B50" s="367" t="s">
        <v>472</v>
      </c>
      <c r="C50" s="379"/>
      <c r="D50" s="379"/>
      <c r="E50" s="380"/>
    </row>
    <row r="51" spans="1:5" s="1" customFormat="1" ht="12" customHeight="1" thickBot="1">
      <c r="A51" s="15" t="s">
        <v>342</v>
      </c>
      <c r="B51" s="356" t="s">
        <v>473</v>
      </c>
      <c r="C51" s="357">
        <f>SUM(C52:C54)</f>
        <v>0</v>
      </c>
      <c r="D51" s="357">
        <f>SUM(D52:D54)</f>
        <v>60</v>
      </c>
      <c r="E51" s="358">
        <f>SUM(E52:E54)</f>
        <v>60</v>
      </c>
    </row>
    <row r="52" spans="1:5" s="1" customFormat="1" ht="12" customHeight="1">
      <c r="A52" s="11" t="s">
        <v>254</v>
      </c>
      <c r="B52" s="359" t="s">
        <v>474</v>
      </c>
      <c r="C52" s="360"/>
      <c r="D52" s="360"/>
      <c r="E52" s="361"/>
    </row>
    <row r="53" spans="1:5" s="1" customFormat="1" ht="12" customHeight="1">
      <c r="A53" s="10" t="s">
        <v>255</v>
      </c>
      <c r="B53" s="362" t="s">
        <v>475</v>
      </c>
      <c r="C53" s="363"/>
      <c r="D53" s="363"/>
      <c r="E53" s="364"/>
    </row>
    <row r="54" spans="1:5" s="1" customFormat="1" ht="12" customHeight="1">
      <c r="A54" s="10" t="s">
        <v>343</v>
      </c>
      <c r="B54" s="362" t="s">
        <v>476</v>
      </c>
      <c r="C54" s="363"/>
      <c r="D54" s="363">
        <v>60</v>
      </c>
      <c r="E54" s="364">
        <v>60</v>
      </c>
    </row>
    <row r="55" spans="1:5" s="1" customFormat="1" ht="12" customHeight="1" thickBot="1">
      <c r="A55" s="12" t="s">
        <v>477</v>
      </c>
      <c r="B55" s="367" t="s">
        <v>478</v>
      </c>
      <c r="C55" s="371"/>
      <c r="D55" s="371"/>
      <c r="E55" s="372"/>
    </row>
    <row r="56" spans="1:5" s="1" customFormat="1" ht="12" customHeight="1" thickBot="1">
      <c r="A56" s="15" t="s">
        <v>199</v>
      </c>
      <c r="B56" s="370" t="s">
        <v>479</v>
      </c>
      <c r="C56" s="357">
        <f>SUM(C57:C59)</f>
        <v>0</v>
      </c>
      <c r="D56" s="357">
        <f>SUM(D57:D59)</f>
        <v>0</v>
      </c>
      <c r="E56" s="358">
        <f>SUM(E57:E59)</f>
        <v>0</v>
      </c>
    </row>
    <row r="57" spans="1:5" s="1" customFormat="1" ht="12" customHeight="1">
      <c r="A57" s="10" t="s">
        <v>344</v>
      </c>
      <c r="B57" s="359" t="s">
        <v>480</v>
      </c>
      <c r="C57" s="377"/>
      <c r="D57" s="377"/>
      <c r="E57" s="378"/>
    </row>
    <row r="58" spans="1:5" s="1" customFormat="1" ht="12" customHeight="1">
      <c r="A58" s="10" t="s">
        <v>345</v>
      </c>
      <c r="B58" s="362" t="s">
        <v>481</v>
      </c>
      <c r="C58" s="377"/>
      <c r="D58" s="377"/>
      <c r="E58" s="378"/>
    </row>
    <row r="59" spans="1:5" s="1" customFormat="1" ht="12" customHeight="1">
      <c r="A59" s="10" t="s">
        <v>482</v>
      </c>
      <c r="B59" s="362" t="s">
        <v>483</v>
      </c>
      <c r="C59" s="377"/>
      <c r="D59" s="377"/>
      <c r="E59" s="378"/>
    </row>
    <row r="60" spans="1:5" s="1" customFormat="1" ht="12" customHeight="1" thickBot="1">
      <c r="A60" s="10" t="s">
        <v>484</v>
      </c>
      <c r="B60" s="367" t="s">
        <v>485</v>
      </c>
      <c r="C60" s="377"/>
      <c r="D60" s="377"/>
      <c r="E60" s="378"/>
    </row>
    <row r="61" spans="1:5" s="1" customFormat="1" ht="12" customHeight="1" thickBot="1">
      <c r="A61" s="15" t="s">
        <v>200</v>
      </c>
      <c r="B61" s="356" t="s">
        <v>486</v>
      </c>
      <c r="C61" s="373">
        <f>+C6+C13+C20+C27+C34+C45+C51+C56</f>
        <v>24956</v>
      </c>
      <c r="D61" s="373">
        <f>+D6+D13+D20+D27+D34+D45+D51+D56</f>
        <v>29297</v>
      </c>
      <c r="E61" s="374">
        <f>+E6+E13+E20+E27+E34+E45+E51+E56</f>
        <v>28307</v>
      </c>
    </row>
    <row r="62" spans="1:5" s="1" customFormat="1" ht="12" customHeight="1" thickBot="1">
      <c r="A62" s="383" t="s">
        <v>487</v>
      </c>
      <c r="B62" s="370" t="s">
        <v>488</v>
      </c>
      <c r="C62" s="357">
        <f>SUM(C63:C65)</f>
        <v>0</v>
      </c>
      <c r="D62" s="357">
        <f>SUM(D63:D65)</f>
        <v>0</v>
      </c>
      <c r="E62" s="358">
        <f>SUM(E63:E65)</f>
        <v>0</v>
      </c>
    </row>
    <row r="63" spans="1:5" s="1" customFormat="1" ht="12" customHeight="1">
      <c r="A63" s="10" t="s">
        <v>489</v>
      </c>
      <c r="B63" s="359" t="s">
        <v>490</v>
      </c>
      <c r="C63" s="377"/>
      <c r="D63" s="377"/>
      <c r="E63" s="378"/>
    </row>
    <row r="64" spans="1:5" s="1" customFormat="1" ht="12" customHeight="1">
      <c r="A64" s="10" t="s">
        <v>491</v>
      </c>
      <c r="B64" s="362" t="s">
        <v>492</v>
      </c>
      <c r="C64" s="377"/>
      <c r="D64" s="377"/>
      <c r="E64" s="378"/>
    </row>
    <row r="65" spans="1:5" s="1" customFormat="1" ht="12" customHeight="1" thickBot="1">
      <c r="A65" s="10" t="s">
        <v>493</v>
      </c>
      <c r="B65" s="384" t="s">
        <v>494</v>
      </c>
      <c r="C65" s="377"/>
      <c r="D65" s="377"/>
      <c r="E65" s="378"/>
    </row>
    <row r="66" spans="1:5" s="1" customFormat="1" ht="12" customHeight="1" thickBot="1">
      <c r="A66" s="383" t="s">
        <v>495</v>
      </c>
      <c r="B66" s="370" t="s">
        <v>496</v>
      </c>
      <c r="C66" s="357">
        <f>SUM(C67:C70)</f>
        <v>0</v>
      </c>
      <c r="D66" s="357">
        <f>SUM(D67:D70)</f>
        <v>0</v>
      </c>
      <c r="E66" s="358">
        <f>SUM(E67:E70)</f>
        <v>0</v>
      </c>
    </row>
    <row r="67" spans="1:5" s="1" customFormat="1" ht="12" customHeight="1">
      <c r="A67" s="10" t="s">
        <v>297</v>
      </c>
      <c r="B67" s="359" t="s">
        <v>497</v>
      </c>
      <c r="C67" s="377"/>
      <c r="D67" s="377"/>
      <c r="E67" s="378"/>
    </row>
    <row r="68" spans="1:5" s="1" customFormat="1" ht="12" customHeight="1">
      <c r="A68" s="10" t="s">
        <v>298</v>
      </c>
      <c r="B68" s="362" t="s">
        <v>498</v>
      </c>
      <c r="C68" s="377"/>
      <c r="D68" s="377"/>
      <c r="E68" s="378"/>
    </row>
    <row r="69" spans="1:5" s="1" customFormat="1" ht="12" customHeight="1">
      <c r="A69" s="10" t="s">
        <v>499</v>
      </c>
      <c r="B69" s="362" t="s">
        <v>500</v>
      </c>
      <c r="C69" s="377"/>
      <c r="D69" s="377"/>
      <c r="E69" s="378"/>
    </row>
    <row r="70" spans="1:7" s="1" customFormat="1" ht="12" customHeight="1" thickBot="1">
      <c r="A70" s="10" t="s">
        <v>501</v>
      </c>
      <c r="B70" s="367" t="s">
        <v>502</v>
      </c>
      <c r="C70" s="377"/>
      <c r="D70" s="377"/>
      <c r="E70" s="378"/>
      <c r="G70" s="23"/>
    </row>
    <row r="71" spans="1:5" s="1" customFormat="1" ht="12" customHeight="1" thickBot="1">
      <c r="A71" s="383" t="s">
        <v>503</v>
      </c>
      <c r="B71" s="370" t="s">
        <v>504</v>
      </c>
      <c r="C71" s="357">
        <f>SUM(C72:C73)</f>
        <v>2742</v>
      </c>
      <c r="D71" s="357">
        <f>SUM(D72:D73)</f>
        <v>2742</v>
      </c>
      <c r="E71" s="358">
        <f>SUM(E72:E73)</f>
        <v>0</v>
      </c>
    </row>
    <row r="72" spans="1:5" s="1" customFormat="1" ht="12" customHeight="1">
      <c r="A72" s="10" t="s">
        <v>346</v>
      </c>
      <c r="B72" s="359" t="s">
        <v>505</v>
      </c>
      <c r="C72" s="377">
        <v>2742</v>
      </c>
      <c r="D72" s="377">
        <v>2742</v>
      </c>
      <c r="E72" s="378"/>
    </row>
    <row r="73" spans="1:5" s="1" customFormat="1" ht="12" customHeight="1" thickBot="1">
      <c r="A73" s="10" t="s">
        <v>347</v>
      </c>
      <c r="B73" s="367" t="s">
        <v>506</v>
      </c>
      <c r="C73" s="377"/>
      <c r="D73" s="377"/>
      <c r="E73" s="378"/>
    </row>
    <row r="74" spans="1:5" s="1" customFormat="1" ht="12" customHeight="1" thickBot="1">
      <c r="A74" s="383" t="s">
        <v>507</v>
      </c>
      <c r="B74" s="370" t="s">
        <v>508</v>
      </c>
      <c r="C74" s="357">
        <f>SUM(C75:C77)</f>
        <v>0</v>
      </c>
      <c r="D74" s="357">
        <f>SUM(D75:D77)</f>
        <v>599</v>
      </c>
      <c r="E74" s="358">
        <f>SUM(E75:E77)</f>
        <v>599</v>
      </c>
    </row>
    <row r="75" spans="1:5" s="1" customFormat="1" ht="12" customHeight="1">
      <c r="A75" s="10" t="s">
        <v>509</v>
      </c>
      <c r="B75" s="359" t="s">
        <v>510</v>
      </c>
      <c r="C75" s="377"/>
      <c r="D75" s="377">
        <v>599</v>
      </c>
      <c r="E75" s="378">
        <v>599</v>
      </c>
    </row>
    <row r="76" spans="1:5" s="1" customFormat="1" ht="12" customHeight="1">
      <c r="A76" s="10" t="s">
        <v>511</v>
      </c>
      <c r="B76" s="362" t="s">
        <v>512</v>
      </c>
      <c r="C76" s="377"/>
      <c r="D76" s="377"/>
      <c r="E76" s="378"/>
    </row>
    <row r="77" spans="1:5" s="1" customFormat="1" ht="12" customHeight="1" thickBot="1">
      <c r="A77" s="10" t="s">
        <v>513</v>
      </c>
      <c r="B77" s="367" t="s">
        <v>514</v>
      </c>
      <c r="C77" s="377"/>
      <c r="D77" s="377"/>
      <c r="E77" s="378"/>
    </row>
    <row r="78" spans="1:5" s="1" customFormat="1" ht="12" customHeight="1" thickBot="1">
      <c r="A78" s="383" t="s">
        <v>515</v>
      </c>
      <c r="B78" s="370" t="s">
        <v>516</v>
      </c>
      <c r="C78" s="357">
        <f>SUM(C79:C82)</f>
        <v>0</v>
      </c>
      <c r="D78" s="357">
        <f>SUM(D79:D82)</f>
        <v>0</v>
      </c>
      <c r="E78" s="358">
        <f>SUM(E79:E82)</f>
        <v>0</v>
      </c>
    </row>
    <row r="79" spans="1:5" s="1" customFormat="1" ht="12" customHeight="1">
      <c r="A79" s="385" t="s">
        <v>517</v>
      </c>
      <c r="B79" s="359" t="s">
        <v>518</v>
      </c>
      <c r="C79" s="377"/>
      <c r="D79" s="377"/>
      <c r="E79" s="378"/>
    </row>
    <row r="80" spans="1:5" s="1" customFormat="1" ht="12" customHeight="1">
      <c r="A80" s="386" t="s">
        <v>519</v>
      </c>
      <c r="B80" s="362" t="s">
        <v>520</v>
      </c>
      <c r="C80" s="377"/>
      <c r="D80" s="377"/>
      <c r="E80" s="378"/>
    </row>
    <row r="81" spans="1:5" s="1" customFormat="1" ht="12" customHeight="1">
      <c r="A81" s="386" t="s">
        <v>521</v>
      </c>
      <c r="B81" s="362" t="s">
        <v>522</v>
      </c>
      <c r="C81" s="377"/>
      <c r="D81" s="377"/>
      <c r="E81" s="378"/>
    </row>
    <row r="82" spans="1:5" s="1" customFormat="1" ht="12" customHeight="1" thickBot="1">
      <c r="A82" s="387" t="s">
        <v>523</v>
      </c>
      <c r="B82" s="367" t="s">
        <v>524</v>
      </c>
      <c r="C82" s="377"/>
      <c r="D82" s="377"/>
      <c r="E82" s="378"/>
    </row>
    <row r="83" spans="1:5" s="1" customFormat="1" ht="12" customHeight="1" thickBot="1">
      <c r="A83" s="383" t="s">
        <v>525</v>
      </c>
      <c r="B83" s="370" t="s">
        <v>526</v>
      </c>
      <c r="C83" s="388"/>
      <c r="D83" s="388"/>
      <c r="E83" s="389"/>
    </row>
    <row r="84" spans="1:5" s="1" customFormat="1" ht="12" customHeight="1" thickBot="1">
      <c r="A84" s="383" t="s">
        <v>527</v>
      </c>
      <c r="B84" s="390" t="s">
        <v>528</v>
      </c>
      <c r="C84" s="373">
        <f>+C62+C66+C71+C74+C78+C83</f>
        <v>2742</v>
      </c>
      <c r="D84" s="373">
        <f>+D62+D66+D71+D74+D78+D83</f>
        <v>3341</v>
      </c>
      <c r="E84" s="374">
        <f>+E62+E66+E71+E74+E78+E83</f>
        <v>599</v>
      </c>
    </row>
    <row r="85" spans="1:5" s="1" customFormat="1" ht="12" customHeight="1" thickBot="1">
      <c r="A85" s="391" t="s">
        <v>529</v>
      </c>
      <c r="B85" s="392" t="s">
        <v>530</v>
      </c>
      <c r="C85" s="373">
        <f>+C61+C84</f>
        <v>27698</v>
      </c>
      <c r="D85" s="373">
        <f>+D61+D84</f>
        <v>32638</v>
      </c>
      <c r="E85" s="374">
        <f>+E61+E84</f>
        <v>28906</v>
      </c>
    </row>
    <row r="86" spans="1:5" s="1" customFormat="1" ht="12" customHeight="1">
      <c r="A86" s="393"/>
      <c r="B86" s="394"/>
      <c r="C86" s="395"/>
      <c r="D86" s="396"/>
      <c r="E86" s="397"/>
    </row>
    <row r="87" spans="1:5" s="1" customFormat="1" ht="12" customHeight="1">
      <c r="A87" s="557" t="s">
        <v>221</v>
      </c>
      <c r="B87" s="557"/>
      <c r="C87" s="557"/>
      <c r="D87" s="557"/>
      <c r="E87" s="557"/>
    </row>
    <row r="88" spans="1:5" s="1" customFormat="1" ht="12" customHeight="1" thickBot="1">
      <c r="A88" s="565" t="s">
        <v>301</v>
      </c>
      <c r="B88" s="565"/>
      <c r="C88" s="351"/>
      <c r="D88" s="60"/>
      <c r="E88" s="352" t="s">
        <v>417</v>
      </c>
    </row>
    <row r="89" spans="1:5" s="1" customFormat="1" ht="12" customHeight="1">
      <c r="A89" s="559" t="s">
        <v>240</v>
      </c>
      <c r="B89" s="561" t="s">
        <v>531</v>
      </c>
      <c r="C89" s="563" t="s">
        <v>418</v>
      </c>
      <c r="D89" s="563"/>
      <c r="E89" s="564"/>
    </row>
    <row r="90" spans="1:6" s="1" customFormat="1" ht="24" customHeight="1" thickBot="1">
      <c r="A90" s="560"/>
      <c r="B90" s="562"/>
      <c r="C90" s="353" t="s">
        <v>407</v>
      </c>
      <c r="D90" s="353" t="s">
        <v>408</v>
      </c>
      <c r="E90" s="354" t="s">
        <v>409</v>
      </c>
      <c r="F90" s="64"/>
    </row>
    <row r="91" spans="1:6" s="1" customFormat="1" ht="12" customHeight="1" thickBot="1">
      <c r="A91" s="19" t="s">
        <v>137</v>
      </c>
      <c r="B91" s="355" t="s">
        <v>138</v>
      </c>
      <c r="C91" s="355" t="s">
        <v>139</v>
      </c>
      <c r="D91" s="355" t="s">
        <v>140</v>
      </c>
      <c r="E91" s="20" t="s">
        <v>419</v>
      </c>
      <c r="F91" s="64"/>
    </row>
    <row r="92" spans="1:6" s="1" customFormat="1" ht="15" customHeight="1" thickBot="1">
      <c r="A92" s="17" t="s">
        <v>192</v>
      </c>
      <c r="B92" s="398" t="s">
        <v>532</v>
      </c>
      <c r="C92" s="399">
        <f>SUM(C93:C97)</f>
        <v>23502</v>
      </c>
      <c r="D92" s="400">
        <v>21941</v>
      </c>
      <c r="E92" s="401">
        <v>21669</v>
      </c>
      <c r="F92" s="64"/>
    </row>
    <row r="93" spans="1:5" s="1" customFormat="1" ht="12.75" customHeight="1">
      <c r="A93" s="13" t="s">
        <v>256</v>
      </c>
      <c r="B93" s="402" t="s">
        <v>222</v>
      </c>
      <c r="C93" s="403">
        <v>6043</v>
      </c>
      <c r="D93" s="404">
        <v>6637</v>
      </c>
      <c r="E93" s="405">
        <v>6637</v>
      </c>
    </row>
    <row r="94" spans="1:5" ht="16.5" customHeight="1">
      <c r="A94" s="10" t="s">
        <v>257</v>
      </c>
      <c r="B94" s="406" t="s">
        <v>355</v>
      </c>
      <c r="C94" s="407">
        <v>1589</v>
      </c>
      <c r="D94" s="363">
        <v>1398</v>
      </c>
      <c r="E94" s="364">
        <v>1398</v>
      </c>
    </row>
    <row r="95" spans="1:5" ht="15.75">
      <c r="A95" s="10" t="s">
        <v>258</v>
      </c>
      <c r="B95" s="406" t="s">
        <v>294</v>
      </c>
      <c r="C95" s="408">
        <v>8234</v>
      </c>
      <c r="D95" s="371">
        <v>7466</v>
      </c>
      <c r="E95" s="372">
        <v>7194</v>
      </c>
    </row>
    <row r="96" spans="1:5" s="22" customFormat="1" ht="12" customHeight="1">
      <c r="A96" s="10" t="s">
        <v>259</v>
      </c>
      <c r="B96" s="409" t="s">
        <v>356</v>
      </c>
      <c r="C96" s="408">
        <v>7246</v>
      </c>
      <c r="D96" s="371">
        <v>5972</v>
      </c>
      <c r="E96" s="372">
        <v>5972</v>
      </c>
    </row>
    <row r="97" spans="1:5" ht="12" customHeight="1">
      <c r="A97" s="10" t="s">
        <v>268</v>
      </c>
      <c r="B97" s="410" t="s">
        <v>357</v>
      </c>
      <c r="C97" s="408">
        <v>390</v>
      </c>
      <c r="D97" s="371">
        <v>352</v>
      </c>
      <c r="E97" s="372">
        <v>352</v>
      </c>
    </row>
    <row r="98" spans="1:5" ht="12" customHeight="1">
      <c r="A98" s="10" t="s">
        <v>260</v>
      </c>
      <c r="B98" s="406" t="s">
        <v>583</v>
      </c>
      <c r="C98" s="408"/>
      <c r="D98" s="371">
        <v>116</v>
      </c>
      <c r="E98" s="372">
        <v>116</v>
      </c>
    </row>
    <row r="99" spans="1:5" ht="12" customHeight="1">
      <c r="A99" s="10" t="s">
        <v>261</v>
      </c>
      <c r="B99" s="411" t="s">
        <v>533</v>
      </c>
      <c r="C99" s="408"/>
      <c r="D99" s="371"/>
      <c r="E99" s="372"/>
    </row>
    <row r="100" spans="1:5" ht="12" customHeight="1">
      <c r="A100" s="10" t="s">
        <v>269</v>
      </c>
      <c r="B100" s="406" t="s">
        <v>534</v>
      </c>
      <c r="C100" s="408"/>
      <c r="D100" s="371"/>
      <c r="E100" s="372"/>
    </row>
    <row r="101" spans="1:5" ht="12" customHeight="1">
      <c r="A101" s="10" t="s">
        <v>270</v>
      </c>
      <c r="B101" s="406" t="s">
        <v>535</v>
      </c>
      <c r="C101" s="408"/>
      <c r="D101" s="371"/>
      <c r="E101" s="372"/>
    </row>
    <row r="102" spans="1:5" ht="12" customHeight="1">
      <c r="A102" s="10" t="s">
        <v>271</v>
      </c>
      <c r="B102" s="411" t="s">
        <v>536</v>
      </c>
      <c r="C102" s="408"/>
      <c r="D102" s="371"/>
      <c r="E102" s="372"/>
    </row>
    <row r="103" spans="1:5" ht="12" customHeight="1">
      <c r="A103" s="10" t="s">
        <v>272</v>
      </c>
      <c r="B103" s="411" t="s">
        <v>537</v>
      </c>
      <c r="C103" s="408"/>
      <c r="D103" s="371"/>
      <c r="E103" s="372"/>
    </row>
    <row r="104" spans="1:5" ht="12" customHeight="1">
      <c r="A104" s="10" t="s">
        <v>274</v>
      </c>
      <c r="B104" s="406" t="s">
        <v>538</v>
      </c>
      <c r="C104" s="408"/>
      <c r="D104" s="371"/>
      <c r="E104" s="372"/>
    </row>
    <row r="105" spans="1:5" ht="12" customHeight="1">
      <c r="A105" s="9" t="s">
        <v>358</v>
      </c>
      <c r="B105" s="412" t="s">
        <v>539</v>
      </c>
      <c r="C105" s="408"/>
      <c r="D105" s="371"/>
      <c r="E105" s="372"/>
    </row>
    <row r="106" spans="1:5" ht="12" customHeight="1">
      <c r="A106" s="10" t="s">
        <v>540</v>
      </c>
      <c r="B106" s="412" t="s">
        <v>541</v>
      </c>
      <c r="C106" s="408"/>
      <c r="D106" s="371"/>
      <c r="E106" s="372"/>
    </row>
    <row r="107" spans="1:5" ht="12" customHeight="1" thickBot="1">
      <c r="A107" s="14" t="s">
        <v>542</v>
      </c>
      <c r="B107" s="413" t="s">
        <v>543</v>
      </c>
      <c r="C107" s="414"/>
      <c r="D107" s="415"/>
      <c r="E107" s="416"/>
    </row>
    <row r="108" spans="1:5" ht="12" customHeight="1" thickBot="1">
      <c r="A108" s="15" t="s">
        <v>193</v>
      </c>
      <c r="B108" s="18" t="s">
        <v>544</v>
      </c>
      <c r="C108" s="417">
        <f>+C109+C111+C113</f>
        <v>2727</v>
      </c>
      <c r="D108" s="357">
        <f>+D109+D111+D113</f>
        <v>4378</v>
      </c>
      <c r="E108" s="358">
        <f>+E109+E111+E113</f>
        <v>4378</v>
      </c>
    </row>
    <row r="109" spans="1:5" ht="12" customHeight="1">
      <c r="A109" s="11" t="s">
        <v>262</v>
      </c>
      <c r="B109" s="406" t="s">
        <v>545</v>
      </c>
      <c r="C109" s="418"/>
      <c r="D109" s="360">
        <v>162</v>
      </c>
      <c r="E109" s="361">
        <v>162</v>
      </c>
    </row>
    <row r="110" spans="1:5" ht="12" customHeight="1">
      <c r="A110" s="11" t="s">
        <v>263</v>
      </c>
      <c r="B110" s="412" t="s">
        <v>546</v>
      </c>
      <c r="C110" s="418"/>
      <c r="D110" s="360"/>
      <c r="E110" s="361"/>
    </row>
    <row r="111" spans="1:5" ht="12" customHeight="1">
      <c r="A111" s="11" t="s">
        <v>264</v>
      </c>
      <c r="B111" s="412" t="s">
        <v>360</v>
      </c>
      <c r="C111" s="407">
        <v>2727</v>
      </c>
      <c r="D111" s="363">
        <v>4216</v>
      </c>
      <c r="E111" s="364">
        <v>4216</v>
      </c>
    </row>
    <row r="112" spans="1:5" ht="12" customHeight="1">
      <c r="A112" s="11" t="s">
        <v>265</v>
      </c>
      <c r="B112" s="412" t="s">
        <v>547</v>
      </c>
      <c r="C112" s="419"/>
      <c r="D112" s="363"/>
      <c r="E112" s="364"/>
    </row>
    <row r="113" spans="1:5" ht="12" customHeight="1">
      <c r="A113" s="11" t="s">
        <v>266</v>
      </c>
      <c r="B113" s="367" t="s">
        <v>548</v>
      </c>
      <c r="C113" s="419"/>
      <c r="D113" s="363"/>
      <c r="E113" s="364"/>
    </row>
    <row r="114" spans="1:5" ht="12" customHeight="1">
      <c r="A114" s="11" t="s">
        <v>273</v>
      </c>
      <c r="B114" s="362" t="s">
        <v>549</v>
      </c>
      <c r="C114" s="419"/>
      <c r="D114" s="363"/>
      <c r="E114" s="364"/>
    </row>
    <row r="115" spans="1:5" ht="15.75">
      <c r="A115" s="11" t="s">
        <v>278</v>
      </c>
      <c r="B115" s="420" t="s">
        <v>550</v>
      </c>
      <c r="C115" s="419"/>
      <c r="D115" s="363"/>
      <c r="E115" s="364"/>
    </row>
    <row r="116" spans="1:5" ht="12" customHeight="1">
      <c r="A116" s="11" t="s">
        <v>363</v>
      </c>
      <c r="B116" s="406" t="s">
        <v>535</v>
      </c>
      <c r="C116" s="419"/>
      <c r="D116" s="363"/>
      <c r="E116" s="364"/>
    </row>
    <row r="117" spans="1:5" ht="12" customHeight="1">
      <c r="A117" s="11" t="s">
        <v>364</v>
      </c>
      <c r="B117" s="406" t="s">
        <v>551</v>
      </c>
      <c r="C117" s="419"/>
      <c r="D117" s="363"/>
      <c r="E117" s="364"/>
    </row>
    <row r="118" spans="1:5" ht="12" customHeight="1">
      <c r="A118" s="11" t="s">
        <v>365</v>
      </c>
      <c r="B118" s="406" t="s">
        <v>552</v>
      </c>
      <c r="C118" s="419"/>
      <c r="D118" s="363"/>
      <c r="E118" s="364"/>
    </row>
    <row r="119" spans="1:5" ht="12" customHeight="1">
      <c r="A119" s="11" t="s">
        <v>366</v>
      </c>
      <c r="B119" s="406" t="s">
        <v>538</v>
      </c>
      <c r="C119" s="419"/>
      <c r="D119" s="363"/>
      <c r="E119" s="364"/>
    </row>
    <row r="120" spans="1:5" ht="12" customHeight="1">
      <c r="A120" s="11" t="s">
        <v>553</v>
      </c>
      <c r="B120" s="406" t="s">
        <v>554</v>
      </c>
      <c r="C120" s="419"/>
      <c r="D120" s="363"/>
      <c r="E120" s="364"/>
    </row>
    <row r="121" spans="1:5" ht="12" customHeight="1" thickBot="1">
      <c r="A121" s="9" t="s">
        <v>555</v>
      </c>
      <c r="B121" s="406" t="s">
        <v>556</v>
      </c>
      <c r="C121" s="421"/>
      <c r="D121" s="371"/>
      <c r="E121" s="372"/>
    </row>
    <row r="122" spans="1:5" ht="12" customHeight="1" thickBot="1">
      <c r="A122" s="15" t="s">
        <v>194</v>
      </c>
      <c r="B122" s="422" t="s">
        <v>557</v>
      </c>
      <c r="C122" s="417">
        <f>+C123+C124</f>
        <v>1469</v>
      </c>
      <c r="D122" s="357">
        <f>+D123+D124</f>
        <v>6319</v>
      </c>
      <c r="E122" s="358">
        <f>+E123+E124</f>
        <v>0</v>
      </c>
    </row>
    <row r="123" spans="1:5" ht="12" customHeight="1">
      <c r="A123" s="11" t="s">
        <v>243</v>
      </c>
      <c r="B123" s="420" t="s">
        <v>233</v>
      </c>
      <c r="C123" s="418">
        <v>1469</v>
      </c>
      <c r="D123" s="360">
        <v>6319</v>
      </c>
      <c r="E123" s="361"/>
    </row>
    <row r="124" spans="1:5" ht="12" customHeight="1" thickBot="1">
      <c r="A124" s="12" t="s">
        <v>244</v>
      </c>
      <c r="B124" s="412" t="s">
        <v>234</v>
      </c>
      <c r="C124" s="408"/>
      <c r="D124" s="371"/>
      <c r="E124" s="372"/>
    </row>
    <row r="125" spans="1:5" ht="12" customHeight="1" thickBot="1">
      <c r="A125" s="15" t="s">
        <v>195</v>
      </c>
      <c r="B125" s="422" t="s">
        <v>558</v>
      </c>
      <c r="C125" s="417">
        <f>+C92+C108+C122</f>
        <v>27698</v>
      </c>
      <c r="D125" s="357">
        <f>+D92+D108+D122</f>
        <v>32638</v>
      </c>
      <c r="E125" s="358">
        <f>+E92+E108+E122</f>
        <v>26047</v>
      </c>
    </row>
    <row r="126" spans="1:5" ht="12" customHeight="1" thickBot="1">
      <c r="A126" s="15" t="s">
        <v>196</v>
      </c>
      <c r="B126" s="422" t="s">
        <v>559</v>
      </c>
      <c r="C126" s="417">
        <f>+C127+C128+C129</f>
        <v>0</v>
      </c>
      <c r="D126" s="357">
        <f>+D127+D128+D129</f>
        <v>0</v>
      </c>
      <c r="E126" s="358">
        <f>+E127+E128+E129</f>
        <v>0</v>
      </c>
    </row>
    <row r="127" spans="1:5" ht="12" customHeight="1">
      <c r="A127" s="11" t="s">
        <v>249</v>
      </c>
      <c r="B127" s="420" t="s">
        <v>560</v>
      </c>
      <c r="C127" s="419"/>
      <c r="D127" s="363"/>
      <c r="E127" s="364"/>
    </row>
    <row r="128" spans="1:5" ht="12" customHeight="1">
      <c r="A128" s="11" t="s">
        <v>250</v>
      </c>
      <c r="B128" s="420" t="s">
        <v>561</v>
      </c>
      <c r="C128" s="419"/>
      <c r="D128" s="363"/>
      <c r="E128" s="364"/>
    </row>
    <row r="129" spans="1:5" ht="12" customHeight="1" thickBot="1">
      <c r="A129" s="9" t="s">
        <v>251</v>
      </c>
      <c r="B129" s="423" t="s">
        <v>562</v>
      </c>
      <c r="C129" s="419"/>
      <c r="D129" s="363"/>
      <c r="E129" s="364"/>
    </row>
    <row r="130" spans="1:5" ht="12" customHeight="1" thickBot="1">
      <c r="A130" s="15" t="s">
        <v>197</v>
      </c>
      <c r="B130" s="422" t="s">
        <v>563</v>
      </c>
      <c r="C130" s="417">
        <f>+C131+C132+C133+C134</f>
        <v>0</v>
      </c>
      <c r="D130" s="357">
        <f>+D131+D132+D133+D134</f>
        <v>0</v>
      </c>
      <c r="E130" s="358">
        <f>+E131+E132+E133+E134</f>
        <v>0</v>
      </c>
    </row>
    <row r="131" spans="1:5" ht="12" customHeight="1">
      <c r="A131" s="11" t="s">
        <v>252</v>
      </c>
      <c r="B131" s="420" t="s">
        <v>564</v>
      </c>
      <c r="C131" s="419"/>
      <c r="D131" s="363"/>
      <c r="E131" s="364"/>
    </row>
    <row r="132" spans="1:5" ht="12" customHeight="1">
      <c r="A132" s="11" t="s">
        <v>253</v>
      </c>
      <c r="B132" s="420" t="s">
        <v>565</v>
      </c>
      <c r="C132" s="419"/>
      <c r="D132" s="363"/>
      <c r="E132" s="364"/>
    </row>
    <row r="133" spans="1:5" ht="12" customHeight="1">
      <c r="A133" s="11" t="s">
        <v>467</v>
      </c>
      <c r="B133" s="420" t="s">
        <v>566</v>
      </c>
      <c r="C133" s="419"/>
      <c r="D133" s="363"/>
      <c r="E133" s="364"/>
    </row>
    <row r="134" spans="1:5" ht="12" customHeight="1" thickBot="1">
      <c r="A134" s="9" t="s">
        <v>469</v>
      </c>
      <c r="B134" s="423" t="s">
        <v>567</v>
      </c>
      <c r="C134" s="419"/>
      <c r="D134" s="363"/>
      <c r="E134" s="364"/>
    </row>
    <row r="135" spans="1:5" ht="12" customHeight="1" thickBot="1">
      <c r="A135" s="15" t="s">
        <v>198</v>
      </c>
      <c r="B135" s="422" t="s">
        <v>568</v>
      </c>
      <c r="C135" s="424">
        <f>+C136+C137+C138+C139</f>
        <v>0</v>
      </c>
      <c r="D135" s="373">
        <f>+D136+D137+D138+D139</f>
        <v>0</v>
      </c>
      <c r="E135" s="374">
        <f>+E136+E137+E138+E139</f>
        <v>0</v>
      </c>
    </row>
    <row r="136" spans="1:5" ht="12" customHeight="1">
      <c r="A136" s="11" t="s">
        <v>254</v>
      </c>
      <c r="B136" s="420" t="s">
        <v>569</v>
      </c>
      <c r="C136" s="419"/>
      <c r="D136" s="363"/>
      <c r="E136" s="364"/>
    </row>
    <row r="137" spans="1:5" ht="12" customHeight="1">
      <c r="A137" s="11" t="s">
        <v>255</v>
      </c>
      <c r="B137" s="420" t="s">
        <v>570</v>
      </c>
      <c r="C137" s="419"/>
      <c r="D137" s="363"/>
      <c r="E137" s="364"/>
    </row>
    <row r="138" spans="1:5" ht="12" customHeight="1">
      <c r="A138" s="11" t="s">
        <v>343</v>
      </c>
      <c r="B138" s="420" t="s">
        <v>571</v>
      </c>
      <c r="C138" s="419"/>
      <c r="D138" s="363"/>
      <c r="E138" s="364"/>
    </row>
    <row r="139" spans="1:5" ht="12" customHeight="1" thickBot="1">
      <c r="A139" s="9" t="s">
        <v>477</v>
      </c>
      <c r="B139" s="423" t="s">
        <v>572</v>
      </c>
      <c r="C139" s="419"/>
      <c r="D139" s="363"/>
      <c r="E139" s="364"/>
    </row>
    <row r="140" spans="1:5" ht="12" customHeight="1" thickBot="1">
      <c r="A140" s="15" t="s">
        <v>199</v>
      </c>
      <c r="B140" s="422" t="s">
        <v>573</v>
      </c>
      <c r="C140" s="425">
        <f>+C141+C142+C143+C144</f>
        <v>0</v>
      </c>
      <c r="D140" s="426">
        <f>+D141+D142+D143+D144</f>
        <v>0</v>
      </c>
      <c r="E140" s="427">
        <f>+E141+E142+E143+E144</f>
        <v>0</v>
      </c>
    </row>
    <row r="141" spans="1:5" ht="12" customHeight="1">
      <c r="A141" s="11" t="s">
        <v>344</v>
      </c>
      <c r="B141" s="420" t="s">
        <v>574</v>
      </c>
      <c r="C141" s="419"/>
      <c r="D141" s="363"/>
      <c r="E141" s="364"/>
    </row>
    <row r="142" spans="1:5" ht="12" customHeight="1">
      <c r="A142" s="11" t="s">
        <v>345</v>
      </c>
      <c r="B142" s="420" t="s">
        <v>575</v>
      </c>
      <c r="C142" s="419"/>
      <c r="D142" s="363"/>
      <c r="E142" s="364"/>
    </row>
    <row r="143" spans="1:5" ht="12" customHeight="1">
      <c r="A143" s="11" t="s">
        <v>482</v>
      </c>
      <c r="B143" s="420" t="s">
        <v>576</v>
      </c>
      <c r="C143" s="419"/>
      <c r="D143" s="363"/>
      <c r="E143" s="364"/>
    </row>
    <row r="144" spans="1:5" ht="12" customHeight="1" thickBot="1">
      <c r="A144" s="11" t="s">
        <v>484</v>
      </c>
      <c r="B144" s="420" t="s">
        <v>577</v>
      </c>
      <c r="C144" s="419"/>
      <c r="D144" s="363"/>
      <c r="E144" s="364"/>
    </row>
    <row r="145" spans="1:5" ht="12" customHeight="1" thickBot="1">
      <c r="A145" s="15" t="s">
        <v>200</v>
      </c>
      <c r="B145" s="422" t="s">
        <v>578</v>
      </c>
      <c r="C145" s="428">
        <f>+C126+C130+C135+C140</f>
        <v>0</v>
      </c>
      <c r="D145" s="429">
        <f>+D126+D130+D135+D140</f>
        <v>0</v>
      </c>
      <c r="E145" s="430">
        <f>+E126+E130+E135+E140</f>
        <v>0</v>
      </c>
    </row>
    <row r="146" spans="1:5" ht="12" customHeight="1" thickBot="1">
      <c r="A146" s="431" t="s">
        <v>201</v>
      </c>
      <c r="B146" s="432" t="s">
        <v>579</v>
      </c>
      <c r="C146" s="428">
        <f>+C125+C145</f>
        <v>27698</v>
      </c>
      <c r="D146" s="429">
        <f>+D125+D145</f>
        <v>32638</v>
      </c>
      <c r="E146" s="430">
        <f>+E125+E145</f>
        <v>26047</v>
      </c>
    </row>
    <row r="147" ht="12" customHeight="1">
      <c r="C147" s="433"/>
    </row>
    <row r="148" spans="1:5" ht="18" customHeight="1">
      <c r="A148" s="566" t="s">
        <v>580</v>
      </c>
      <c r="B148" s="566"/>
      <c r="C148" s="566"/>
      <c r="D148" s="566"/>
      <c r="E148" s="566"/>
    </row>
    <row r="149" spans="1:7" ht="12" customHeight="1" thickBot="1">
      <c r="A149" s="558" t="s">
        <v>302</v>
      </c>
      <c r="B149" s="558"/>
      <c r="C149" s="60"/>
      <c r="D149" s="60"/>
      <c r="E149" s="352" t="s">
        <v>417</v>
      </c>
      <c r="F149" s="433"/>
      <c r="G149" s="433"/>
    </row>
    <row r="150" spans="1:7" ht="12" customHeight="1" thickBot="1">
      <c r="A150" s="15">
        <v>1</v>
      </c>
      <c r="B150" s="18" t="s">
        <v>581</v>
      </c>
      <c r="C150" s="434">
        <f>+C61-C125</f>
        <v>-2742</v>
      </c>
      <c r="D150" s="434">
        <f>+D61-D125</f>
        <v>-3341</v>
      </c>
      <c r="E150" s="24">
        <f>+E61-E125</f>
        <v>2260</v>
      </c>
      <c r="F150" s="433"/>
      <c r="G150" s="433"/>
    </row>
    <row r="151" spans="1:7" ht="12" customHeight="1" thickBot="1">
      <c r="A151" s="15" t="s">
        <v>193</v>
      </c>
      <c r="B151" s="18" t="s">
        <v>582</v>
      </c>
      <c r="C151" s="434">
        <f>+C84-C145</f>
        <v>2742</v>
      </c>
      <c r="D151" s="434">
        <f>+D84-D145</f>
        <v>3341</v>
      </c>
      <c r="E151" s="24">
        <f>+E84-E145</f>
        <v>599</v>
      </c>
      <c r="F151" s="433"/>
      <c r="G151" s="433"/>
    </row>
    <row r="152" spans="3:6" ht="15" customHeight="1">
      <c r="C152" s="53"/>
      <c r="D152" s="53"/>
      <c r="E152" s="53"/>
      <c r="F152" s="53"/>
    </row>
    <row r="153" s="1" customFormat="1" ht="12.75" customHeight="1"/>
    <row r="154" ht="15.75">
      <c r="C154" s="433"/>
    </row>
    <row r="155" ht="15.75">
      <c r="C155" s="433"/>
    </row>
    <row r="156" ht="15.75">
      <c r="C156" s="433"/>
    </row>
    <row r="157" ht="16.5" customHeight="1">
      <c r="C157" s="433"/>
    </row>
    <row r="158" ht="15.75">
      <c r="C158" s="433"/>
    </row>
    <row r="159" ht="15.75">
      <c r="C159" s="433"/>
    </row>
    <row r="160" ht="15.75">
      <c r="C160" s="433"/>
    </row>
    <row r="161" ht="15.75">
      <c r="C161" s="433"/>
    </row>
    <row r="162" ht="15.75">
      <c r="C162" s="433"/>
    </row>
    <row r="163" spans="6:7" s="433" customFormat="1" ht="15.75">
      <c r="F163" s="21"/>
      <c r="G163" s="21"/>
    </row>
    <row r="164" spans="6:7" s="433" customFormat="1" ht="15.75">
      <c r="F164" s="21"/>
      <c r="G164" s="21"/>
    </row>
    <row r="165" spans="6:7" s="433" customFormat="1" ht="15.75">
      <c r="F165" s="21"/>
      <c r="G165" s="21"/>
    </row>
    <row r="166" spans="6:7" s="433" customFormat="1" ht="15.75">
      <c r="F166" s="21"/>
      <c r="G166" s="21"/>
    </row>
  </sheetData>
  <sheetProtection/>
  <mergeCells count="12">
    <mergeCell ref="A148:E148"/>
    <mergeCell ref="A149:B149"/>
    <mergeCell ref="A87:E87"/>
    <mergeCell ref="A88:B88"/>
    <mergeCell ref="A89:A90"/>
    <mergeCell ref="B89:B90"/>
    <mergeCell ref="C89:E89"/>
    <mergeCell ref="A1:E1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
BAKONYSZENTIVÁN Község Önkormányzatának
2014. ÉVI KÖLTSÉGVETÉSÉNEK ÖSSZEVONT MÉRLEGE
&amp;R&amp;"Times New Roman CE,Félkövér dőlt"&amp;11 1.melléklet a 7/2015. (V.08.) önkormányzati rendeletehez
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F41" sqref="F4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602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182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225</v>
      </c>
      <c r="E34" s="57">
        <f>SUM(E35:E39)</f>
        <v>134</v>
      </c>
      <c r="F34" s="57">
        <f>SUM(F35:F39)</f>
        <v>125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225</v>
      </c>
      <c r="E37" s="125">
        <v>134</v>
      </c>
      <c r="F37" s="125">
        <v>125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312</v>
      </c>
      <c r="E40" s="57">
        <f>SUM(E41:E44)</f>
        <v>513</v>
      </c>
      <c r="F40" s="57">
        <f>SUM(F41:F44)</f>
        <v>513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>
        <v>312</v>
      </c>
      <c r="E42" s="125">
        <v>513</v>
      </c>
      <c r="F42" s="125">
        <v>513</v>
      </c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537</v>
      </c>
      <c r="E47" s="57">
        <f>+E34+E40+E45+E46</f>
        <v>647</v>
      </c>
      <c r="F47" s="57">
        <f>+F34+F40+F45+F46</f>
        <v>638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603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183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680</v>
      </c>
      <c r="E34" s="57">
        <f>SUM(E35:E39)</f>
        <v>451</v>
      </c>
      <c r="F34" s="57">
        <f>SUM(F35:F39)</f>
        <v>451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680</v>
      </c>
      <c r="E37" s="125">
        <v>451</v>
      </c>
      <c r="F37" s="125">
        <v>451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680</v>
      </c>
      <c r="E47" s="57">
        <f>+E34+E40+E45+E46</f>
        <v>451</v>
      </c>
      <c r="F47" s="57">
        <f>+F34+F40+F45+F46</f>
        <v>451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F48" sqref="F4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604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184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210</v>
      </c>
      <c r="E34" s="57">
        <f>SUM(E35:E39)</f>
        <v>95</v>
      </c>
      <c r="F34" s="57">
        <f>SUM(F35:F39)</f>
        <v>88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210</v>
      </c>
      <c r="E37" s="125">
        <v>95</v>
      </c>
      <c r="F37" s="125">
        <v>88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210</v>
      </c>
      <c r="E47" s="57">
        <f>+E34+E40+E45+E46</f>
        <v>95</v>
      </c>
      <c r="F47" s="57">
        <f>+F34+F40+F45+F46</f>
        <v>88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605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185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412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2712</v>
      </c>
      <c r="E34" s="57">
        <f>SUM(E35:E39)</f>
        <v>3313</v>
      </c>
      <c r="F34" s="57">
        <f>SUM(F35:F39)</f>
        <v>3313</v>
      </c>
    </row>
    <row r="35" spans="1:6" ht="12" customHeight="1">
      <c r="A35" s="111"/>
      <c r="B35" s="66" t="s">
        <v>256</v>
      </c>
      <c r="C35" s="7" t="s">
        <v>222</v>
      </c>
      <c r="D35" s="59">
        <v>1586</v>
      </c>
      <c r="E35" s="59">
        <v>1866</v>
      </c>
      <c r="F35" s="59">
        <v>1866</v>
      </c>
    </row>
    <row r="36" spans="1:6" ht="12" customHeight="1">
      <c r="A36" s="112"/>
      <c r="B36" s="65" t="s">
        <v>257</v>
      </c>
      <c r="C36" s="6" t="s">
        <v>355</v>
      </c>
      <c r="D36" s="125">
        <v>371</v>
      </c>
      <c r="E36" s="125">
        <v>458</v>
      </c>
      <c r="F36" s="125">
        <v>458</v>
      </c>
    </row>
    <row r="37" spans="1:6" ht="12" customHeight="1">
      <c r="A37" s="112"/>
      <c r="B37" s="65" t="s">
        <v>258</v>
      </c>
      <c r="C37" s="6" t="s">
        <v>294</v>
      </c>
      <c r="D37" s="125">
        <v>755</v>
      </c>
      <c r="E37" s="125">
        <v>989</v>
      </c>
      <c r="F37" s="125">
        <v>989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2712</v>
      </c>
      <c r="E47" s="57">
        <f>+E34+E40+E45+E46</f>
        <v>3313</v>
      </c>
      <c r="F47" s="57">
        <f>+F34+F40+F45+F46</f>
        <v>3313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>
        <v>1</v>
      </c>
      <c r="E49" s="50">
        <v>1</v>
      </c>
      <c r="F49" s="50">
        <v>1</v>
      </c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E37" sqref="E3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606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186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1000</v>
      </c>
      <c r="E9" s="57">
        <f>SUM(E10:E17)</f>
        <v>769</v>
      </c>
      <c r="F9" s="57">
        <f>SUM(F10:F17)</f>
        <v>769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>
        <v>1000</v>
      </c>
      <c r="E13" s="125">
        <v>769</v>
      </c>
      <c r="F13" s="125">
        <v>769</v>
      </c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1000</v>
      </c>
      <c r="E30" s="126">
        <f>SUM(E9,E18,E23,E24,E25,E28,E29)</f>
        <v>769</v>
      </c>
      <c r="F30" s="126">
        <f>SUM(F9,F18,F23,F24,F25,F28,F29)</f>
        <v>769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1556</v>
      </c>
      <c r="E34" s="57">
        <f>SUM(E35:E39)</f>
        <v>1214</v>
      </c>
      <c r="F34" s="57">
        <f>SUM(F35:F39)</f>
        <v>1215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1556</v>
      </c>
      <c r="E37" s="125">
        <v>1214</v>
      </c>
      <c r="F37" s="125">
        <v>1215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1556</v>
      </c>
      <c r="E47" s="57">
        <f>+E34+E40+E45+E46</f>
        <v>1214</v>
      </c>
      <c r="F47" s="57">
        <f>+F34+F40+F45+F46</f>
        <v>1215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607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608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901</v>
      </c>
      <c r="E34" s="57">
        <f>SUM(E35:E39)</f>
        <v>893</v>
      </c>
      <c r="F34" s="57">
        <f>SUM(F35:F39)</f>
        <v>893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>
        <v>901</v>
      </c>
      <c r="E38" s="125">
        <v>893</v>
      </c>
      <c r="F38" s="125">
        <v>893</v>
      </c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901</v>
      </c>
      <c r="E47" s="57">
        <f>+E34+E40+E45+E46</f>
        <v>893</v>
      </c>
      <c r="F47" s="57">
        <f>+F34+F40+F45+F46</f>
        <v>893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609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610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877</v>
      </c>
      <c r="E18" s="57">
        <f>SUM(E19:E22)</f>
        <v>989</v>
      </c>
      <c r="F18" s="57">
        <f>SUM(F19:F22)</f>
        <v>989</v>
      </c>
    </row>
    <row r="19" spans="1:6" s="48" customFormat="1" ht="12" customHeight="1">
      <c r="A19" s="90"/>
      <c r="B19" s="91" t="s">
        <v>262</v>
      </c>
      <c r="C19" s="7" t="s">
        <v>275</v>
      </c>
      <c r="D19" s="125">
        <v>877</v>
      </c>
      <c r="E19" s="125">
        <v>989</v>
      </c>
      <c r="F19" s="125">
        <v>989</v>
      </c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877</v>
      </c>
      <c r="E30" s="126">
        <f>SUM(E9,E18,E23,E24,E25,E28,E29)</f>
        <v>989</v>
      </c>
      <c r="F30" s="126">
        <f>SUM(F9,F18,F23,F24,F25,F28,F29)</f>
        <v>989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982</v>
      </c>
      <c r="E34" s="57">
        <f>SUM(E35:E39)</f>
        <v>749</v>
      </c>
      <c r="F34" s="57">
        <f>SUM(F35:F39)</f>
        <v>749</v>
      </c>
    </row>
    <row r="35" spans="1:6" ht="12" customHeight="1">
      <c r="A35" s="111"/>
      <c r="B35" s="66" t="s">
        <v>256</v>
      </c>
      <c r="C35" s="7" t="s">
        <v>222</v>
      </c>
      <c r="D35" s="59">
        <v>773</v>
      </c>
      <c r="E35" s="59">
        <v>605</v>
      </c>
      <c r="F35" s="59">
        <v>605</v>
      </c>
    </row>
    <row r="36" spans="1:6" ht="12" customHeight="1">
      <c r="A36" s="112"/>
      <c r="B36" s="65" t="s">
        <v>257</v>
      </c>
      <c r="C36" s="6" t="s">
        <v>355</v>
      </c>
      <c r="D36" s="125">
        <v>209</v>
      </c>
      <c r="E36" s="125">
        <v>106</v>
      </c>
      <c r="F36" s="125">
        <v>106</v>
      </c>
    </row>
    <row r="37" spans="1:6" ht="12" customHeight="1">
      <c r="A37" s="112"/>
      <c r="B37" s="65" t="s">
        <v>258</v>
      </c>
      <c r="C37" s="6" t="s">
        <v>294</v>
      </c>
      <c r="D37" s="125"/>
      <c r="E37" s="125">
        <v>38</v>
      </c>
      <c r="F37" s="125">
        <v>38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982</v>
      </c>
      <c r="E47" s="57">
        <f>+E34+E40+E45+E46</f>
        <v>749</v>
      </c>
      <c r="F47" s="57">
        <f>+F34+F40+F45+F46</f>
        <v>749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>
        <v>1</v>
      </c>
      <c r="E50" s="50">
        <v>1</v>
      </c>
      <c r="F50" s="50">
        <v>1</v>
      </c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611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612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5625</v>
      </c>
      <c r="E34" s="57">
        <f>SUM(E35:E39)</f>
        <v>4389</v>
      </c>
      <c r="F34" s="57">
        <f>SUM(F35:F39)</f>
        <v>4389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>
        <v>5625</v>
      </c>
      <c r="E38" s="125">
        <v>4389</v>
      </c>
      <c r="F38" s="125">
        <v>4389</v>
      </c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5625</v>
      </c>
      <c r="E47" s="57">
        <f>+E34+E40+E45+E46</f>
        <v>4389</v>
      </c>
      <c r="F47" s="57">
        <f>+F34+F40+F45+F46</f>
        <v>4389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56" sqref="F5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613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614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610</v>
      </c>
      <c r="E34" s="57">
        <f>SUM(E35:E39)</f>
        <v>457</v>
      </c>
      <c r="F34" s="57">
        <f>SUM(F35:F39)</f>
        <v>457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>
        <v>610</v>
      </c>
      <c r="E38" s="125">
        <v>457</v>
      </c>
      <c r="F38" s="125">
        <v>457</v>
      </c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610</v>
      </c>
      <c r="E47" s="57">
        <f>+E34+E40+E45+E46</f>
        <v>457</v>
      </c>
      <c r="F47" s="57">
        <f>+F34+F40+F45+F46</f>
        <v>457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615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616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90</v>
      </c>
      <c r="E34" s="57">
        <f>SUM(E35:E39)</f>
        <v>30</v>
      </c>
      <c r="F34" s="57">
        <f>SUM(F35:F39)</f>
        <v>30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>
        <v>90</v>
      </c>
      <c r="E38" s="125">
        <v>30</v>
      </c>
      <c r="F38" s="125">
        <v>30</v>
      </c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90</v>
      </c>
      <c r="E47" s="57">
        <f>+E34+E40+E45+E46</f>
        <v>30</v>
      </c>
      <c r="F47" s="57">
        <f>+F34+F40+F45+F46</f>
        <v>30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SheetLayoutView="100" workbookViewId="0" topLeftCell="A1">
      <selection activeCell="F21" sqref="F21"/>
    </sheetView>
  </sheetViews>
  <sheetFormatPr defaultColWidth="9.00390625" defaultRowHeight="12.75"/>
  <cols>
    <col min="1" max="1" width="6.875" style="27" customWidth="1"/>
    <col min="2" max="2" width="43.125" style="28" customWidth="1"/>
    <col min="3" max="4" width="11.625" style="28" customWidth="1"/>
    <col min="5" max="5" width="11.625" style="27" customWidth="1"/>
    <col min="6" max="6" width="37.50390625" style="27" customWidth="1"/>
    <col min="7" max="9" width="11.625" style="27" customWidth="1"/>
    <col min="10" max="16384" width="9.375" style="27" customWidth="1"/>
  </cols>
  <sheetData>
    <row r="1" spans="2:10" ht="39.75" customHeight="1">
      <c r="B1" s="25" t="s">
        <v>309</v>
      </c>
      <c r="C1" s="25"/>
      <c r="D1" s="25"/>
      <c r="E1" s="26"/>
      <c r="F1" s="26"/>
      <c r="G1" s="26"/>
      <c r="H1" s="26"/>
      <c r="I1" s="26"/>
      <c r="J1" s="569"/>
    </row>
    <row r="2" spans="9:10" ht="14.25" thickBot="1">
      <c r="I2" s="29" t="s">
        <v>235</v>
      </c>
      <c r="J2" s="569"/>
    </row>
    <row r="3" spans="1:10" ht="18" customHeight="1" thickBot="1">
      <c r="A3" s="567" t="s">
        <v>240</v>
      </c>
      <c r="B3" s="238" t="s">
        <v>227</v>
      </c>
      <c r="C3" s="239"/>
      <c r="D3" s="239"/>
      <c r="E3" s="240"/>
      <c r="F3" s="238" t="s">
        <v>231</v>
      </c>
      <c r="G3" s="241"/>
      <c r="H3" s="241"/>
      <c r="I3" s="242"/>
      <c r="J3" s="569"/>
    </row>
    <row r="4" spans="1:10" s="30" customFormat="1" ht="35.25" customHeight="1" thickBot="1">
      <c r="A4" s="568"/>
      <c r="B4" s="73" t="s">
        <v>236</v>
      </c>
      <c r="C4" s="243" t="s">
        <v>584</v>
      </c>
      <c r="D4" s="243" t="s">
        <v>585</v>
      </c>
      <c r="E4" s="74" t="s">
        <v>586</v>
      </c>
      <c r="F4" s="73" t="s">
        <v>236</v>
      </c>
      <c r="G4" s="243" t="s">
        <v>587</v>
      </c>
      <c r="H4" s="243" t="s">
        <v>585</v>
      </c>
      <c r="I4" s="74" t="s">
        <v>586</v>
      </c>
      <c r="J4" s="569"/>
    </row>
    <row r="5" spans="1:10" s="55" customFormat="1" ht="12" customHeight="1" thickBot="1">
      <c r="A5" s="244" t="s">
        <v>137</v>
      </c>
      <c r="B5" s="245" t="s">
        <v>138</v>
      </c>
      <c r="C5" s="246" t="s">
        <v>139</v>
      </c>
      <c r="D5" s="246" t="s">
        <v>140</v>
      </c>
      <c r="E5" s="247" t="s">
        <v>141</v>
      </c>
      <c r="F5" s="245" t="s">
        <v>142</v>
      </c>
      <c r="G5" s="247" t="s">
        <v>168</v>
      </c>
      <c r="H5" s="248" t="s">
        <v>169</v>
      </c>
      <c r="I5" s="249" t="s">
        <v>170</v>
      </c>
      <c r="J5" s="569"/>
    </row>
    <row r="6" spans="1:10" ht="12.75" customHeight="1">
      <c r="A6" s="252" t="s">
        <v>192</v>
      </c>
      <c r="B6" s="250" t="s">
        <v>588</v>
      </c>
      <c r="C6" s="276">
        <v>19605</v>
      </c>
      <c r="D6" s="275">
        <v>19250</v>
      </c>
      <c r="E6" s="285">
        <v>19250</v>
      </c>
      <c r="F6" s="250" t="s">
        <v>237</v>
      </c>
      <c r="G6" s="285">
        <v>6043</v>
      </c>
      <c r="H6" s="299">
        <v>6637</v>
      </c>
      <c r="I6" s="300">
        <v>6637</v>
      </c>
      <c r="J6" s="569"/>
    </row>
    <row r="7" spans="1:10" ht="26.25" customHeight="1">
      <c r="A7" s="253" t="s">
        <v>193</v>
      </c>
      <c r="B7" s="251" t="s">
        <v>589</v>
      </c>
      <c r="C7" s="276">
        <v>3246</v>
      </c>
      <c r="D7" s="276">
        <v>3962</v>
      </c>
      <c r="E7" s="286">
        <v>3962</v>
      </c>
      <c r="F7" s="251" t="s">
        <v>238</v>
      </c>
      <c r="G7" s="286">
        <v>1589</v>
      </c>
      <c r="H7" s="278">
        <v>1398</v>
      </c>
      <c r="I7" s="301">
        <v>1398</v>
      </c>
      <c r="J7" s="569"/>
    </row>
    <row r="8" spans="1:10" ht="12.75" customHeight="1">
      <c r="A8" s="253" t="s">
        <v>194</v>
      </c>
      <c r="B8" s="251" t="s">
        <v>335</v>
      </c>
      <c r="C8" s="276">
        <v>810</v>
      </c>
      <c r="D8" s="276">
        <v>1915</v>
      </c>
      <c r="E8" s="286">
        <v>925</v>
      </c>
      <c r="F8" s="251" t="s">
        <v>592</v>
      </c>
      <c r="G8" s="286">
        <v>8234</v>
      </c>
      <c r="H8" s="278">
        <v>7466</v>
      </c>
      <c r="I8" s="301">
        <v>7194</v>
      </c>
      <c r="J8" s="569"/>
    </row>
    <row r="9" spans="1:10" ht="12.75" customHeight="1">
      <c r="A9" s="253" t="s">
        <v>195</v>
      </c>
      <c r="B9" s="254" t="s">
        <v>590</v>
      </c>
      <c r="C9" s="276">
        <v>1295</v>
      </c>
      <c r="D9" s="277">
        <v>1100</v>
      </c>
      <c r="E9" s="286">
        <v>1100</v>
      </c>
      <c r="F9" s="251" t="s">
        <v>583</v>
      </c>
      <c r="G9" s="286"/>
      <c r="H9" s="278">
        <v>116</v>
      </c>
      <c r="I9" s="301">
        <v>116</v>
      </c>
      <c r="J9" s="569"/>
    </row>
    <row r="10" spans="1:10" ht="12.75" customHeight="1">
      <c r="A10" s="253" t="s">
        <v>196</v>
      </c>
      <c r="B10" s="251" t="s">
        <v>591</v>
      </c>
      <c r="C10" s="276"/>
      <c r="D10" s="276">
        <v>60</v>
      </c>
      <c r="E10" s="286">
        <v>60</v>
      </c>
      <c r="F10" s="251" t="s">
        <v>357</v>
      </c>
      <c r="G10" s="286">
        <v>390</v>
      </c>
      <c r="H10" s="278">
        <v>352</v>
      </c>
      <c r="I10" s="301">
        <v>352</v>
      </c>
      <c r="J10" s="569"/>
    </row>
    <row r="11" spans="1:10" ht="12.75" customHeight="1">
      <c r="A11" s="253" t="s">
        <v>197</v>
      </c>
      <c r="B11" s="251" t="s">
        <v>230</v>
      </c>
      <c r="C11" s="276"/>
      <c r="D11" s="278"/>
      <c r="E11" s="287"/>
      <c r="F11" s="31" t="s">
        <v>411</v>
      </c>
      <c r="G11" s="286">
        <v>7246</v>
      </c>
      <c r="H11" s="278">
        <v>5972</v>
      </c>
      <c r="I11" s="301">
        <v>5972</v>
      </c>
      <c r="J11" s="569"/>
    </row>
    <row r="12" spans="1:10" ht="12.75" customHeight="1">
      <c r="A12" s="253" t="s">
        <v>198</v>
      </c>
      <c r="B12" s="251" t="s">
        <v>277</v>
      </c>
      <c r="C12" s="276"/>
      <c r="D12" s="276"/>
      <c r="E12" s="286"/>
      <c r="F12" s="31" t="s">
        <v>171</v>
      </c>
      <c r="G12" s="286"/>
      <c r="H12" s="278"/>
      <c r="I12" s="301"/>
      <c r="J12" s="569"/>
    </row>
    <row r="13" spans="1:10" ht="12.75" customHeight="1">
      <c r="A13" s="253" t="s">
        <v>199</v>
      </c>
      <c r="B13" s="251" t="s">
        <v>313</v>
      </c>
      <c r="C13" s="276"/>
      <c r="D13" s="276"/>
      <c r="E13" s="286"/>
      <c r="F13" s="31" t="s">
        <v>172</v>
      </c>
      <c r="G13" s="286"/>
      <c r="H13" s="278"/>
      <c r="I13" s="301"/>
      <c r="J13" s="569"/>
    </row>
    <row r="14" spans="1:10" ht="12.75" customHeight="1">
      <c r="A14" s="253" t="s">
        <v>200</v>
      </c>
      <c r="B14" s="34"/>
      <c r="C14" s="288"/>
      <c r="D14" s="276"/>
      <c r="E14" s="287"/>
      <c r="F14" s="31" t="s">
        <v>178</v>
      </c>
      <c r="G14" s="286">
        <v>1469</v>
      </c>
      <c r="H14" s="278">
        <v>6319</v>
      </c>
      <c r="I14" s="301"/>
      <c r="J14" s="569"/>
    </row>
    <row r="15" spans="1:10" ht="12.75" customHeight="1">
      <c r="A15" s="253" t="s">
        <v>201</v>
      </c>
      <c r="B15" s="31"/>
      <c r="C15" s="286"/>
      <c r="D15" s="276"/>
      <c r="E15" s="286"/>
      <c r="F15" s="31"/>
      <c r="G15" s="286"/>
      <c r="H15" s="278"/>
      <c r="I15" s="301"/>
      <c r="J15" s="569"/>
    </row>
    <row r="16" spans="1:10" ht="12.75" customHeight="1">
      <c r="A16" s="253" t="s">
        <v>202</v>
      </c>
      <c r="B16" s="31"/>
      <c r="C16" s="286"/>
      <c r="D16" s="276"/>
      <c r="E16" s="286"/>
      <c r="F16" s="31"/>
      <c r="G16" s="286"/>
      <c r="H16" s="278"/>
      <c r="I16" s="301"/>
      <c r="J16" s="569"/>
    </row>
    <row r="17" spans="1:10" ht="12.75" customHeight="1" thickBot="1">
      <c r="A17" s="253" t="s">
        <v>203</v>
      </c>
      <c r="B17" s="35"/>
      <c r="C17" s="289"/>
      <c r="D17" s="279"/>
      <c r="E17" s="289"/>
      <c r="F17" s="31"/>
      <c r="G17" s="289"/>
      <c r="H17" s="302"/>
      <c r="I17" s="303"/>
      <c r="J17" s="569"/>
    </row>
    <row r="18" spans="1:10" ht="15.75" customHeight="1" thickBot="1">
      <c r="A18" s="255" t="s">
        <v>204</v>
      </c>
      <c r="B18" s="56" t="s">
        <v>299</v>
      </c>
      <c r="C18" s="290">
        <f>SUM(C6:C17)</f>
        <v>24956</v>
      </c>
      <c r="D18" s="290">
        <f>SUM(D6:D17)</f>
        <v>26287</v>
      </c>
      <c r="E18" s="290">
        <f>SUM(E6:E17)</f>
        <v>25297</v>
      </c>
      <c r="F18" s="56" t="s">
        <v>300</v>
      </c>
      <c r="G18" s="304">
        <f>SUM(G6:G17)</f>
        <v>24971</v>
      </c>
      <c r="H18" s="304">
        <f>SUM(H6:H17)</f>
        <v>28260</v>
      </c>
      <c r="I18" s="305">
        <f>SUM(I6:I17)</f>
        <v>21669</v>
      </c>
      <c r="J18" s="569"/>
    </row>
    <row r="19" spans="1:10" ht="12.75" customHeight="1">
      <c r="A19" s="256" t="s">
        <v>205</v>
      </c>
      <c r="B19" s="262" t="s">
        <v>310</v>
      </c>
      <c r="C19" s="291">
        <v>2742</v>
      </c>
      <c r="D19" s="280">
        <v>2742</v>
      </c>
      <c r="E19" s="291"/>
      <c r="F19" s="264" t="s">
        <v>369</v>
      </c>
      <c r="G19" s="294"/>
      <c r="H19" s="306"/>
      <c r="I19" s="307"/>
      <c r="J19" s="569"/>
    </row>
    <row r="20" spans="1:10" ht="12.75" customHeight="1">
      <c r="A20" s="257" t="s">
        <v>206</v>
      </c>
      <c r="B20" s="263" t="s">
        <v>377</v>
      </c>
      <c r="C20" s="292"/>
      <c r="D20" s="281"/>
      <c r="E20" s="292"/>
      <c r="F20" s="264" t="s">
        <v>370</v>
      </c>
      <c r="G20" s="293"/>
      <c r="H20" s="308"/>
      <c r="I20" s="309"/>
      <c r="J20" s="569"/>
    </row>
    <row r="21" spans="1:10" ht="12.75" customHeight="1">
      <c r="A21" s="258" t="s">
        <v>207</v>
      </c>
      <c r="B21" s="264" t="s">
        <v>348</v>
      </c>
      <c r="C21" s="293"/>
      <c r="D21" s="282"/>
      <c r="E21" s="293"/>
      <c r="F21" s="264" t="s">
        <v>380</v>
      </c>
      <c r="G21" s="293"/>
      <c r="H21" s="308"/>
      <c r="I21" s="309"/>
      <c r="J21" s="569"/>
    </row>
    <row r="22" spans="1:10" ht="12.75" customHeight="1">
      <c r="A22" s="258" t="s">
        <v>208</v>
      </c>
      <c r="B22" s="264" t="s">
        <v>349</v>
      </c>
      <c r="C22" s="282"/>
      <c r="D22" s="282"/>
      <c r="E22" s="293"/>
      <c r="F22" s="264" t="s">
        <v>308</v>
      </c>
      <c r="G22" s="293"/>
      <c r="H22" s="308"/>
      <c r="I22" s="309"/>
      <c r="J22" s="569"/>
    </row>
    <row r="23" spans="1:10" ht="12.75" customHeight="1">
      <c r="A23" s="258" t="s">
        <v>209</v>
      </c>
      <c r="B23" s="264" t="s">
        <v>378</v>
      </c>
      <c r="C23" s="282"/>
      <c r="D23" s="282"/>
      <c r="E23" s="293"/>
      <c r="F23" s="265" t="s">
        <v>371</v>
      </c>
      <c r="G23" s="294"/>
      <c r="H23" s="306"/>
      <c r="I23" s="309"/>
      <c r="J23" s="569"/>
    </row>
    <row r="24" spans="1:10" ht="27" customHeight="1">
      <c r="A24" s="258" t="s">
        <v>210</v>
      </c>
      <c r="B24" s="264" t="s">
        <v>379</v>
      </c>
      <c r="C24" s="282"/>
      <c r="D24" s="282"/>
      <c r="E24" s="293"/>
      <c r="F24" s="264" t="s">
        <v>381</v>
      </c>
      <c r="G24" s="293"/>
      <c r="H24" s="308"/>
      <c r="I24" s="309"/>
      <c r="J24" s="569"/>
    </row>
    <row r="25" spans="1:10" ht="24" customHeight="1">
      <c r="A25" s="259" t="s">
        <v>211</v>
      </c>
      <c r="B25" s="265" t="s">
        <v>351</v>
      </c>
      <c r="C25" s="283"/>
      <c r="D25" s="283"/>
      <c r="E25" s="294"/>
      <c r="F25" s="250" t="s">
        <v>372</v>
      </c>
      <c r="G25" s="310"/>
      <c r="H25" s="277"/>
      <c r="I25" s="307"/>
      <c r="J25" s="569"/>
    </row>
    <row r="26" spans="1:10" ht="12.75" customHeight="1">
      <c r="A26" s="258" t="s">
        <v>212</v>
      </c>
      <c r="B26" s="264" t="s">
        <v>352</v>
      </c>
      <c r="C26" s="282"/>
      <c r="D26" s="282"/>
      <c r="E26" s="293"/>
      <c r="F26" s="251" t="s">
        <v>373</v>
      </c>
      <c r="G26" s="286"/>
      <c r="H26" s="278"/>
      <c r="I26" s="309"/>
      <c r="J26" s="569"/>
    </row>
    <row r="27" spans="1:10" ht="12.75" customHeight="1">
      <c r="A27" s="252" t="s">
        <v>213</v>
      </c>
      <c r="B27" s="51" t="s">
        <v>510</v>
      </c>
      <c r="C27" s="275"/>
      <c r="D27" s="275">
        <v>599</v>
      </c>
      <c r="E27" s="295">
        <v>599</v>
      </c>
      <c r="F27" s="250" t="s">
        <v>286</v>
      </c>
      <c r="G27" s="285"/>
      <c r="H27" s="299"/>
      <c r="I27" s="311"/>
      <c r="J27" s="569"/>
    </row>
    <row r="28" spans="1:10" ht="12.75" customHeight="1">
      <c r="A28" s="260" t="s">
        <v>214</v>
      </c>
      <c r="B28" s="35"/>
      <c r="C28" s="279"/>
      <c r="D28" s="279"/>
      <c r="E28" s="296"/>
      <c r="F28" s="35"/>
      <c r="G28" s="289"/>
      <c r="H28" s="302"/>
      <c r="I28" s="312"/>
      <c r="J28" s="569"/>
    </row>
    <row r="29" spans="1:10" ht="12.75" customHeight="1" thickBot="1">
      <c r="A29" s="261" t="s">
        <v>215</v>
      </c>
      <c r="B29" s="32"/>
      <c r="C29" s="284"/>
      <c r="D29" s="284"/>
      <c r="E29" s="297"/>
      <c r="F29" s="32"/>
      <c r="G29" s="313"/>
      <c r="H29" s="314"/>
      <c r="I29" s="315"/>
      <c r="J29" s="569"/>
    </row>
    <row r="30" spans="1:10" ht="15.75" customHeight="1" thickBot="1">
      <c r="A30" s="255" t="s">
        <v>216</v>
      </c>
      <c r="B30" s="56" t="s">
        <v>386</v>
      </c>
      <c r="C30" s="290">
        <f>SUM(C21:C29)</f>
        <v>0</v>
      </c>
      <c r="D30" s="290">
        <f>SUM(D21:D29)</f>
        <v>599</v>
      </c>
      <c r="E30" s="290">
        <f>SUM(E21:E29)</f>
        <v>599</v>
      </c>
      <c r="F30" s="56" t="s">
        <v>387</v>
      </c>
      <c r="G30" s="290">
        <f>SUM(G19:G29)</f>
        <v>0</v>
      </c>
      <c r="H30" s="316">
        <f>SUM(H19:H29)</f>
        <v>0</v>
      </c>
      <c r="I30" s="317">
        <f>SUM(I19:I29)</f>
        <v>0</v>
      </c>
      <c r="J30" s="569"/>
    </row>
    <row r="31" spans="1:10" ht="21.75" thickBot="1">
      <c r="A31" s="255" t="s">
        <v>217</v>
      </c>
      <c r="B31" s="56" t="s">
        <v>152</v>
      </c>
      <c r="C31" s="290">
        <f>+C18+C19+C20+C30</f>
        <v>27698</v>
      </c>
      <c r="D31" s="290">
        <f>+D18+D19+D20+D30</f>
        <v>29628</v>
      </c>
      <c r="E31" s="290">
        <f>+E18+E19+E20+E30</f>
        <v>25896</v>
      </c>
      <c r="F31" s="56" t="s">
        <v>154</v>
      </c>
      <c r="G31" s="290">
        <f>+G18+G30</f>
        <v>24971</v>
      </c>
      <c r="H31" s="290">
        <f>+H18+H30</f>
        <v>28260</v>
      </c>
      <c r="I31" s="305">
        <f>+I18+I30</f>
        <v>21669</v>
      </c>
      <c r="J31" s="569"/>
    </row>
    <row r="32" spans="1:10" ht="15.75" customHeight="1" thickBot="1">
      <c r="A32" s="255" t="s">
        <v>218</v>
      </c>
      <c r="B32" s="56" t="s">
        <v>150</v>
      </c>
      <c r="C32" s="298"/>
      <c r="D32" s="298"/>
      <c r="E32" s="298"/>
      <c r="F32" s="56" t="s">
        <v>151</v>
      </c>
      <c r="G32" s="298"/>
      <c r="H32" s="318"/>
      <c r="I32" s="319"/>
      <c r="J32" s="569"/>
    </row>
    <row r="33" spans="1:10" ht="18" customHeight="1" thickBot="1">
      <c r="A33" s="255" t="s">
        <v>219</v>
      </c>
      <c r="B33" s="266" t="s">
        <v>153</v>
      </c>
      <c r="C33" s="290">
        <f>+C31+C32</f>
        <v>27698</v>
      </c>
      <c r="D33" s="290">
        <f>+D31+D32</f>
        <v>29628</v>
      </c>
      <c r="E33" s="290">
        <f>+E31+E32</f>
        <v>25896</v>
      </c>
      <c r="F33" s="266" t="s">
        <v>155</v>
      </c>
      <c r="G33" s="290">
        <f>+G31+G32</f>
        <v>24971</v>
      </c>
      <c r="H33" s="290">
        <f>+H31+H32</f>
        <v>28260</v>
      </c>
      <c r="I33" s="305">
        <f>+I31+I32</f>
        <v>21669</v>
      </c>
      <c r="J33" s="569"/>
    </row>
    <row r="34" spans="1:10" ht="18" customHeight="1" thickBot="1">
      <c r="A34" s="255" t="s">
        <v>220</v>
      </c>
      <c r="B34" s="56" t="s">
        <v>324</v>
      </c>
      <c r="C34" s="290"/>
      <c r="D34" s="290"/>
      <c r="E34" s="290"/>
      <c r="F34" s="56" t="s">
        <v>325</v>
      </c>
      <c r="G34" s="290" t="str">
        <f>IF(((C18-G18)&gt;0),C18-G18,"----")</f>
        <v>----</v>
      </c>
      <c r="H34" s="316" t="str">
        <f>IF(((D18-H18)&gt;0),D18-H18,"----")</f>
        <v>----</v>
      </c>
      <c r="I34" s="317"/>
      <c r="J34" s="569"/>
    </row>
    <row r="35" spans="1:10" ht="18" customHeight="1" thickBot="1">
      <c r="A35" s="255" t="s">
        <v>289</v>
      </c>
      <c r="B35" s="56" t="s">
        <v>156</v>
      </c>
      <c r="C35" s="290" t="str">
        <f>IF(((G33-C33)&gt;0),G33-C33,"----")</f>
        <v>----</v>
      </c>
      <c r="D35" s="290"/>
      <c r="E35" s="290"/>
      <c r="F35" s="56" t="s">
        <v>157</v>
      </c>
      <c r="G35" s="290"/>
      <c r="H35" s="290"/>
      <c r="I35" s="305"/>
      <c r="J35" s="569"/>
    </row>
    <row r="37" spans="2:4" ht="15.75">
      <c r="B37" s="54"/>
      <c r="C37" s="54"/>
      <c r="D37" s="5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2/1. melléklet a 7/2015.(V.08.)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617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618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20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>
        <v>20</v>
      </c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20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619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413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30</v>
      </c>
      <c r="E9" s="57">
        <f>SUM(E10:E17)</f>
        <v>16</v>
      </c>
      <c r="F9" s="57">
        <f>SUM(F10:F17)</f>
        <v>16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>
        <v>30</v>
      </c>
      <c r="E11" s="125">
        <v>16</v>
      </c>
      <c r="F11" s="125">
        <v>16</v>
      </c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30</v>
      </c>
      <c r="E30" s="126">
        <f>SUM(E9,E18,E23,E24,E25,E28,E29)</f>
        <v>16</v>
      </c>
      <c r="F30" s="126">
        <f>SUM(F9,F18,F23,F24,F25,F28,F29)</f>
        <v>16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968</v>
      </c>
      <c r="E34" s="57">
        <f>SUM(E35:E39)</f>
        <v>515</v>
      </c>
      <c r="F34" s="57">
        <f>SUM(F35:F39)</f>
        <v>375</v>
      </c>
    </row>
    <row r="35" spans="1:6" ht="12" customHeight="1">
      <c r="A35" s="111"/>
      <c r="B35" s="66" t="s">
        <v>256</v>
      </c>
      <c r="C35" s="7" t="s">
        <v>222</v>
      </c>
      <c r="D35" s="59"/>
      <c r="E35" s="59">
        <v>25</v>
      </c>
      <c r="F35" s="59">
        <v>25</v>
      </c>
    </row>
    <row r="36" spans="1:6" ht="12" customHeight="1">
      <c r="A36" s="112"/>
      <c r="B36" s="65" t="s">
        <v>257</v>
      </c>
      <c r="C36" s="6" t="s">
        <v>355</v>
      </c>
      <c r="D36" s="125"/>
      <c r="E36" s="125">
        <v>7</v>
      </c>
      <c r="F36" s="125">
        <v>7</v>
      </c>
    </row>
    <row r="37" spans="1:6" ht="12" customHeight="1">
      <c r="A37" s="112"/>
      <c r="B37" s="65" t="s">
        <v>258</v>
      </c>
      <c r="C37" s="6" t="s">
        <v>294</v>
      </c>
      <c r="D37" s="125">
        <v>968</v>
      </c>
      <c r="E37" s="125">
        <v>483</v>
      </c>
      <c r="F37" s="125">
        <v>343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968</v>
      </c>
      <c r="E47" s="57">
        <f>+E34+E40+E45+E46</f>
        <v>515</v>
      </c>
      <c r="F47" s="57">
        <f>+F34+F40+F45+F46</f>
        <v>375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>
        <v>1</v>
      </c>
      <c r="E49" s="50">
        <v>1</v>
      </c>
      <c r="F49" s="50">
        <v>1</v>
      </c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D50" sqref="D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414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620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335</v>
      </c>
      <c r="D24" s="67">
        <v>800</v>
      </c>
      <c r="E24" s="67">
        <v>1899</v>
      </c>
      <c r="F24" s="67">
        <v>909</v>
      </c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800</v>
      </c>
      <c r="E30" s="126">
        <f>SUM(E9,E18,E23,E24,E25,E28,E29)</f>
        <v>1899</v>
      </c>
      <c r="F30" s="126">
        <f>SUM(F9,F18,F23,F24,F25,F28,F29)</f>
        <v>909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621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622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203</v>
      </c>
      <c r="F18" s="57">
        <f>SUM(F19:F22)</f>
        <v>203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>
        <v>203</v>
      </c>
      <c r="F22" s="125">
        <v>203</v>
      </c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203</v>
      </c>
      <c r="F30" s="126">
        <f>SUM(F9,F18,F23,F24,F25,F28,F29)</f>
        <v>203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203</v>
      </c>
      <c r="F34" s="57">
        <f>SUM(F35:F39)</f>
        <v>203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>
        <v>203</v>
      </c>
      <c r="F38" s="125">
        <v>203</v>
      </c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0</v>
      </c>
      <c r="E47" s="57">
        <f>+E34+E40+E45+E46</f>
        <v>203</v>
      </c>
      <c r="F47" s="57">
        <f>+F34+F40+F45+F46</f>
        <v>203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F54" sqref="F5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623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624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30</v>
      </c>
      <c r="E9" s="57">
        <f>SUM(E10:E17)</f>
        <v>42</v>
      </c>
      <c r="F9" s="57">
        <f>SUM(F10:F17)</f>
        <v>42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>
        <v>30</v>
      </c>
      <c r="E12" s="125">
        <v>42</v>
      </c>
      <c r="F12" s="125">
        <v>42</v>
      </c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30</v>
      </c>
      <c r="E30" s="126">
        <f>SUM(E9,E18,E23,E24,E25,E28,E29)</f>
        <v>42</v>
      </c>
      <c r="F30" s="126">
        <f>SUM(F9,F18,F23,F24,F25,F28,F29)</f>
        <v>42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185</v>
      </c>
      <c r="E34" s="57">
        <f>SUM(E35:E39)</f>
        <v>118</v>
      </c>
      <c r="F34" s="57">
        <f>SUM(F35:F39)</f>
        <v>56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185</v>
      </c>
      <c r="E37" s="125">
        <v>118</v>
      </c>
      <c r="F37" s="125">
        <v>56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/>
      <c r="E40" s="57"/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185</v>
      </c>
      <c r="E47" s="57">
        <f>+E34+E40+E45+E46</f>
        <v>118</v>
      </c>
      <c r="F47" s="57">
        <f>+F34+F40+F45+F46</f>
        <v>56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625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187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276</v>
      </c>
      <c r="E34" s="57">
        <f>SUM(E35:E39)</f>
        <v>240</v>
      </c>
      <c r="F34" s="57">
        <f>SUM(F35:F39)</f>
        <v>276</v>
      </c>
    </row>
    <row r="35" spans="1:6" ht="12" customHeight="1">
      <c r="A35" s="111"/>
      <c r="B35" s="66" t="s">
        <v>256</v>
      </c>
      <c r="C35" s="7" t="s">
        <v>222</v>
      </c>
      <c r="D35" s="59">
        <v>156</v>
      </c>
      <c r="E35" s="59">
        <v>158</v>
      </c>
      <c r="F35" s="59">
        <v>158</v>
      </c>
    </row>
    <row r="36" spans="1:6" ht="12" customHeight="1">
      <c r="A36" s="112"/>
      <c r="B36" s="65" t="s">
        <v>257</v>
      </c>
      <c r="C36" s="6" t="s">
        <v>355</v>
      </c>
      <c r="D36" s="125">
        <v>42</v>
      </c>
      <c r="E36" s="125">
        <v>45</v>
      </c>
      <c r="F36" s="125">
        <v>46</v>
      </c>
    </row>
    <row r="37" spans="1:6" ht="12" customHeight="1">
      <c r="A37" s="112"/>
      <c r="B37" s="65" t="s">
        <v>258</v>
      </c>
      <c r="C37" s="6" t="s">
        <v>294</v>
      </c>
      <c r="D37" s="125">
        <v>78</v>
      </c>
      <c r="E37" s="125">
        <v>37</v>
      </c>
      <c r="F37" s="125">
        <v>72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276</v>
      </c>
      <c r="E47" s="57">
        <f>+E34+E40+E45+E46</f>
        <v>240</v>
      </c>
      <c r="F47" s="57">
        <f>+F34+F40+F45+F46</f>
        <v>276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F32" sqref="F3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626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627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40</v>
      </c>
      <c r="F18" s="57">
        <f>SUM(F19:F22)</f>
        <v>40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>
        <v>40</v>
      </c>
      <c r="F22" s="125">
        <v>40</v>
      </c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40</v>
      </c>
      <c r="F30" s="126">
        <f>SUM(F9,F18,F23,F24,F25,F28,F29)</f>
        <v>40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570</v>
      </c>
      <c r="E34" s="57">
        <f>SUM(E35:E39)</f>
        <v>843</v>
      </c>
      <c r="F34" s="57">
        <f>SUM(F35:F39)</f>
        <v>822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570</v>
      </c>
      <c r="E37" s="125">
        <v>843</v>
      </c>
      <c r="F37" s="125">
        <v>822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570</v>
      </c>
      <c r="E47" s="57">
        <f>+E34+E40+E45+E46</f>
        <v>843</v>
      </c>
      <c r="F47" s="57">
        <f>+F34+F40+F45+F46</f>
        <v>822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628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629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65</v>
      </c>
      <c r="E34" s="57">
        <f>SUM(E35:E39)</f>
        <v>48</v>
      </c>
      <c r="F34" s="57">
        <f>SUM(F35:F39)</f>
        <v>42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65</v>
      </c>
      <c r="E37" s="125">
        <v>48</v>
      </c>
      <c r="F37" s="125">
        <v>42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65</v>
      </c>
      <c r="E47" s="57">
        <f>+E34+E40+E45+E46</f>
        <v>48</v>
      </c>
      <c r="F47" s="57">
        <f>+F34+F40+F45+F46</f>
        <v>42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19" sqref="F1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630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631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19605</v>
      </c>
      <c r="E9" s="57">
        <f>SUM(E10:E17)</f>
        <v>19250</v>
      </c>
      <c r="F9" s="57">
        <f>SUM(F10:F17)</f>
        <v>19250</v>
      </c>
    </row>
    <row r="10" spans="1:6" s="47" customFormat="1" ht="12" customHeight="1">
      <c r="A10" s="92"/>
      <c r="B10" s="91" t="s">
        <v>256</v>
      </c>
      <c r="C10" s="8" t="s">
        <v>632</v>
      </c>
      <c r="D10" s="128">
        <v>10238</v>
      </c>
      <c r="E10" s="128">
        <v>10238</v>
      </c>
      <c r="F10" s="128">
        <v>10238</v>
      </c>
    </row>
    <row r="11" spans="1:6" s="47" customFormat="1" ht="12" customHeight="1">
      <c r="A11" s="90"/>
      <c r="B11" s="91" t="s">
        <v>257</v>
      </c>
      <c r="C11" s="6" t="s">
        <v>633</v>
      </c>
      <c r="D11" s="125">
        <v>9091</v>
      </c>
      <c r="E11" s="125">
        <v>8174</v>
      </c>
      <c r="F11" s="125">
        <v>8174</v>
      </c>
    </row>
    <row r="12" spans="1:6" s="47" customFormat="1" ht="12" customHeight="1">
      <c r="A12" s="90"/>
      <c r="B12" s="91" t="s">
        <v>258</v>
      </c>
      <c r="C12" s="6" t="s">
        <v>634</v>
      </c>
      <c r="D12" s="125">
        <v>276</v>
      </c>
      <c r="E12" s="125">
        <v>276</v>
      </c>
      <c r="F12" s="125">
        <v>276</v>
      </c>
    </row>
    <row r="13" spans="1:6" s="47" customFormat="1" ht="12" customHeight="1">
      <c r="A13" s="90"/>
      <c r="B13" s="91" t="s">
        <v>259</v>
      </c>
      <c r="C13" s="6" t="s">
        <v>635</v>
      </c>
      <c r="D13" s="125"/>
      <c r="E13" s="125">
        <v>21</v>
      </c>
      <c r="F13" s="125">
        <v>21</v>
      </c>
    </row>
    <row r="14" spans="1:6" s="47" customFormat="1" ht="12" customHeight="1">
      <c r="A14" s="90"/>
      <c r="B14" s="91" t="s">
        <v>296</v>
      </c>
      <c r="C14" s="5" t="s">
        <v>636</v>
      </c>
      <c r="D14" s="125"/>
      <c r="E14" s="125">
        <v>541</v>
      </c>
      <c r="F14" s="125">
        <v>541</v>
      </c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>
        <v>2950</v>
      </c>
      <c r="F23" s="67">
        <v>2950</v>
      </c>
    </row>
    <row r="24" spans="1:6" s="47" customFormat="1" ht="12" customHeight="1" thickBot="1">
      <c r="A24" s="78" t="s">
        <v>195</v>
      </c>
      <c r="B24" s="88"/>
      <c r="C24" s="52" t="s">
        <v>510</v>
      </c>
      <c r="D24" s="67"/>
      <c r="E24" s="67">
        <v>599</v>
      </c>
      <c r="F24" s="67">
        <v>599</v>
      </c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5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19605</v>
      </c>
      <c r="E30" s="126">
        <f>SUM(E9,E18,E23,E24,E25,E28,E29)</f>
        <v>22799</v>
      </c>
      <c r="F30" s="126">
        <f>SUM(F9,F18,F23,F24,F25,F28,F29)</f>
        <v>22799</v>
      </c>
    </row>
    <row r="31" spans="1:6" ht="12.75">
      <c r="A31" s="102"/>
      <c r="B31" s="102"/>
      <c r="C31" s="103"/>
      <c r="D31" s="103"/>
      <c r="E31" s="103"/>
      <c r="F31" s="104"/>
    </row>
    <row r="32" spans="1:6" s="36" customFormat="1" ht="16.5" customHeight="1" thickBot="1">
      <c r="A32" s="105"/>
      <c r="B32" s="106"/>
      <c r="C32" s="106"/>
      <c r="D32" s="106"/>
      <c r="E32" s="106"/>
      <c r="F32" s="106"/>
    </row>
    <row r="33" spans="1:6" s="49" customFormat="1" ht="12" customHeight="1" thickBot="1">
      <c r="A33" s="107"/>
      <c r="B33" s="108"/>
      <c r="C33" s="109" t="s">
        <v>231</v>
      </c>
      <c r="D33" s="109"/>
      <c r="E33" s="109"/>
      <c r="F33" s="110"/>
    </row>
    <row r="34" spans="1:6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s="49" customFormat="1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5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3.5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4.25" customHeight="1" thickBot="1">
      <c r="A48" s="114"/>
      <c r="B48" s="115"/>
      <c r="C48" s="115"/>
      <c r="D48" s="115"/>
      <c r="E48" s="115"/>
      <c r="F48" s="115"/>
    </row>
    <row r="49" spans="1:6" ht="13.5" thickBot="1">
      <c r="A49" s="116" t="s">
        <v>392</v>
      </c>
      <c r="B49" s="117"/>
      <c r="C49" s="118"/>
      <c r="D49" s="50"/>
      <c r="E49" s="50"/>
      <c r="F49" s="50"/>
    </row>
    <row r="50" spans="1:6" ht="13.5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62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637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2742</v>
      </c>
      <c r="E25" s="126">
        <f>+E26+E27</f>
        <v>2742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>
        <v>2742</v>
      </c>
      <c r="E26" s="123">
        <v>2742</v>
      </c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2742</v>
      </c>
      <c r="E30" s="126">
        <f>SUM(E9,E18,E23,E24,E25,E28,E29)</f>
        <v>2742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SheetLayoutView="115" workbookViewId="0" topLeftCell="A1">
      <selection activeCell="G8" sqref="G8"/>
    </sheetView>
  </sheetViews>
  <sheetFormatPr defaultColWidth="9.00390625" defaultRowHeight="12.75"/>
  <cols>
    <col min="1" max="1" width="6.875" style="27" customWidth="1"/>
    <col min="2" max="2" width="40.125" style="28" customWidth="1"/>
    <col min="3" max="4" width="11.625" style="28" customWidth="1"/>
    <col min="5" max="5" width="11.625" style="27" customWidth="1"/>
    <col min="6" max="6" width="38.625" style="27" customWidth="1"/>
    <col min="7" max="9" width="11.625" style="27" customWidth="1"/>
    <col min="10" max="16384" width="9.375" style="27" customWidth="1"/>
  </cols>
  <sheetData>
    <row r="1" spans="2:10" ht="39.75" customHeight="1">
      <c r="B1" s="25" t="s">
        <v>311</v>
      </c>
      <c r="C1" s="25"/>
      <c r="D1" s="25"/>
      <c r="E1" s="26"/>
      <c r="F1" s="26"/>
      <c r="G1" s="26"/>
      <c r="H1" s="26"/>
      <c r="I1" s="26"/>
      <c r="J1" s="569"/>
    </row>
    <row r="2" spans="9:10" ht="14.25" thickBot="1">
      <c r="I2" s="29" t="s">
        <v>235</v>
      </c>
      <c r="J2" s="569"/>
    </row>
    <row r="3" spans="1:10" ht="24" customHeight="1" thickBot="1">
      <c r="A3" s="570" t="s">
        <v>240</v>
      </c>
      <c r="B3" s="238" t="s">
        <v>227</v>
      </c>
      <c r="C3" s="239"/>
      <c r="D3" s="239"/>
      <c r="E3" s="240"/>
      <c r="F3" s="238" t="s">
        <v>231</v>
      </c>
      <c r="G3" s="241"/>
      <c r="H3" s="241"/>
      <c r="I3" s="242"/>
      <c r="J3" s="569"/>
    </row>
    <row r="4" spans="1:10" s="30" customFormat="1" ht="35.25" customHeight="1" thickBot="1">
      <c r="A4" s="571"/>
      <c r="B4" s="73" t="s">
        <v>236</v>
      </c>
      <c r="C4" s="243" t="s">
        <v>587</v>
      </c>
      <c r="D4" s="243" t="s">
        <v>585</v>
      </c>
      <c r="E4" s="74" t="s">
        <v>586</v>
      </c>
      <c r="F4" s="73" t="s">
        <v>236</v>
      </c>
      <c r="G4" s="74" t="s">
        <v>587</v>
      </c>
      <c r="H4" s="243" t="s">
        <v>585</v>
      </c>
      <c r="I4" s="130" t="s">
        <v>586</v>
      </c>
      <c r="J4" s="569"/>
    </row>
    <row r="5" spans="1:10" s="30" customFormat="1" ht="12" customHeight="1" thickBot="1">
      <c r="A5" s="244" t="s">
        <v>137</v>
      </c>
      <c r="B5" s="245" t="s">
        <v>138</v>
      </c>
      <c r="C5" s="247" t="s">
        <v>139</v>
      </c>
      <c r="D5" s="246" t="s">
        <v>140</v>
      </c>
      <c r="E5" s="247" t="s">
        <v>141</v>
      </c>
      <c r="F5" s="245" t="s">
        <v>142</v>
      </c>
      <c r="G5" s="247" t="s">
        <v>168</v>
      </c>
      <c r="H5" s="248" t="s">
        <v>169</v>
      </c>
      <c r="I5" s="249" t="s">
        <v>170</v>
      </c>
      <c r="J5" s="569"/>
    </row>
    <row r="6" spans="1:10" ht="12.75" customHeight="1">
      <c r="A6" s="267" t="s">
        <v>192</v>
      </c>
      <c r="B6" s="250" t="s">
        <v>241</v>
      </c>
      <c r="C6" s="285"/>
      <c r="D6" s="275">
        <v>60</v>
      </c>
      <c r="E6" s="285">
        <v>60</v>
      </c>
      <c r="F6" s="250" t="s">
        <v>359</v>
      </c>
      <c r="G6" s="285"/>
      <c r="H6" s="299">
        <v>162</v>
      </c>
      <c r="I6" s="300">
        <v>162</v>
      </c>
      <c r="J6" s="569"/>
    </row>
    <row r="7" spans="1:10" ht="12.75" customHeight="1">
      <c r="A7" s="268" t="s">
        <v>193</v>
      </c>
      <c r="B7" s="251" t="s">
        <v>382</v>
      </c>
      <c r="C7" s="286"/>
      <c r="D7" s="276"/>
      <c r="E7" s="286"/>
      <c r="F7" s="251" t="s">
        <v>360</v>
      </c>
      <c r="G7" s="286">
        <v>2727</v>
      </c>
      <c r="H7" s="278">
        <v>4216</v>
      </c>
      <c r="I7" s="301">
        <v>4216</v>
      </c>
      <c r="J7" s="569"/>
    </row>
    <row r="8" spans="1:10" ht="12.75" customHeight="1">
      <c r="A8" s="268" t="s">
        <v>194</v>
      </c>
      <c r="B8" s="251" t="s">
        <v>304</v>
      </c>
      <c r="C8" s="286"/>
      <c r="D8" s="276"/>
      <c r="E8" s="286"/>
      <c r="F8" s="251" t="s">
        <v>361</v>
      </c>
      <c r="G8" s="286"/>
      <c r="H8" s="278"/>
      <c r="I8" s="301"/>
      <c r="J8" s="569"/>
    </row>
    <row r="9" spans="1:10" ht="12.75" customHeight="1">
      <c r="A9" s="268" t="s">
        <v>195</v>
      </c>
      <c r="B9" s="251" t="s">
        <v>341</v>
      </c>
      <c r="C9" s="286"/>
      <c r="D9" s="276"/>
      <c r="E9" s="286"/>
      <c r="F9" s="251" t="s">
        <v>362</v>
      </c>
      <c r="G9" s="286"/>
      <c r="H9" s="278"/>
      <c r="I9" s="301"/>
      <c r="J9" s="569"/>
    </row>
    <row r="10" spans="1:10" ht="26.25" customHeight="1">
      <c r="A10" s="268" t="s">
        <v>196</v>
      </c>
      <c r="B10" s="251" t="s">
        <v>229</v>
      </c>
      <c r="C10" s="286"/>
      <c r="D10" s="276"/>
      <c r="E10" s="286"/>
      <c r="F10" s="251" t="s">
        <v>383</v>
      </c>
      <c r="G10" s="286"/>
      <c r="H10" s="278"/>
      <c r="I10" s="301"/>
      <c r="J10" s="569"/>
    </row>
    <row r="11" spans="1:10" ht="26.25" customHeight="1">
      <c r="A11" s="268" t="s">
        <v>197</v>
      </c>
      <c r="B11" s="251" t="s">
        <v>295</v>
      </c>
      <c r="C11" s="286"/>
      <c r="D11" s="278"/>
      <c r="E11" s="287"/>
      <c r="F11" s="251" t="s">
        <v>384</v>
      </c>
      <c r="G11" s="286"/>
      <c r="H11" s="278"/>
      <c r="I11" s="301"/>
      <c r="J11" s="569"/>
    </row>
    <row r="12" spans="1:10" ht="12.75" customHeight="1">
      <c r="A12" s="268" t="s">
        <v>198</v>
      </c>
      <c r="B12" s="251" t="s">
        <v>267</v>
      </c>
      <c r="C12" s="286"/>
      <c r="D12" s="276"/>
      <c r="E12" s="286"/>
      <c r="F12" s="251" t="s">
        <v>368</v>
      </c>
      <c r="G12" s="286"/>
      <c r="H12" s="278"/>
      <c r="I12" s="301"/>
      <c r="J12" s="569"/>
    </row>
    <row r="13" spans="1:10" ht="12.75" customHeight="1">
      <c r="A13" s="268" t="s">
        <v>199</v>
      </c>
      <c r="B13" s="251" t="s">
        <v>593</v>
      </c>
      <c r="C13" s="286"/>
      <c r="D13" s="276">
        <v>2950</v>
      </c>
      <c r="E13" s="286">
        <v>2950</v>
      </c>
      <c r="F13" s="264" t="s">
        <v>223</v>
      </c>
      <c r="G13" s="293"/>
      <c r="H13" s="293"/>
      <c r="I13" s="323"/>
      <c r="J13" s="569"/>
    </row>
    <row r="14" spans="1:10" ht="12.75" customHeight="1">
      <c r="A14" s="268" t="s">
        <v>200</v>
      </c>
      <c r="B14" s="251" t="s">
        <v>303</v>
      </c>
      <c r="C14" s="286"/>
      <c r="D14" s="278"/>
      <c r="E14" s="287"/>
      <c r="F14" s="31"/>
      <c r="G14" s="286"/>
      <c r="H14" s="286"/>
      <c r="I14" s="323"/>
      <c r="J14" s="569"/>
    </row>
    <row r="15" spans="1:10" ht="12.75" customHeight="1" thickBot="1">
      <c r="A15" s="268" t="s">
        <v>201</v>
      </c>
      <c r="B15" s="31"/>
      <c r="C15" s="286"/>
      <c r="D15" s="278"/>
      <c r="E15" s="301"/>
      <c r="F15" s="31"/>
      <c r="G15" s="286"/>
      <c r="H15" s="286"/>
      <c r="I15" s="323"/>
      <c r="J15" s="569"/>
    </row>
    <row r="16" spans="1:10" ht="15.75" customHeight="1" thickBot="1">
      <c r="A16" s="269" t="s">
        <v>202</v>
      </c>
      <c r="B16" s="56" t="s">
        <v>299</v>
      </c>
      <c r="C16" s="290">
        <f>SUM(C6:C15)</f>
        <v>0</v>
      </c>
      <c r="D16" s="290">
        <f>SUM(D6:D15)</f>
        <v>3010</v>
      </c>
      <c r="E16" s="290">
        <f>SUM(E6:E15)</f>
        <v>3010</v>
      </c>
      <c r="F16" s="56" t="s">
        <v>300</v>
      </c>
      <c r="G16" s="290">
        <f>SUM(G6:G15)</f>
        <v>2727</v>
      </c>
      <c r="H16" s="290">
        <f>SUM(H6:H15)</f>
        <v>4378</v>
      </c>
      <c r="I16" s="317">
        <f>SUM(I6:I15)</f>
        <v>4378</v>
      </c>
      <c r="J16" s="569"/>
    </row>
    <row r="17" spans="1:10" ht="12.75" customHeight="1">
      <c r="A17" s="270" t="s">
        <v>203</v>
      </c>
      <c r="B17" s="262" t="s">
        <v>312</v>
      </c>
      <c r="C17" s="291"/>
      <c r="D17" s="280"/>
      <c r="E17" s="320"/>
      <c r="F17" s="264" t="s">
        <v>369</v>
      </c>
      <c r="G17" s="295"/>
      <c r="H17" s="295"/>
      <c r="I17" s="324"/>
      <c r="J17" s="569"/>
    </row>
    <row r="18" spans="1:10" ht="12.75" customHeight="1">
      <c r="A18" s="268" t="s">
        <v>204</v>
      </c>
      <c r="B18" s="264" t="s">
        <v>348</v>
      </c>
      <c r="C18" s="293"/>
      <c r="D18" s="282"/>
      <c r="E18" s="293"/>
      <c r="F18" s="264" t="s">
        <v>374</v>
      </c>
      <c r="G18" s="293"/>
      <c r="H18" s="293"/>
      <c r="I18" s="325"/>
      <c r="J18" s="569"/>
    </row>
    <row r="19" spans="1:10" ht="12.75" customHeight="1">
      <c r="A19" s="268" t="s">
        <v>205</v>
      </c>
      <c r="B19" s="264" t="s">
        <v>305</v>
      </c>
      <c r="C19" s="293"/>
      <c r="D19" s="282"/>
      <c r="E19" s="293"/>
      <c r="F19" s="264" t="s">
        <v>307</v>
      </c>
      <c r="G19" s="293"/>
      <c r="H19" s="293"/>
      <c r="I19" s="325"/>
      <c r="J19" s="569"/>
    </row>
    <row r="20" spans="1:10" ht="12.75" customHeight="1">
      <c r="A20" s="268" t="s">
        <v>206</v>
      </c>
      <c r="B20" s="264" t="s">
        <v>306</v>
      </c>
      <c r="C20" s="293"/>
      <c r="D20" s="282"/>
      <c r="E20" s="293"/>
      <c r="F20" s="264" t="s">
        <v>308</v>
      </c>
      <c r="G20" s="293"/>
      <c r="H20" s="293"/>
      <c r="I20" s="325"/>
      <c r="J20" s="569"/>
    </row>
    <row r="21" spans="1:10" ht="12.75" customHeight="1">
      <c r="A21" s="268" t="s">
        <v>207</v>
      </c>
      <c r="B21" s="264" t="s">
        <v>350</v>
      </c>
      <c r="C21" s="293"/>
      <c r="D21" s="282"/>
      <c r="E21" s="293"/>
      <c r="F21" s="265" t="s">
        <v>371</v>
      </c>
      <c r="G21" s="294"/>
      <c r="H21" s="294"/>
      <c r="I21" s="325"/>
      <c r="J21" s="569"/>
    </row>
    <row r="22" spans="1:10" ht="26.25" customHeight="1">
      <c r="A22" s="268" t="s">
        <v>208</v>
      </c>
      <c r="B22" s="265" t="s">
        <v>385</v>
      </c>
      <c r="C22" s="294"/>
      <c r="D22" s="283"/>
      <c r="E22" s="293"/>
      <c r="F22" s="264" t="s">
        <v>375</v>
      </c>
      <c r="G22" s="293"/>
      <c r="H22" s="293"/>
      <c r="I22" s="325"/>
      <c r="J22" s="569"/>
    </row>
    <row r="23" spans="1:10" ht="12.75" customHeight="1">
      <c r="A23" s="268" t="s">
        <v>209</v>
      </c>
      <c r="B23" s="264" t="s">
        <v>351</v>
      </c>
      <c r="C23" s="293"/>
      <c r="D23" s="282"/>
      <c r="E23" s="293"/>
      <c r="F23" s="250" t="s">
        <v>373</v>
      </c>
      <c r="G23" s="285"/>
      <c r="H23" s="285"/>
      <c r="I23" s="325"/>
      <c r="J23" s="569"/>
    </row>
    <row r="24" spans="1:10" ht="12.75" customHeight="1">
      <c r="A24" s="268" t="s">
        <v>210</v>
      </c>
      <c r="B24" s="250" t="s">
        <v>353</v>
      </c>
      <c r="C24" s="285"/>
      <c r="D24" s="275"/>
      <c r="E24" s="293"/>
      <c r="F24" s="251" t="s">
        <v>376</v>
      </c>
      <c r="G24" s="286"/>
      <c r="H24" s="286"/>
      <c r="I24" s="325"/>
      <c r="J24" s="569"/>
    </row>
    <row r="25" spans="1:10" ht="12.75" customHeight="1">
      <c r="A25" s="268" t="s">
        <v>211</v>
      </c>
      <c r="B25" s="35"/>
      <c r="C25" s="289"/>
      <c r="D25" s="279"/>
      <c r="E25" s="293"/>
      <c r="F25" s="51"/>
      <c r="G25" s="285"/>
      <c r="H25" s="285"/>
      <c r="I25" s="325"/>
      <c r="J25" s="569"/>
    </row>
    <row r="26" spans="1:10" ht="12.75" customHeight="1" thickBot="1">
      <c r="A26" s="271" t="s">
        <v>212</v>
      </c>
      <c r="B26" s="32"/>
      <c r="C26" s="289"/>
      <c r="D26" s="279"/>
      <c r="E26" s="296"/>
      <c r="F26" s="35"/>
      <c r="G26" s="289"/>
      <c r="H26" s="289"/>
      <c r="I26" s="326"/>
      <c r="J26" s="569"/>
    </row>
    <row r="27" spans="1:10" ht="15.75" customHeight="1" thickBot="1">
      <c r="A27" s="269" t="s">
        <v>213</v>
      </c>
      <c r="B27" s="56" t="s">
        <v>158</v>
      </c>
      <c r="C27" s="290">
        <f>SUM(C18:C26)</f>
        <v>0</v>
      </c>
      <c r="D27" s="290">
        <f>SUM(D18:D26)</f>
        <v>0</v>
      </c>
      <c r="E27" s="290">
        <f>SUM(E18:E26)</f>
        <v>0</v>
      </c>
      <c r="F27" s="56" t="s">
        <v>159</v>
      </c>
      <c r="G27" s="327">
        <f>SUM(G17:G26)</f>
        <v>0</v>
      </c>
      <c r="H27" s="327">
        <f>SUM(H17:H26)</f>
        <v>0</v>
      </c>
      <c r="I27" s="328">
        <f>SUM(I17:I26)</f>
        <v>0</v>
      </c>
      <c r="J27" s="569"/>
    </row>
    <row r="28" spans="1:10" ht="22.5" customHeight="1" thickBot="1">
      <c r="A28" s="269" t="s">
        <v>214</v>
      </c>
      <c r="B28" s="56" t="s">
        <v>160</v>
      </c>
      <c r="C28" s="290">
        <f>+C16+C17+C27</f>
        <v>0</v>
      </c>
      <c r="D28" s="290">
        <f>+D16+D17+D27</f>
        <v>3010</v>
      </c>
      <c r="E28" s="290">
        <f>+E16+E17+E27</f>
        <v>3010</v>
      </c>
      <c r="F28" s="56" t="s">
        <v>162</v>
      </c>
      <c r="G28" s="290">
        <f>+G16+G27</f>
        <v>2727</v>
      </c>
      <c r="H28" s="290">
        <f>+H16+H27</f>
        <v>4378</v>
      </c>
      <c r="I28" s="317">
        <f>+I16+I27</f>
        <v>4378</v>
      </c>
      <c r="J28" s="569"/>
    </row>
    <row r="29" spans="1:10" ht="15.75" customHeight="1" thickBot="1">
      <c r="A29" s="269" t="s">
        <v>215</v>
      </c>
      <c r="B29" s="272" t="s">
        <v>150</v>
      </c>
      <c r="C29" s="321"/>
      <c r="D29" s="321"/>
      <c r="E29" s="321"/>
      <c r="F29" s="272" t="s">
        <v>151</v>
      </c>
      <c r="G29" s="321"/>
      <c r="H29" s="321"/>
      <c r="I29" s="329"/>
      <c r="J29" s="569"/>
    </row>
    <row r="30" spans="1:10" ht="15.75" customHeight="1" thickBot="1">
      <c r="A30" s="269" t="s">
        <v>216</v>
      </c>
      <c r="B30" s="272" t="s">
        <v>161</v>
      </c>
      <c r="C30" s="322">
        <f>+C28+C29</f>
        <v>0</v>
      </c>
      <c r="D30" s="322">
        <f>+D28+D29</f>
        <v>3010</v>
      </c>
      <c r="E30" s="322">
        <f>+E28+E29</f>
        <v>3010</v>
      </c>
      <c r="F30" s="272" t="s">
        <v>163</v>
      </c>
      <c r="G30" s="322">
        <f>+G28+G29</f>
        <v>2727</v>
      </c>
      <c r="H30" s="322">
        <f>+H28+H29</f>
        <v>4378</v>
      </c>
      <c r="I30" s="330">
        <f>+I28+I29</f>
        <v>4378</v>
      </c>
      <c r="J30" s="569"/>
    </row>
    <row r="31" spans="1:10" ht="15.75" customHeight="1" thickBot="1">
      <c r="A31" s="269" t="s">
        <v>217</v>
      </c>
      <c r="B31" s="272" t="s">
        <v>324</v>
      </c>
      <c r="C31" s="322"/>
      <c r="D31" s="322"/>
      <c r="E31" s="322"/>
      <c r="F31" s="272" t="s">
        <v>325</v>
      </c>
      <c r="G31" s="322" t="str">
        <f>IF(((C16-G16)&gt;0),C16-G16,"----")</f>
        <v>----</v>
      </c>
      <c r="H31" s="322"/>
      <c r="I31" s="331"/>
      <c r="J31" s="569"/>
    </row>
    <row r="32" spans="1:10" ht="13.5" thickBot="1">
      <c r="A32" s="269" t="s">
        <v>218</v>
      </c>
      <c r="B32" s="272" t="s">
        <v>156</v>
      </c>
      <c r="C32" s="322"/>
      <c r="D32" s="322"/>
      <c r="E32" s="322"/>
      <c r="F32" s="272" t="s">
        <v>157</v>
      </c>
      <c r="G32" s="322" t="str">
        <f>IF(((C30-G30)&gt;0),C30-G30,"----")</f>
        <v>----</v>
      </c>
      <c r="H32" s="322"/>
      <c r="I32" s="330"/>
      <c r="J32" s="569"/>
    </row>
    <row r="33" ht="12.75">
      <c r="J33" s="63"/>
    </row>
    <row r="34" spans="2:10" ht="15.75">
      <c r="B34" s="54"/>
      <c r="C34" s="54"/>
      <c r="D34" s="54"/>
      <c r="J34" s="63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  <headerFooter alignWithMargins="0">
    <oddHeader>&amp;R2/2. melléklet a 7/2015. (V.08.)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63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638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3703</v>
      </c>
      <c r="F40" s="57">
        <f>SUM(F41:F44)</f>
        <v>3703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>
        <v>3703</v>
      </c>
      <c r="F42" s="125">
        <v>3703</v>
      </c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0</v>
      </c>
      <c r="E47" s="57">
        <f>+E34+E40+E45+E46</f>
        <v>3703</v>
      </c>
      <c r="F47" s="57">
        <f>+F34+F40+F45+F46</f>
        <v>3703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64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639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160</v>
      </c>
      <c r="E34" s="57">
        <f>SUM(E35:E39)</f>
        <v>249</v>
      </c>
      <c r="F34" s="57">
        <f>SUM(F35:F39)</f>
        <v>249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>
        <v>160</v>
      </c>
      <c r="E39" s="125">
        <v>249</v>
      </c>
      <c r="F39" s="125">
        <v>249</v>
      </c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160</v>
      </c>
      <c r="E47" s="57">
        <f>+E34+E40+E45+E46</f>
        <v>249</v>
      </c>
      <c r="F47" s="57">
        <f>+F34+F40+F45+F46</f>
        <v>249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65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640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223</v>
      </c>
      <c r="D45" s="67">
        <v>1469</v>
      </c>
      <c r="E45" s="67">
        <v>6319</v>
      </c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1469</v>
      </c>
      <c r="E47" s="57">
        <f>+E34+E40+E45+E46</f>
        <v>6319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1">
      <selection activeCell="C32" sqref="C32"/>
    </sheetView>
  </sheetViews>
  <sheetFormatPr defaultColWidth="9.00390625" defaultRowHeight="12.75"/>
  <cols>
    <col min="1" max="1" width="49.50390625" style="3" customWidth="1"/>
    <col min="2" max="3" width="13.875" style="3" customWidth="1"/>
    <col min="4" max="4" width="13.875" style="4" customWidth="1"/>
    <col min="5" max="5" width="20.00390625" style="4" customWidth="1"/>
    <col min="6" max="6" width="19.00390625" style="4" customWidth="1"/>
    <col min="7" max="16384" width="9.375" style="4" customWidth="1"/>
  </cols>
  <sheetData>
    <row r="1" spans="1:4" s="27" customFormat="1" ht="24" customHeight="1" thickBot="1">
      <c r="A1" s="332"/>
      <c r="B1" s="332"/>
      <c r="C1" s="583" t="s">
        <v>235</v>
      </c>
      <c r="D1" s="583"/>
    </row>
    <row r="2" spans="1:4" s="36" customFormat="1" ht="27.75" customHeight="1" thickBot="1">
      <c r="A2" s="39" t="s">
        <v>145</v>
      </c>
      <c r="B2" s="132" t="s">
        <v>407</v>
      </c>
      <c r="C2" s="132" t="s">
        <v>408</v>
      </c>
      <c r="D2" s="132" t="s">
        <v>409</v>
      </c>
    </row>
    <row r="3" spans="1:4" ht="15.75" customHeight="1">
      <c r="A3" s="333"/>
      <c r="B3" s="334"/>
      <c r="C3" s="335"/>
      <c r="D3" s="336"/>
    </row>
    <row r="4" spans="1:4" ht="15.75" customHeight="1">
      <c r="A4" s="337" t="s">
        <v>147</v>
      </c>
      <c r="B4" s="338">
        <v>3254</v>
      </c>
      <c r="C4" s="339">
        <v>2952</v>
      </c>
      <c r="D4" s="340">
        <v>2878</v>
      </c>
    </row>
    <row r="5" spans="1:4" ht="15.75" customHeight="1">
      <c r="A5" s="337" t="s">
        <v>149</v>
      </c>
      <c r="B5" s="338">
        <v>537</v>
      </c>
      <c r="C5" s="339">
        <v>647</v>
      </c>
      <c r="D5" s="340">
        <v>638</v>
      </c>
    </row>
    <row r="6" spans="1:4" ht="15.75" customHeight="1" hidden="1">
      <c r="A6" s="337"/>
      <c r="B6" s="338"/>
      <c r="C6" s="339"/>
      <c r="D6" s="340"/>
    </row>
    <row r="7" spans="1:4" ht="15.75" customHeight="1">
      <c r="A7" s="337" t="s">
        <v>638</v>
      </c>
      <c r="B7" s="338"/>
      <c r="C7" s="339">
        <v>3703</v>
      </c>
      <c r="D7" s="340">
        <v>3703</v>
      </c>
    </row>
    <row r="8" spans="1:4" ht="15.75" customHeight="1">
      <c r="A8" s="337" t="s">
        <v>146</v>
      </c>
      <c r="B8" s="338">
        <v>1907</v>
      </c>
      <c r="C8" s="339">
        <v>754</v>
      </c>
      <c r="D8" s="340">
        <v>755</v>
      </c>
    </row>
    <row r="9" spans="1:4" ht="15.75" customHeight="1">
      <c r="A9" s="337" t="s">
        <v>641</v>
      </c>
      <c r="B9" s="338">
        <v>680</v>
      </c>
      <c r="C9" s="339">
        <v>451</v>
      </c>
      <c r="D9" s="340">
        <v>451</v>
      </c>
    </row>
    <row r="10" spans="1:4" ht="15.75" customHeight="1">
      <c r="A10" s="337" t="s">
        <v>181</v>
      </c>
      <c r="B10" s="338">
        <v>340</v>
      </c>
      <c r="C10" s="339">
        <v>531</v>
      </c>
      <c r="D10" s="340">
        <v>487</v>
      </c>
    </row>
    <row r="11" spans="1:4" ht="15.75" customHeight="1">
      <c r="A11" s="337" t="s">
        <v>642</v>
      </c>
      <c r="B11" s="338">
        <v>1930</v>
      </c>
      <c r="C11" s="339">
        <v>977</v>
      </c>
      <c r="D11" s="340">
        <v>891</v>
      </c>
    </row>
    <row r="12" spans="1:4" ht="15.75" customHeight="1">
      <c r="A12" s="337" t="s">
        <v>643</v>
      </c>
      <c r="B12" s="338">
        <v>210</v>
      </c>
      <c r="C12" s="339">
        <v>95</v>
      </c>
      <c r="D12" s="340">
        <v>88</v>
      </c>
    </row>
    <row r="13" spans="1:4" ht="15.75" customHeight="1">
      <c r="A13" s="337" t="s">
        <v>185</v>
      </c>
      <c r="B13" s="338">
        <v>2712</v>
      </c>
      <c r="C13" s="339">
        <v>3313</v>
      </c>
      <c r="D13" s="340">
        <v>3313</v>
      </c>
    </row>
    <row r="14" spans="1:4" ht="15.75" customHeight="1">
      <c r="A14" s="337" t="s">
        <v>186</v>
      </c>
      <c r="B14" s="338">
        <v>1556</v>
      </c>
      <c r="C14" s="339">
        <v>1214</v>
      </c>
      <c r="D14" s="340">
        <v>1215</v>
      </c>
    </row>
    <row r="15" spans="1:4" ht="15.75" customHeight="1">
      <c r="A15" s="337" t="s">
        <v>612</v>
      </c>
      <c r="B15" s="338">
        <v>5625</v>
      </c>
      <c r="C15" s="339">
        <v>4389</v>
      </c>
      <c r="D15" s="340">
        <v>4389</v>
      </c>
    </row>
    <row r="16" spans="1:4" ht="15.75" customHeight="1">
      <c r="A16" s="337" t="s">
        <v>608</v>
      </c>
      <c r="B16" s="338">
        <v>901</v>
      </c>
      <c r="C16" s="339">
        <v>893</v>
      </c>
      <c r="D16" s="340">
        <v>893</v>
      </c>
    </row>
    <row r="17" spans="1:4" ht="15.75" customHeight="1">
      <c r="A17" s="337" t="s">
        <v>616</v>
      </c>
      <c r="B17" s="338">
        <v>90</v>
      </c>
      <c r="C17" s="339">
        <v>30</v>
      </c>
      <c r="D17" s="340">
        <v>30</v>
      </c>
    </row>
    <row r="18" spans="1:4" ht="15.75" customHeight="1">
      <c r="A18" s="337" t="s">
        <v>622</v>
      </c>
      <c r="B18" s="338"/>
      <c r="C18" s="339">
        <v>203</v>
      </c>
      <c r="D18" s="340">
        <v>203</v>
      </c>
    </row>
    <row r="19" spans="1:4" ht="15.75" customHeight="1">
      <c r="A19" s="337" t="s">
        <v>614</v>
      </c>
      <c r="B19" s="338">
        <v>610</v>
      </c>
      <c r="C19" s="339">
        <v>457</v>
      </c>
      <c r="D19" s="340">
        <v>457</v>
      </c>
    </row>
    <row r="20" spans="1:4" ht="15.75" customHeight="1">
      <c r="A20" s="337" t="s">
        <v>618</v>
      </c>
      <c r="B20" s="338">
        <v>20</v>
      </c>
      <c r="C20" s="339"/>
      <c r="D20" s="340"/>
    </row>
    <row r="21" spans="1:4" ht="15.75" customHeight="1">
      <c r="A21" s="337" t="s">
        <v>644</v>
      </c>
      <c r="B21" s="338">
        <v>65</v>
      </c>
      <c r="C21" s="339">
        <v>48</v>
      </c>
      <c r="D21" s="340">
        <v>42</v>
      </c>
    </row>
    <row r="22" spans="1:4" ht="15.75" customHeight="1">
      <c r="A22" s="337" t="s">
        <v>601</v>
      </c>
      <c r="B22" s="338">
        <v>2651</v>
      </c>
      <c r="C22" s="339">
        <v>3087</v>
      </c>
      <c r="D22" s="340">
        <v>3087</v>
      </c>
    </row>
    <row r="23" spans="1:4" ht="15.75" customHeight="1">
      <c r="A23" s="337" t="s">
        <v>610</v>
      </c>
      <c r="B23" s="338">
        <v>982</v>
      </c>
      <c r="C23" s="339">
        <v>749</v>
      </c>
      <c r="D23" s="340">
        <v>749</v>
      </c>
    </row>
    <row r="24" spans="1:4" ht="15.75" customHeight="1">
      <c r="A24" s="337" t="s">
        <v>645</v>
      </c>
      <c r="B24" s="338">
        <v>185</v>
      </c>
      <c r="C24" s="339">
        <v>118</v>
      </c>
      <c r="D24" s="340">
        <v>56</v>
      </c>
    </row>
    <row r="25" spans="1:4" ht="15.75" customHeight="1">
      <c r="A25" s="341" t="s">
        <v>148</v>
      </c>
      <c r="B25" s="338">
        <v>276</v>
      </c>
      <c r="C25" s="339">
        <v>240</v>
      </c>
      <c r="D25" s="340">
        <v>276</v>
      </c>
    </row>
    <row r="26" spans="1:4" ht="15.75" customHeight="1">
      <c r="A26" s="341" t="s">
        <v>639</v>
      </c>
      <c r="B26" s="338">
        <v>160</v>
      </c>
      <c r="C26" s="339">
        <v>249</v>
      </c>
      <c r="D26" s="340">
        <v>249</v>
      </c>
    </row>
    <row r="27" spans="1:4" ht="15.75" customHeight="1">
      <c r="A27" s="341" t="s">
        <v>646</v>
      </c>
      <c r="B27" s="338">
        <v>570</v>
      </c>
      <c r="C27" s="339">
        <v>843</v>
      </c>
      <c r="D27" s="340">
        <v>822</v>
      </c>
    </row>
    <row r="28" spans="1:4" ht="15.75" customHeight="1">
      <c r="A28" s="341" t="s">
        <v>413</v>
      </c>
      <c r="B28" s="338">
        <v>968</v>
      </c>
      <c r="C28" s="339">
        <v>376</v>
      </c>
      <c r="D28" s="340">
        <v>375</v>
      </c>
    </row>
    <row r="29" spans="1:4" ht="15.75" customHeight="1">
      <c r="A29" s="341" t="s">
        <v>647</v>
      </c>
      <c r="B29" s="338">
        <v>1469</v>
      </c>
      <c r="C29" s="339">
        <v>6319</v>
      </c>
      <c r="D29" s="340"/>
    </row>
    <row r="30" spans="1:4" ht="15.75" customHeight="1">
      <c r="A30" s="341"/>
      <c r="B30" s="338"/>
      <c r="C30" s="339"/>
      <c r="D30" s="340"/>
    </row>
    <row r="31" spans="1:4" ht="15.75" customHeight="1">
      <c r="A31" s="341"/>
      <c r="B31" s="338"/>
      <c r="C31" s="339"/>
      <c r="D31" s="340"/>
    </row>
    <row r="32" spans="1:4" ht="15.75" customHeight="1">
      <c r="A32" s="341"/>
      <c r="B32" s="342"/>
      <c r="C32" s="343"/>
      <c r="D32" s="340"/>
    </row>
    <row r="33" spans="1:4" ht="15.75" customHeight="1" thickBot="1">
      <c r="A33" s="344"/>
      <c r="B33" s="345"/>
      <c r="C33" s="346"/>
      <c r="D33" s="347"/>
    </row>
    <row r="34" spans="1:4" ht="18" customHeight="1" thickBot="1">
      <c r="A34" s="348" t="s">
        <v>239</v>
      </c>
      <c r="B34" s="349">
        <f>SUM(B3:B33)</f>
        <v>27698</v>
      </c>
      <c r="C34" s="349">
        <f>SUM(C3:C33)</f>
        <v>32638</v>
      </c>
      <c r="D34" s="350">
        <f>SUM(D3:D33)</f>
        <v>26047</v>
      </c>
    </row>
  </sheetData>
  <sheetProtection/>
  <mergeCells count="1">
    <mergeCell ref="C1:D1"/>
  </mergeCells>
  <conditionalFormatting sqref="B34:D34">
    <cfRule type="cellIs" priority="1" dxfId="0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Bakonyszentiván Önkormányzat 
&amp;12 kiadásai 
kormányzati funkciónként&amp;14
&amp;R&amp;"Times New Roman CE,Félkövér dőlt"&amp;11 4. melléklet a 7/2015. (V.08.)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9" sqref="C9"/>
    </sheetView>
  </sheetViews>
  <sheetFormatPr defaultColWidth="9.00390625" defaultRowHeight="12.75"/>
  <cols>
    <col min="1" max="1" width="5.875" style="44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38" customFormat="1" ht="15.75" thickBot="1">
      <c r="A1" s="37"/>
      <c r="D1" s="29" t="s">
        <v>235</v>
      </c>
    </row>
    <row r="2" spans="1:4" s="40" customFormat="1" ht="48" customHeight="1" thickBot="1">
      <c r="A2" s="39" t="s">
        <v>190</v>
      </c>
      <c r="B2" s="131" t="s">
        <v>191</v>
      </c>
      <c r="C2" s="131" t="s">
        <v>78</v>
      </c>
      <c r="D2" s="132" t="s">
        <v>79</v>
      </c>
    </row>
    <row r="3" spans="1:4" s="40" customFormat="1" ht="13.5" customHeight="1" thickBot="1">
      <c r="A3" s="133">
        <v>1</v>
      </c>
      <c r="B3" s="134">
        <v>2</v>
      </c>
      <c r="C3" s="134">
        <v>3</v>
      </c>
      <c r="D3" s="135">
        <v>4</v>
      </c>
    </row>
    <row r="4" spans="1:4" ht="18" customHeight="1">
      <c r="A4" s="136" t="s">
        <v>192</v>
      </c>
      <c r="B4" s="137" t="s">
        <v>322</v>
      </c>
      <c r="C4" s="138"/>
      <c r="D4" s="139"/>
    </row>
    <row r="5" spans="1:4" ht="18" customHeight="1">
      <c r="A5" s="140" t="s">
        <v>193</v>
      </c>
      <c r="B5" s="141" t="s">
        <v>323</v>
      </c>
      <c r="C5" s="142"/>
      <c r="D5" s="143"/>
    </row>
    <row r="6" spans="1:4" ht="18" customHeight="1">
      <c r="A6" s="140" t="s">
        <v>194</v>
      </c>
      <c r="B6" s="141" t="s">
        <v>279</v>
      </c>
      <c r="C6" s="142"/>
      <c r="D6" s="143"/>
    </row>
    <row r="7" spans="1:4" ht="18" customHeight="1">
      <c r="A7" s="140" t="s">
        <v>195</v>
      </c>
      <c r="B7" s="141" t="s">
        <v>280</v>
      </c>
      <c r="C7" s="142"/>
      <c r="D7" s="143"/>
    </row>
    <row r="8" spans="1:4" ht="18" customHeight="1">
      <c r="A8" s="144" t="s">
        <v>196</v>
      </c>
      <c r="B8" s="141" t="s">
        <v>314</v>
      </c>
      <c r="C8" s="142"/>
      <c r="D8" s="143"/>
    </row>
    <row r="9" spans="1:4" ht="18" customHeight="1">
      <c r="A9" s="140" t="s">
        <v>197</v>
      </c>
      <c r="B9" s="141" t="s">
        <v>315</v>
      </c>
      <c r="C9" s="142"/>
      <c r="D9" s="143"/>
    </row>
    <row r="10" spans="1:4" ht="18" customHeight="1">
      <c r="A10" s="144" t="s">
        <v>198</v>
      </c>
      <c r="B10" s="145" t="s">
        <v>316</v>
      </c>
      <c r="C10" s="142"/>
      <c r="D10" s="143"/>
    </row>
    <row r="11" spans="1:4" ht="18" customHeight="1">
      <c r="A11" s="140" t="s">
        <v>199</v>
      </c>
      <c r="B11" s="145" t="s">
        <v>317</v>
      </c>
      <c r="C11" s="142"/>
      <c r="D11" s="143"/>
    </row>
    <row r="12" spans="1:4" ht="18" customHeight="1">
      <c r="A12" s="144" t="s">
        <v>200</v>
      </c>
      <c r="B12" s="145" t="s">
        <v>318</v>
      </c>
      <c r="C12" s="142"/>
      <c r="D12" s="143"/>
    </row>
    <row r="13" spans="1:4" ht="18" customHeight="1">
      <c r="A13" s="140" t="s">
        <v>201</v>
      </c>
      <c r="B13" s="145" t="s">
        <v>319</v>
      </c>
      <c r="C13" s="142"/>
      <c r="D13" s="143"/>
    </row>
    <row r="14" spans="1:4" ht="18" customHeight="1">
      <c r="A14" s="144" t="s">
        <v>202</v>
      </c>
      <c r="B14" s="145" t="s">
        <v>320</v>
      </c>
      <c r="C14" s="142"/>
      <c r="D14" s="143"/>
    </row>
    <row r="15" spans="1:4" ht="22.5">
      <c r="A15" s="140" t="s">
        <v>203</v>
      </c>
      <c r="B15" s="145" t="s">
        <v>321</v>
      </c>
      <c r="C15" s="142"/>
      <c r="D15" s="143"/>
    </row>
    <row r="16" spans="1:4" ht="18" customHeight="1">
      <c r="A16" s="144" t="s">
        <v>204</v>
      </c>
      <c r="B16" s="141" t="s">
        <v>281</v>
      </c>
      <c r="C16" s="142">
        <v>52</v>
      </c>
      <c r="D16" s="143">
        <v>52</v>
      </c>
    </row>
    <row r="17" spans="1:4" ht="18" customHeight="1">
      <c r="A17" s="140" t="s">
        <v>205</v>
      </c>
      <c r="B17" s="141" t="s">
        <v>282</v>
      </c>
      <c r="C17" s="142"/>
      <c r="D17" s="143"/>
    </row>
    <row r="18" spans="1:4" ht="18" customHeight="1">
      <c r="A18" s="144" t="s">
        <v>206</v>
      </c>
      <c r="B18" s="141" t="s">
        <v>283</v>
      </c>
      <c r="C18" s="142"/>
      <c r="D18" s="143"/>
    </row>
    <row r="19" spans="1:4" ht="18" customHeight="1">
      <c r="A19" s="140" t="s">
        <v>207</v>
      </c>
      <c r="B19" s="141" t="s">
        <v>284</v>
      </c>
      <c r="C19" s="142"/>
      <c r="D19" s="143"/>
    </row>
    <row r="20" spans="1:4" ht="18" customHeight="1">
      <c r="A20" s="144" t="s">
        <v>208</v>
      </c>
      <c r="B20" s="141" t="s">
        <v>285</v>
      </c>
      <c r="C20" s="142"/>
      <c r="D20" s="143"/>
    </row>
    <row r="21" spans="1:4" ht="18" customHeight="1">
      <c r="A21" s="140" t="s">
        <v>209</v>
      </c>
      <c r="B21" s="41" t="s">
        <v>66</v>
      </c>
      <c r="C21" s="142">
        <v>36</v>
      </c>
      <c r="D21" s="143"/>
    </row>
    <row r="22" spans="1:4" ht="18" customHeight="1">
      <c r="A22" s="144" t="s">
        <v>210</v>
      </c>
      <c r="B22" s="41"/>
      <c r="C22" s="142"/>
      <c r="D22" s="143"/>
    </row>
    <row r="23" spans="1:4" ht="18" customHeight="1">
      <c r="A23" s="140" t="s">
        <v>211</v>
      </c>
      <c r="B23" s="41"/>
      <c r="C23" s="142"/>
      <c r="D23" s="143"/>
    </row>
    <row r="24" spans="1:4" ht="18" customHeight="1">
      <c r="A24" s="144" t="s">
        <v>212</v>
      </c>
      <c r="B24" s="41"/>
      <c r="C24" s="142"/>
      <c r="D24" s="143"/>
    </row>
    <row r="25" spans="1:4" ht="18" customHeight="1">
      <c r="A25" s="140" t="s">
        <v>213</v>
      </c>
      <c r="B25" s="41"/>
      <c r="C25" s="142"/>
      <c r="D25" s="143"/>
    </row>
    <row r="26" spans="1:4" ht="18" customHeight="1">
      <c r="A26" s="144" t="s">
        <v>214</v>
      </c>
      <c r="B26" s="41"/>
      <c r="C26" s="142"/>
      <c r="D26" s="143"/>
    </row>
    <row r="27" spans="1:4" ht="18" customHeight="1">
      <c r="A27" s="140" t="s">
        <v>215</v>
      </c>
      <c r="B27" s="41"/>
      <c r="C27" s="142"/>
      <c r="D27" s="143"/>
    </row>
    <row r="28" spans="1:4" ht="18" customHeight="1">
      <c r="A28" s="144" t="s">
        <v>216</v>
      </c>
      <c r="B28" s="41"/>
      <c r="C28" s="142"/>
      <c r="D28" s="143"/>
    </row>
    <row r="29" spans="1:4" ht="18" customHeight="1" thickBot="1">
      <c r="A29" s="146" t="s">
        <v>217</v>
      </c>
      <c r="B29" s="42"/>
      <c r="C29" s="147"/>
      <c r="D29" s="148"/>
    </row>
    <row r="30" spans="1:4" ht="18" customHeight="1" thickBot="1">
      <c r="A30" s="149" t="s">
        <v>218</v>
      </c>
      <c r="B30" s="150" t="s">
        <v>224</v>
      </c>
      <c r="C30" s="151">
        <f>SUM(C4:C29)</f>
        <v>88</v>
      </c>
      <c r="D30" s="152">
        <f>SUM(D4:D29)</f>
        <v>52</v>
      </c>
    </row>
    <row r="31" spans="1:4" ht="25.5" customHeight="1">
      <c r="A31" s="43"/>
      <c r="B31" s="584" t="s">
        <v>80</v>
      </c>
      <c r="C31" s="584"/>
      <c r="D31" s="584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melléklet  a 7/2015. (V.08.)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6.625" style="33" customWidth="1"/>
    <col min="2" max="2" width="32.875" style="33" customWidth="1"/>
    <col min="3" max="3" width="20.875" style="33" customWidth="1"/>
    <col min="4" max="5" width="12.875" style="33" customWidth="1"/>
    <col min="6" max="16384" width="9.375" style="33" customWidth="1"/>
  </cols>
  <sheetData>
    <row r="1" spans="3:5" ht="14.25" thickBot="1">
      <c r="C1" s="153"/>
      <c r="D1" s="153"/>
      <c r="E1" s="153" t="s">
        <v>293</v>
      </c>
    </row>
    <row r="2" spans="1:5" ht="42.75" customHeight="1" thickBot="1">
      <c r="A2" s="154" t="s">
        <v>240</v>
      </c>
      <c r="B2" s="155" t="s">
        <v>287</v>
      </c>
      <c r="C2" s="155" t="s">
        <v>288</v>
      </c>
      <c r="D2" s="156" t="s">
        <v>81</v>
      </c>
      <c r="E2" s="157" t="s">
        <v>82</v>
      </c>
    </row>
    <row r="3" spans="1:5" ht="15.75" customHeight="1">
      <c r="A3" s="158" t="s">
        <v>192</v>
      </c>
      <c r="B3" s="159" t="s">
        <v>67</v>
      </c>
      <c r="C3" s="159" t="s">
        <v>68</v>
      </c>
      <c r="D3" s="160">
        <v>80</v>
      </c>
      <c r="E3" s="161">
        <v>80</v>
      </c>
    </row>
    <row r="4" spans="1:5" ht="15.75" customHeight="1">
      <c r="A4" s="162" t="s">
        <v>193</v>
      </c>
      <c r="B4" s="163" t="s">
        <v>69</v>
      </c>
      <c r="C4" s="163" t="s">
        <v>70</v>
      </c>
      <c r="D4" s="164">
        <v>45</v>
      </c>
      <c r="E4" s="165">
        <v>0</v>
      </c>
    </row>
    <row r="5" spans="1:5" ht="15.75" customHeight="1">
      <c r="A5" s="162" t="s">
        <v>194</v>
      </c>
      <c r="B5" s="163" t="s">
        <v>71</v>
      </c>
      <c r="C5" s="163" t="s">
        <v>72</v>
      </c>
      <c r="D5" s="164">
        <v>10</v>
      </c>
      <c r="E5" s="165">
        <v>0</v>
      </c>
    </row>
    <row r="6" spans="1:5" ht="15.75" customHeight="1">
      <c r="A6" s="162" t="s">
        <v>195</v>
      </c>
      <c r="B6" s="163" t="s">
        <v>73</v>
      </c>
      <c r="C6" s="163" t="s">
        <v>72</v>
      </c>
      <c r="D6" s="164">
        <v>10</v>
      </c>
      <c r="E6" s="165">
        <v>5</v>
      </c>
    </row>
    <row r="7" spans="1:5" ht="15.75" customHeight="1">
      <c r="A7" s="162" t="s">
        <v>196</v>
      </c>
      <c r="B7" s="163" t="s">
        <v>74</v>
      </c>
      <c r="C7" s="163" t="s">
        <v>68</v>
      </c>
      <c r="D7" s="164">
        <v>100</v>
      </c>
      <c r="E7" s="165">
        <v>100</v>
      </c>
    </row>
    <row r="8" spans="1:5" ht="15.75" customHeight="1">
      <c r="A8" s="162" t="s">
        <v>197</v>
      </c>
      <c r="B8" s="163"/>
      <c r="C8" s="163"/>
      <c r="D8" s="164"/>
      <c r="E8" s="165"/>
    </row>
    <row r="9" spans="1:5" ht="15.75" customHeight="1">
      <c r="A9" s="162" t="s">
        <v>198</v>
      </c>
      <c r="B9" s="163"/>
      <c r="C9" s="163"/>
      <c r="D9" s="164"/>
      <c r="E9" s="165"/>
    </row>
    <row r="10" spans="1:5" ht="15.75" customHeight="1">
      <c r="A10" s="162" t="s">
        <v>199</v>
      </c>
      <c r="B10" s="163"/>
      <c r="C10" s="163"/>
      <c r="D10" s="164"/>
      <c r="E10" s="165"/>
    </row>
    <row r="11" spans="1:5" ht="15.75" customHeight="1">
      <c r="A11" s="162" t="s">
        <v>200</v>
      </c>
      <c r="B11" s="163"/>
      <c r="C11" s="163"/>
      <c r="D11" s="164"/>
      <c r="E11" s="165"/>
    </row>
    <row r="12" spans="1:5" ht="15.75" customHeight="1">
      <c r="A12" s="162" t="s">
        <v>201</v>
      </c>
      <c r="B12" s="163"/>
      <c r="C12" s="163"/>
      <c r="D12" s="164"/>
      <c r="E12" s="165"/>
    </row>
    <row r="13" spans="1:5" ht="15.75" customHeight="1">
      <c r="A13" s="162" t="s">
        <v>202</v>
      </c>
      <c r="B13" s="163"/>
      <c r="C13" s="163"/>
      <c r="D13" s="164"/>
      <c r="E13" s="165"/>
    </row>
    <row r="14" spans="1:5" ht="15.75" customHeight="1">
      <c r="A14" s="162" t="s">
        <v>203</v>
      </c>
      <c r="B14" s="163"/>
      <c r="C14" s="163"/>
      <c r="D14" s="164"/>
      <c r="E14" s="165"/>
    </row>
    <row r="15" spans="1:5" ht="15.75" customHeight="1">
      <c r="A15" s="162" t="s">
        <v>204</v>
      </c>
      <c r="B15" s="163"/>
      <c r="C15" s="163"/>
      <c r="D15" s="164"/>
      <c r="E15" s="165"/>
    </row>
    <row r="16" spans="1:5" ht="15.75" customHeight="1">
      <c r="A16" s="162" t="s">
        <v>205</v>
      </c>
      <c r="B16" s="163"/>
      <c r="C16" s="163"/>
      <c r="D16" s="164"/>
      <c r="E16" s="165"/>
    </row>
    <row r="17" spans="1:5" ht="15.75" customHeight="1">
      <c r="A17" s="162" t="s">
        <v>206</v>
      </c>
      <c r="B17" s="163"/>
      <c r="C17" s="163"/>
      <c r="D17" s="164"/>
      <c r="E17" s="165"/>
    </row>
    <row r="18" spans="1:5" ht="15.75" customHeight="1">
      <c r="A18" s="162" t="s">
        <v>207</v>
      </c>
      <c r="B18" s="163"/>
      <c r="C18" s="163"/>
      <c r="D18" s="164"/>
      <c r="E18" s="165"/>
    </row>
    <row r="19" spans="1:5" ht="15.75" customHeight="1">
      <c r="A19" s="162" t="s">
        <v>208</v>
      </c>
      <c r="B19" s="163"/>
      <c r="C19" s="163"/>
      <c r="D19" s="164"/>
      <c r="E19" s="165"/>
    </row>
    <row r="20" spans="1:5" ht="15.75" customHeight="1">
      <c r="A20" s="162" t="s">
        <v>209</v>
      </c>
      <c r="B20" s="163"/>
      <c r="C20" s="163"/>
      <c r="D20" s="164"/>
      <c r="E20" s="165"/>
    </row>
    <row r="21" spans="1:5" ht="15.75" customHeight="1">
      <c r="A21" s="162" t="s">
        <v>210</v>
      </c>
      <c r="B21" s="163"/>
      <c r="C21" s="163"/>
      <c r="D21" s="164"/>
      <c r="E21" s="165"/>
    </row>
    <row r="22" spans="1:5" ht="15.75" customHeight="1">
      <c r="A22" s="162" t="s">
        <v>211</v>
      </c>
      <c r="B22" s="163"/>
      <c r="C22" s="163"/>
      <c r="D22" s="164"/>
      <c r="E22" s="165"/>
    </row>
    <row r="23" spans="1:5" ht="15.75" customHeight="1">
      <c r="A23" s="162" t="s">
        <v>212</v>
      </c>
      <c r="B23" s="163"/>
      <c r="C23" s="163"/>
      <c r="D23" s="164"/>
      <c r="E23" s="165"/>
    </row>
    <row r="24" spans="1:5" ht="15.75" customHeight="1">
      <c r="A24" s="162" t="s">
        <v>213</v>
      </c>
      <c r="B24" s="163"/>
      <c r="C24" s="163"/>
      <c r="D24" s="164"/>
      <c r="E24" s="165"/>
    </row>
    <row r="25" spans="1:5" ht="15.75" customHeight="1">
      <c r="A25" s="162" t="s">
        <v>214</v>
      </c>
      <c r="B25" s="163"/>
      <c r="C25" s="163"/>
      <c r="D25" s="164"/>
      <c r="E25" s="165"/>
    </row>
    <row r="26" spans="1:5" ht="15.75" customHeight="1">
      <c r="A26" s="162" t="s">
        <v>215</v>
      </c>
      <c r="B26" s="163"/>
      <c r="C26" s="163"/>
      <c r="D26" s="164"/>
      <c r="E26" s="165"/>
    </row>
    <row r="27" spans="1:5" ht="15.75" customHeight="1">
      <c r="A27" s="162" t="s">
        <v>216</v>
      </c>
      <c r="B27" s="163"/>
      <c r="C27" s="163"/>
      <c r="D27" s="164"/>
      <c r="E27" s="165"/>
    </row>
    <row r="28" spans="1:5" ht="15.75" customHeight="1">
      <c r="A28" s="162" t="s">
        <v>217</v>
      </c>
      <c r="B28" s="163"/>
      <c r="C28" s="163"/>
      <c r="D28" s="164"/>
      <c r="E28" s="165"/>
    </row>
    <row r="29" spans="1:5" ht="15.75" customHeight="1">
      <c r="A29" s="162" t="s">
        <v>218</v>
      </c>
      <c r="B29" s="163"/>
      <c r="C29" s="163"/>
      <c r="D29" s="164"/>
      <c r="E29" s="165"/>
    </row>
    <row r="30" spans="1:5" ht="15.75" customHeight="1">
      <c r="A30" s="162" t="s">
        <v>219</v>
      </c>
      <c r="B30" s="163"/>
      <c r="C30" s="163"/>
      <c r="D30" s="164"/>
      <c r="E30" s="165"/>
    </row>
    <row r="31" spans="1:5" ht="15.75" customHeight="1">
      <c r="A31" s="162" t="s">
        <v>220</v>
      </c>
      <c r="B31" s="163"/>
      <c r="C31" s="163"/>
      <c r="D31" s="164"/>
      <c r="E31" s="165"/>
    </row>
    <row r="32" spans="1:5" ht="15.75" customHeight="1">
      <c r="A32" s="162" t="s">
        <v>289</v>
      </c>
      <c r="B32" s="163"/>
      <c r="C32" s="163"/>
      <c r="D32" s="164"/>
      <c r="E32" s="165"/>
    </row>
    <row r="33" spans="1:5" ht="15.75" customHeight="1">
      <c r="A33" s="162" t="s">
        <v>290</v>
      </c>
      <c r="B33" s="163"/>
      <c r="C33" s="163"/>
      <c r="D33" s="164"/>
      <c r="E33" s="165"/>
    </row>
    <row r="34" spans="1:5" ht="15.75" customHeight="1">
      <c r="A34" s="162" t="s">
        <v>291</v>
      </c>
      <c r="B34" s="163"/>
      <c r="C34" s="163"/>
      <c r="D34" s="164"/>
      <c r="E34" s="165"/>
    </row>
    <row r="35" spans="1:5" ht="15.75" customHeight="1" thickBot="1">
      <c r="A35" s="166" t="s">
        <v>292</v>
      </c>
      <c r="B35" s="167"/>
      <c r="C35" s="167"/>
      <c r="D35" s="168"/>
      <c r="E35" s="169"/>
    </row>
    <row r="36" spans="1:5" ht="15.75" customHeight="1" thickBot="1">
      <c r="A36" s="585" t="s">
        <v>224</v>
      </c>
      <c r="B36" s="586"/>
      <c r="C36" s="170"/>
      <c r="D36" s="58">
        <f>SUM(D3:D35)</f>
        <v>245</v>
      </c>
      <c r="E36" s="171">
        <f>SUM(E3:E35)</f>
        <v>185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melléklet a 7/2015. (V.08.)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10.875" style="0" customWidth="1"/>
    <col min="2" max="2" width="45.375" style="0" customWidth="1"/>
    <col min="3" max="3" width="13.125" style="0" customWidth="1"/>
    <col min="4" max="4" width="12.375" style="0" customWidth="1"/>
    <col min="5" max="5" width="13.125" style="0" customWidth="1"/>
    <col min="6" max="6" width="11.875" style="0" customWidth="1"/>
    <col min="8" max="8" width="13.00390625" style="0" customWidth="1"/>
  </cols>
  <sheetData>
    <row r="1" spans="1:8" ht="15.75">
      <c r="A1" s="587" t="s">
        <v>677</v>
      </c>
      <c r="B1" s="588"/>
      <c r="C1" s="588"/>
      <c r="D1" s="588"/>
      <c r="E1" s="588"/>
      <c r="F1" s="588"/>
      <c r="G1" s="588"/>
      <c r="H1" s="588"/>
    </row>
    <row r="2" spans="1:8" ht="16.5" thickBot="1">
      <c r="A2" s="589" t="s">
        <v>660</v>
      </c>
      <c r="B2" s="589"/>
      <c r="C2" s="589"/>
      <c r="D2" s="589"/>
      <c r="E2" s="589"/>
      <c r="F2" s="589"/>
      <c r="G2" s="589"/>
      <c r="H2" s="175" t="s">
        <v>225</v>
      </c>
    </row>
    <row r="3" spans="1:8" ht="54" thickBot="1" thickTop="1">
      <c r="A3" s="590" t="s">
        <v>86</v>
      </c>
      <c r="B3" s="591"/>
      <c r="C3" s="460" t="s">
        <v>87</v>
      </c>
      <c r="D3" s="461" t="s">
        <v>88</v>
      </c>
      <c r="E3" s="462" t="s">
        <v>89</v>
      </c>
      <c r="F3" s="461" t="s">
        <v>90</v>
      </c>
      <c r="G3" s="461" t="s">
        <v>88</v>
      </c>
      <c r="H3" s="463" t="s">
        <v>91</v>
      </c>
    </row>
    <row r="4" spans="1:8" ht="12.75">
      <c r="A4" s="464" t="s">
        <v>192</v>
      </c>
      <c r="B4" s="465" t="s">
        <v>92</v>
      </c>
      <c r="C4" s="466">
        <f aca="true" t="shared" si="0" ref="C4:H4">SUM(C5:C8)</f>
        <v>83613</v>
      </c>
      <c r="D4" s="467">
        <f t="shared" si="0"/>
        <v>0</v>
      </c>
      <c r="E4" s="467">
        <f t="shared" si="0"/>
        <v>83613</v>
      </c>
      <c r="F4" s="468">
        <f t="shared" si="0"/>
        <v>84021</v>
      </c>
      <c r="G4" s="467">
        <f t="shared" si="0"/>
        <v>0</v>
      </c>
      <c r="H4" s="469">
        <f t="shared" si="0"/>
        <v>84021</v>
      </c>
    </row>
    <row r="5" spans="1:8" ht="12.75">
      <c r="A5" s="470" t="s">
        <v>193</v>
      </c>
      <c r="B5" s="471" t="s">
        <v>93</v>
      </c>
      <c r="C5" s="472"/>
      <c r="D5" s="473"/>
      <c r="E5" s="474">
        <f>D5+C5</f>
        <v>0</v>
      </c>
      <c r="F5" s="475"/>
      <c r="G5" s="475"/>
      <c r="H5" s="476">
        <f>G5+F5</f>
        <v>0</v>
      </c>
    </row>
    <row r="6" spans="1:8" ht="12.75">
      <c r="A6" s="179" t="s">
        <v>194</v>
      </c>
      <c r="B6" s="477" t="s">
        <v>94</v>
      </c>
      <c r="C6" s="478">
        <v>83613</v>
      </c>
      <c r="D6" s="479"/>
      <c r="E6" s="180">
        <f>D6+C6</f>
        <v>83613</v>
      </c>
      <c r="F6" s="480">
        <v>84021</v>
      </c>
      <c r="G6" s="480"/>
      <c r="H6" s="181">
        <f>G6+F6</f>
        <v>84021</v>
      </c>
    </row>
    <row r="7" spans="1:8" ht="12.75">
      <c r="A7" s="179" t="s">
        <v>195</v>
      </c>
      <c r="B7" s="477" t="s">
        <v>95</v>
      </c>
      <c r="C7" s="481"/>
      <c r="D7" s="182"/>
      <c r="E7" s="180">
        <f>D7+C7</f>
        <v>0</v>
      </c>
      <c r="F7" s="183"/>
      <c r="G7" s="183"/>
      <c r="H7" s="181">
        <f>G7+F7</f>
        <v>0</v>
      </c>
    </row>
    <row r="8" spans="1:8" ht="12.75">
      <c r="A8" s="482" t="s">
        <v>196</v>
      </c>
      <c r="B8" s="483" t="s">
        <v>661</v>
      </c>
      <c r="C8" s="484"/>
      <c r="D8" s="188"/>
      <c r="E8" s="189">
        <f>D8+C8</f>
        <v>0</v>
      </c>
      <c r="F8" s="485"/>
      <c r="G8" s="485"/>
      <c r="H8" s="190">
        <f>G8+F8</f>
        <v>0</v>
      </c>
    </row>
    <row r="9" spans="1:8" ht="12.75">
      <c r="A9" s="486" t="s">
        <v>197</v>
      </c>
      <c r="B9" s="487" t="s">
        <v>96</v>
      </c>
      <c r="C9" s="488">
        <f aca="true" t="shared" si="1" ref="C9:H9">SUM(C10:C11)</f>
        <v>0</v>
      </c>
      <c r="D9" s="489">
        <f t="shared" si="1"/>
        <v>0</v>
      </c>
      <c r="E9" s="489">
        <f t="shared" si="1"/>
        <v>0</v>
      </c>
      <c r="F9" s="489">
        <f t="shared" si="1"/>
        <v>0</v>
      </c>
      <c r="G9" s="489">
        <f t="shared" si="1"/>
        <v>0</v>
      </c>
      <c r="H9" s="490">
        <f t="shared" si="1"/>
        <v>0</v>
      </c>
    </row>
    <row r="10" spans="1:8" ht="12.75">
      <c r="A10" s="470" t="s">
        <v>198</v>
      </c>
      <c r="B10" s="471" t="s">
        <v>97</v>
      </c>
      <c r="C10" s="491"/>
      <c r="D10" s="217"/>
      <c r="E10" s="474">
        <f>D10+C10</f>
        <v>0</v>
      </c>
      <c r="F10" s="492"/>
      <c r="G10" s="217"/>
      <c r="H10" s="476">
        <f aca="true" t="shared" si="2" ref="H10:H15">G10+F10</f>
        <v>0</v>
      </c>
    </row>
    <row r="11" spans="1:8" ht="12.75">
      <c r="A11" s="179" t="s">
        <v>199</v>
      </c>
      <c r="B11" s="477" t="s">
        <v>662</v>
      </c>
      <c r="C11" s="481"/>
      <c r="D11" s="182"/>
      <c r="E11" s="180">
        <f>D11+C11</f>
        <v>0</v>
      </c>
      <c r="F11" s="183"/>
      <c r="G11" s="182"/>
      <c r="H11" s="181">
        <f t="shared" si="2"/>
        <v>0</v>
      </c>
    </row>
    <row r="12" spans="1:8" ht="12.75">
      <c r="A12" s="493" t="s">
        <v>200</v>
      </c>
      <c r="B12" s="494" t="s">
        <v>663</v>
      </c>
      <c r="C12" s="495">
        <v>2742</v>
      </c>
      <c r="D12" s="496"/>
      <c r="E12" s="497">
        <f>D12+C12</f>
        <v>2742</v>
      </c>
      <c r="F12" s="498">
        <v>5534</v>
      </c>
      <c r="G12" s="496"/>
      <c r="H12" s="499">
        <f t="shared" si="2"/>
        <v>5534</v>
      </c>
    </row>
    <row r="13" spans="1:8" ht="12.75">
      <c r="A13" s="500" t="s">
        <v>201</v>
      </c>
      <c r="B13" s="494" t="s">
        <v>664</v>
      </c>
      <c r="C13" s="495">
        <v>1030</v>
      </c>
      <c r="D13" s="496"/>
      <c r="E13" s="497">
        <f>D13+C13</f>
        <v>1030</v>
      </c>
      <c r="F13" s="498">
        <v>990</v>
      </c>
      <c r="G13" s="496"/>
      <c r="H13" s="499">
        <f t="shared" si="2"/>
        <v>990</v>
      </c>
    </row>
    <row r="14" spans="1:8" ht="21.75">
      <c r="A14" s="500" t="s">
        <v>202</v>
      </c>
      <c r="B14" s="501" t="s">
        <v>665</v>
      </c>
      <c r="C14" s="502"/>
      <c r="D14" s="503"/>
      <c r="E14" s="504"/>
      <c r="F14" s="505">
        <v>154</v>
      </c>
      <c r="G14" s="503"/>
      <c r="H14" s="506">
        <f t="shared" si="2"/>
        <v>154</v>
      </c>
    </row>
    <row r="15" spans="1:8" ht="13.5" thickBot="1">
      <c r="A15" s="500" t="s">
        <v>203</v>
      </c>
      <c r="B15" s="494" t="s">
        <v>666</v>
      </c>
      <c r="C15" s="502"/>
      <c r="D15" s="503"/>
      <c r="E15" s="504"/>
      <c r="F15" s="505"/>
      <c r="G15" s="503"/>
      <c r="H15" s="506">
        <f t="shared" si="2"/>
        <v>0</v>
      </c>
    </row>
    <row r="16" spans="1:8" ht="13.5" thickBot="1">
      <c r="A16" s="507" t="s">
        <v>204</v>
      </c>
      <c r="B16" s="508" t="s">
        <v>98</v>
      </c>
      <c r="C16" s="509">
        <f aca="true" t="shared" si="3" ref="C16:H16">SUM(C4,C9,C12:C15)</f>
        <v>87385</v>
      </c>
      <c r="D16" s="177">
        <f t="shared" si="3"/>
        <v>0</v>
      </c>
      <c r="E16" s="177">
        <f t="shared" si="3"/>
        <v>87385</v>
      </c>
      <c r="F16" s="177">
        <f t="shared" si="3"/>
        <v>90699</v>
      </c>
      <c r="G16" s="177">
        <f t="shared" si="3"/>
        <v>0</v>
      </c>
      <c r="H16" s="178">
        <f t="shared" si="3"/>
        <v>90699</v>
      </c>
    </row>
    <row r="17" spans="1:8" ht="53.25" thickBot="1">
      <c r="A17" s="592" t="s">
        <v>99</v>
      </c>
      <c r="B17" s="593"/>
      <c r="C17" s="510" t="s">
        <v>87</v>
      </c>
      <c r="D17" s="184" t="s">
        <v>88</v>
      </c>
      <c r="E17" s="185" t="s">
        <v>89</v>
      </c>
      <c r="F17" s="184" t="s">
        <v>90</v>
      </c>
      <c r="G17" s="184" t="s">
        <v>88</v>
      </c>
      <c r="H17" s="186" t="s">
        <v>91</v>
      </c>
    </row>
    <row r="18" spans="1:8" ht="12.75">
      <c r="A18" s="511" t="s">
        <v>204</v>
      </c>
      <c r="B18" s="512" t="s">
        <v>667</v>
      </c>
      <c r="C18" s="513">
        <f>SUM(C19:C22)</f>
        <v>86923</v>
      </c>
      <c r="D18" s="467">
        <f>SUM(D19:D22)</f>
        <v>0</v>
      </c>
      <c r="E18" s="467">
        <f>SUM(E19:E22)</f>
        <v>86923</v>
      </c>
      <c r="F18" s="467">
        <f>SUM(F19:F22)</f>
        <v>89100</v>
      </c>
      <c r="G18" s="467"/>
      <c r="H18" s="469">
        <f>SUM(H19:H22)</f>
        <v>89100</v>
      </c>
    </row>
    <row r="19" spans="1:8" ht="12.75">
      <c r="A19" s="514" t="s">
        <v>205</v>
      </c>
      <c r="B19" s="471" t="s">
        <v>668</v>
      </c>
      <c r="C19" s="491">
        <v>96406</v>
      </c>
      <c r="D19" s="217"/>
      <c r="E19" s="474">
        <f>D19+C19</f>
        <v>96406</v>
      </c>
      <c r="F19" s="217">
        <v>96406</v>
      </c>
      <c r="G19" s="217"/>
      <c r="H19" s="515">
        <v>96406</v>
      </c>
    </row>
    <row r="20" spans="1:8" ht="12.75">
      <c r="A20" s="187" t="s">
        <v>206</v>
      </c>
      <c r="B20" s="477" t="s">
        <v>669</v>
      </c>
      <c r="C20" s="484">
        <v>2742</v>
      </c>
      <c r="D20" s="188"/>
      <c r="E20" s="189">
        <f>D20+C20</f>
        <v>2742</v>
      </c>
      <c r="F20" s="188">
        <v>2742</v>
      </c>
      <c r="G20" s="188"/>
      <c r="H20" s="516">
        <v>2742</v>
      </c>
    </row>
    <row r="21" spans="1:8" ht="12.75">
      <c r="A21" s="187" t="s">
        <v>207</v>
      </c>
      <c r="B21" s="517" t="s">
        <v>670</v>
      </c>
      <c r="C21" s="484">
        <v>-12225</v>
      </c>
      <c r="D21" s="188"/>
      <c r="E21" s="189">
        <f>D21+C21</f>
        <v>-12225</v>
      </c>
      <c r="F21" s="188">
        <v>-12225</v>
      </c>
      <c r="G21" s="188"/>
      <c r="H21" s="516">
        <v>-12225</v>
      </c>
    </row>
    <row r="22" spans="1:8" ht="12.75">
      <c r="A22" s="187" t="s">
        <v>208</v>
      </c>
      <c r="B22" s="517" t="s">
        <v>671</v>
      </c>
      <c r="C22" s="484"/>
      <c r="D22" s="188"/>
      <c r="E22" s="189">
        <f>D22+C22</f>
        <v>0</v>
      </c>
      <c r="F22" s="188">
        <v>2177</v>
      </c>
      <c r="G22" s="188"/>
      <c r="H22" s="516">
        <v>2177</v>
      </c>
    </row>
    <row r="23" spans="1:8" ht="12.75">
      <c r="A23" s="518" t="s">
        <v>209</v>
      </c>
      <c r="B23" s="519" t="s">
        <v>672</v>
      </c>
      <c r="C23" s="520">
        <f>SUM(C24:C26)</f>
        <v>462</v>
      </c>
      <c r="D23" s="489">
        <f>SUM(D24:D26)</f>
        <v>0</v>
      </c>
      <c r="E23" s="489">
        <f>SUM(E24:E26)</f>
        <v>462</v>
      </c>
      <c r="F23" s="489">
        <f>SUM(F24:F26)</f>
        <v>871</v>
      </c>
      <c r="G23" s="489"/>
      <c r="H23" s="490">
        <f>SUM(H24:H26)</f>
        <v>871</v>
      </c>
    </row>
    <row r="24" spans="1:8" ht="12.75">
      <c r="A24" s="187" t="s">
        <v>210</v>
      </c>
      <c r="B24" s="471" t="s">
        <v>673</v>
      </c>
      <c r="C24" s="491">
        <v>462</v>
      </c>
      <c r="D24" s="217"/>
      <c r="E24" s="180">
        <f>D24+C24</f>
        <v>462</v>
      </c>
      <c r="F24" s="217">
        <v>272</v>
      </c>
      <c r="G24" s="217"/>
      <c r="H24" s="515">
        <v>272</v>
      </c>
    </row>
    <row r="25" spans="1:8" ht="12.75">
      <c r="A25" s="187"/>
      <c r="B25" s="477" t="s">
        <v>674</v>
      </c>
      <c r="C25" s="521"/>
      <c r="D25" s="522"/>
      <c r="E25" s="474">
        <f>D25+C25</f>
        <v>0</v>
      </c>
      <c r="F25" s="522">
        <v>599</v>
      </c>
      <c r="G25" s="522"/>
      <c r="H25" s="523">
        <v>599</v>
      </c>
    </row>
    <row r="26" spans="1:8" ht="12.75">
      <c r="A26" s="524" t="s">
        <v>211</v>
      </c>
      <c r="B26" s="517" t="s">
        <v>675</v>
      </c>
      <c r="C26" s="484"/>
      <c r="D26" s="188"/>
      <c r="E26" s="189">
        <f>D26+C26</f>
        <v>0</v>
      </c>
      <c r="F26" s="188"/>
      <c r="G26" s="188"/>
      <c r="H26" s="516"/>
    </row>
    <row r="27" spans="1:8" ht="12.75">
      <c r="A27" s="518" t="s">
        <v>212</v>
      </c>
      <c r="B27" s="525" t="s">
        <v>678</v>
      </c>
      <c r="C27" s="526"/>
      <c r="D27" s="527">
        <f>SUM(D28:D29)</f>
        <v>0</v>
      </c>
      <c r="E27" s="527">
        <f>SUM(E28:E29)</f>
        <v>0</v>
      </c>
      <c r="F27" s="527">
        <v>48</v>
      </c>
      <c r="G27" s="527"/>
      <c r="H27" s="528">
        <v>48</v>
      </c>
    </row>
    <row r="28" spans="1:8" ht="12.75">
      <c r="A28" s="518" t="s">
        <v>213</v>
      </c>
      <c r="B28" s="529" t="s">
        <v>679</v>
      </c>
      <c r="C28" s="530"/>
      <c r="D28" s="531"/>
      <c r="E28" s="532">
        <f>D28+C28</f>
        <v>0</v>
      </c>
      <c r="F28" s="531">
        <v>37</v>
      </c>
      <c r="G28" s="531"/>
      <c r="H28" s="533">
        <v>37</v>
      </c>
    </row>
    <row r="29" spans="1:8" ht="13.5" thickBot="1">
      <c r="A29" s="534" t="s">
        <v>214</v>
      </c>
      <c r="B29" s="535" t="s">
        <v>676</v>
      </c>
      <c r="C29" s="502"/>
      <c r="D29" s="503"/>
      <c r="E29" s="504">
        <f>D29+C29</f>
        <v>0</v>
      </c>
      <c r="F29" s="503">
        <v>643</v>
      </c>
      <c r="G29" s="503"/>
      <c r="H29" s="536">
        <v>643</v>
      </c>
    </row>
    <row r="30" spans="1:8" ht="13.5" thickBot="1">
      <c r="A30" s="537" t="s">
        <v>216</v>
      </c>
      <c r="B30" s="538" t="s">
        <v>100</v>
      </c>
      <c r="C30" s="539">
        <f>C18+C23+C27</f>
        <v>87385</v>
      </c>
      <c r="D30" s="191">
        <f>D18+D23+D27</f>
        <v>0</v>
      </c>
      <c r="E30" s="191">
        <f>E18+E23+E27</f>
        <v>87385</v>
      </c>
      <c r="F30" s="191">
        <f>SUM(F18,F23,F27,F28,F29)</f>
        <v>90699</v>
      </c>
      <c r="G30" s="191"/>
      <c r="H30" s="192">
        <f>SUM(H18,H23,H27,H28,H29)</f>
        <v>90699</v>
      </c>
    </row>
    <row r="31" ht="13.5" thickTop="1"/>
  </sheetData>
  <sheetProtection/>
  <mergeCells count="4">
    <mergeCell ref="A1:H1"/>
    <mergeCell ref="A2:G2"/>
    <mergeCell ref="A3:B3"/>
    <mergeCell ref="A17:B17"/>
  </mergeCells>
  <printOptions/>
  <pageMargins left="0.7" right="0.7" top="0.75" bottom="0.75" header="0.3" footer="0.3"/>
  <pageSetup horizontalDpi="120" verticalDpi="120" orientation="landscape" paperSize="9" r:id="rId1"/>
  <headerFooter alignWithMargins="0">
    <oddHeader>&amp;C7/1.melléklet a 7/2015.(V.08.)önkormányzati rendelethez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59"/>
  <sheetViews>
    <sheetView view="pageLayout" zoomScale="115" zoomScaleNormal="115" zoomScalePageLayoutView="115" workbookViewId="0" topLeftCell="A1">
      <selection activeCell="C55" sqref="C55"/>
    </sheetView>
  </sheetViews>
  <sheetFormatPr defaultColWidth="9.00390625" defaultRowHeight="12.75"/>
  <cols>
    <col min="1" max="1" width="6.50390625" style="193" customWidth="1"/>
    <col min="2" max="2" width="59.50390625" style="193" customWidth="1"/>
    <col min="3" max="5" width="16.00390625" style="176" customWidth="1"/>
    <col min="6" max="16384" width="9.375" style="176" customWidth="1"/>
  </cols>
  <sheetData>
    <row r="1" spans="1:5" s="174" customFormat="1" ht="29.25" customHeight="1">
      <c r="A1" s="602" t="s">
        <v>75</v>
      </c>
      <c r="B1" s="602"/>
      <c r="C1" s="602"/>
      <c r="D1" s="602"/>
      <c r="E1" s="602"/>
    </row>
    <row r="2" spans="1:5" s="174" customFormat="1" ht="21" customHeight="1">
      <c r="A2" s="588" t="s">
        <v>101</v>
      </c>
      <c r="B2" s="588"/>
      <c r="C2" s="588"/>
      <c r="D2" s="588"/>
      <c r="E2" s="588"/>
    </row>
    <row r="3" spans="1:5" s="174" customFormat="1" ht="23.25" customHeight="1">
      <c r="A3" s="603" t="s">
        <v>680</v>
      </c>
      <c r="B3" s="603"/>
      <c r="C3" s="603"/>
      <c r="D3" s="603"/>
      <c r="E3" s="603"/>
    </row>
    <row r="4" spans="1:5" ht="13.5" customHeight="1" thickBot="1">
      <c r="A4" s="604" t="s">
        <v>225</v>
      </c>
      <c r="B4" s="604"/>
      <c r="C4" s="604"/>
      <c r="D4" s="604"/>
      <c r="E4" s="604"/>
    </row>
    <row r="5" spans="1:5" s="195" customFormat="1" ht="28.5" customHeight="1">
      <c r="A5" s="594" t="s">
        <v>240</v>
      </c>
      <c r="B5" s="596" t="s">
        <v>236</v>
      </c>
      <c r="C5" s="194" t="s">
        <v>83</v>
      </c>
      <c r="D5" s="194" t="s">
        <v>84</v>
      </c>
      <c r="E5" s="598" t="s">
        <v>409</v>
      </c>
    </row>
    <row r="6" spans="1:5" s="195" customFormat="1" ht="12.75">
      <c r="A6" s="595"/>
      <c r="B6" s="597"/>
      <c r="C6" s="600" t="s">
        <v>85</v>
      </c>
      <c r="D6" s="601"/>
      <c r="E6" s="599"/>
    </row>
    <row r="7" spans="1:5" s="199" customFormat="1" ht="15" customHeight="1" thickBot="1">
      <c r="A7" s="196" t="s">
        <v>137</v>
      </c>
      <c r="B7" s="197" t="s">
        <v>76</v>
      </c>
      <c r="C7" s="197" t="s">
        <v>139</v>
      </c>
      <c r="D7" s="197" t="s">
        <v>140</v>
      </c>
      <c r="E7" s="198" t="s">
        <v>141</v>
      </c>
    </row>
    <row r="8" spans="1:5" s="199" customFormat="1" ht="12.75">
      <c r="A8" s="200">
        <v>1</v>
      </c>
      <c r="B8" s="201" t="s">
        <v>237</v>
      </c>
      <c r="C8" s="202">
        <v>6043</v>
      </c>
      <c r="D8" s="202">
        <v>6637</v>
      </c>
      <c r="E8" s="203">
        <v>6637</v>
      </c>
    </row>
    <row r="9" spans="1:5" s="199" customFormat="1" ht="12.75">
      <c r="A9" s="204">
        <v>2</v>
      </c>
      <c r="B9" s="205" t="s">
        <v>238</v>
      </c>
      <c r="C9" s="206">
        <v>1589</v>
      </c>
      <c r="D9" s="206">
        <v>1398</v>
      </c>
      <c r="E9" s="207">
        <v>1398</v>
      </c>
    </row>
    <row r="10" spans="1:5" s="199" customFormat="1" ht="12.75">
      <c r="A10" s="204">
        <v>3</v>
      </c>
      <c r="B10" s="205" t="s">
        <v>592</v>
      </c>
      <c r="C10" s="206">
        <v>8234</v>
      </c>
      <c r="D10" s="206">
        <v>7466</v>
      </c>
      <c r="E10" s="207">
        <v>7194</v>
      </c>
    </row>
    <row r="11" spans="1:5" s="199" customFormat="1" ht="12.75">
      <c r="A11" s="204">
        <v>4</v>
      </c>
      <c r="B11" s="205" t="s">
        <v>583</v>
      </c>
      <c r="C11" s="206"/>
      <c r="D11" s="206">
        <v>116</v>
      </c>
      <c r="E11" s="207">
        <v>116</v>
      </c>
    </row>
    <row r="12" spans="1:5" s="199" customFormat="1" ht="12.75">
      <c r="A12" s="204">
        <v>5</v>
      </c>
      <c r="B12" s="205" t="s">
        <v>357</v>
      </c>
      <c r="C12" s="206">
        <v>390</v>
      </c>
      <c r="D12" s="206">
        <v>352</v>
      </c>
      <c r="E12" s="207">
        <v>352</v>
      </c>
    </row>
    <row r="13" spans="1:5" s="199" customFormat="1" ht="12.75">
      <c r="A13" s="204">
        <v>6</v>
      </c>
      <c r="B13" s="205" t="s">
        <v>356</v>
      </c>
      <c r="C13" s="206">
        <v>7246</v>
      </c>
      <c r="D13" s="206">
        <v>5972</v>
      </c>
      <c r="E13" s="207">
        <v>5972</v>
      </c>
    </row>
    <row r="14" spans="1:5" s="199" customFormat="1" ht="12.75">
      <c r="A14" s="204">
        <v>7</v>
      </c>
      <c r="B14" s="205" t="s">
        <v>102</v>
      </c>
      <c r="C14" s="206">
        <v>2727</v>
      </c>
      <c r="D14" s="206">
        <v>4216</v>
      </c>
      <c r="E14" s="207">
        <v>4216</v>
      </c>
    </row>
    <row r="15" spans="1:5" s="199" customFormat="1" ht="12.75">
      <c r="A15" s="208">
        <v>8</v>
      </c>
      <c r="B15" s="209" t="s">
        <v>103</v>
      </c>
      <c r="C15" s="210"/>
      <c r="D15" s="210">
        <v>162</v>
      </c>
      <c r="E15" s="211">
        <v>162</v>
      </c>
    </row>
    <row r="16" spans="1:5" s="199" customFormat="1" ht="12.75">
      <c r="A16" s="204">
        <v>9</v>
      </c>
      <c r="B16" s="205" t="s">
        <v>104</v>
      </c>
      <c r="C16" s="206"/>
      <c r="D16" s="206"/>
      <c r="E16" s="207"/>
    </row>
    <row r="17" spans="1:5" s="199" customFormat="1" ht="12.75">
      <c r="A17" s="208">
        <v>10</v>
      </c>
      <c r="B17" s="205" t="s">
        <v>105</v>
      </c>
      <c r="C17" s="206"/>
      <c r="D17" s="206"/>
      <c r="E17" s="207"/>
    </row>
    <row r="18" spans="1:5" s="199" customFormat="1" ht="12.75">
      <c r="A18" s="204">
        <v>11</v>
      </c>
      <c r="B18" s="205" t="s">
        <v>77</v>
      </c>
      <c r="C18" s="206"/>
      <c r="D18" s="206"/>
      <c r="E18" s="207"/>
    </row>
    <row r="19" spans="1:5" s="199" customFormat="1" ht="13.5" thickBot="1">
      <c r="A19" s="208">
        <v>12</v>
      </c>
      <c r="B19" s="205" t="s">
        <v>415</v>
      </c>
      <c r="C19" s="210">
        <v>1469</v>
      </c>
      <c r="D19" s="210">
        <v>6319</v>
      </c>
      <c r="E19" s="211"/>
    </row>
    <row r="20" spans="1:5" s="216" customFormat="1" ht="15.75" thickBot="1">
      <c r="A20" s="212">
        <v>13</v>
      </c>
      <c r="B20" s="213" t="s">
        <v>106</v>
      </c>
      <c r="C20" s="214">
        <f>SUM(C8:C19)</f>
        <v>27698</v>
      </c>
      <c r="D20" s="214">
        <f>SUM(D8:D19)</f>
        <v>32638</v>
      </c>
      <c r="E20" s="215">
        <f>SUM(E8:E19)</f>
        <v>26047</v>
      </c>
    </row>
    <row r="21" spans="1:5" s="216" customFormat="1" ht="15">
      <c r="A21" s="200">
        <v>14</v>
      </c>
      <c r="B21" s="201" t="s">
        <v>308</v>
      </c>
      <c r="C21" s="217"/>
      <c r="D21" s="217"/>
      <c r="E21" s="218"/>
    </row>
    <row r="22" spans="1:5" s="216" customFormat="1" ht="15">
      <c r="A22" s="208">
        <v>15</v>
      </c>
      <c r="B22" s="209" t="s">
        <v>307</v>
      </c>
      <c r="C22" s="188"/>
      <c r="D22" s="188"/>
      <c r="E22" s="219"/>
    </row>
    <row r="23" spans="1:5" s="216" customFormat="1" ht="15">
      <c r="A23" s="208">
        <v>16</v>
      </c>
      <c r="B23" s="209" t="s">
        <v>107</v>
      </c>
      <c r="C23" s="188"/>
      <c r="D23" s="188"/>
      <c r="E23" s="219"/>
    </row>
    <row r="24" spans="1:5" s="216" customFormat="1" ht="15">
      <c r="A24" s="208">
        <v>17</v>
      </c>
      <c r="B24" s="209" t="s">
        <v>108</v>
      </c>
      <c r="C24" s="188"/>
      <c r="D24" s="188"/>
      <c r="E24" s="219"/>
    </row>
    <row r="25" spans="1:5" s="216" customFormat="1" ht="15.75" thickBot="1">
      <c r="A25" s="208">
        <v>18</v>
      </c>
      <c r="B25" s="209" t="s">
        <v>109</v>
      </c>
      <c r="C25" s="188"/>
      <c r="D25" s="188"/>
      <c r="E25" s="219"/>
    </row>
    <row r="26" spans="1:5" s="216" customFormat="1" ht="15.75" thickBot="1">
      <c r="A26" s="212">
        <v>19</v>
      </c>
      <c r="B26" s="213" t="s">
        <v>110</v>
      </c>
      <c r="C26" s="214">
        <f>SUM(C21:C22,C24:C25)</f>
        <v>0</v>
      </c>
      <c r="D26" s="214">
        <f>SUM(D21:D22,D24:D25)</f>
        <v>0</v>
      </c>
      <c r="E26" s="215">
        <f>SUM(E21:E22,E24:E25)</f>
        <v>0</v>
      </c>
    </row>
    <row r="27" spans="1:5" s="216" customFormat="1" ht="15.75" thickBot="1">
      <c r="A27" s="212">
        <v>20</v>
      </c>
      <c r="B27" s="213" t="s">
        <v>111</v>
      </c>
      <c r="C27" s="214">
        <f>C20+C26</f>
        <v>27698</v>
      </c>
      <c r="D27" s="214">
        <f>D20+D26</f>
        <v>32638</v>
      </c>
      <c r="E27" s="215">
        <f>E20+E26</f>
        <v>26047</v>
      </c>
    </row>
    <row r="28" spans="1:5" s="199" customFormat="1" ht="12.75">
      <c r="A28" s="200">
        <v>21</v>
      </c>
      <c r="B28" s="201" t="s">
        <v>112</v>
      </c>
      <c r="C28" s="217"/>
      <c r="D28" s="217"/>
      <c r="E28" s="218"/>
    </row>
    <row r="29" spans="1:5" s="199" customFormat="1" ht="13.5" thickBot="1">
      <c r="A29" s="208">
        <v>22</v>
      </c>
      <c r="B29" s="209" t="s">
        <v>113</v>
      </c>
      <c r="C29" s="220"/>
      <c r="D29" s="220"/>
      <c r="E29" s="219"/>
    </row>
    <row r="30" spans="1:5" s="216" customFormat="1" ht="15.75" thickBot="1">
      <c r="A30" s="212">
        <v>23</v>
      </c>
      <c r="B30" s="213" t="s">
        <v>114</v>
      </c>
      <c r="C30" s="214">
        <f>SUM(C27:C29)</f>
        <v>27698</v>
      </c>
      <c r="D30" s="214">
        <f>SUM(D27:D29)</f>
        <v>32638</v>
      </c>
      <c r="E30" s="215">
        <f>SUM(E27:E29)</f>
        <v>26047</v>
      </c>
    </row>
    <row r="31" spans="1:5" s="199" customFormat="1" ht="12.75">
      <c r="A31" s="200">
        <v>24</v>
      </c>
      <c r="B31" s="201" t="s">
        <v>228</v>
      </c>
      <c r="C31" s="217">
        <v>1295</v>
      </c>
      <c r="D31" s="217">
        <v>1100</v>
      </c>
      <c r="E31" s="218">
        <v>1100</v>
      </c>
    </row>
    <row r="32" spans="1:5" s="199" customFormat="1" ht="12.75">
      <c r="A32" s="204">
        <v>25</v>
      </c>
      <c r="B32" s="205" t="s">
        <v>681</v>
      </c>
      <c r="C32" s="182">
        <v>19605</v>
      </c>
      <c r="D32" s="182">
        <v>19250</v>
      </c>
      <c r="E32" s="221">
        <v>19250</v>
      </c>
    </row>
    <row r="33" spans="1:5" s="199" customFormat="1" ht="12.75">
      <c r="A33" s="204">
        <v>26</v>
      </c>
      <c r="B33" s="205" t="s">
        <v>115</v>
      </c>
      <c r="C33" s="182">
        <v>3246</v>
      </c>
      <c r="D33" s="182">
        <v>3962</v>
      </c>
      <c r="E33" s="221">
        <v>3962</v>
      </c>
    </row>
    <row r="34" spans="1:5" s="199" customFormat="1" ht="12.75">
      <c r="A34" s="204">
        <v>27</v>
      </c>
      <c r="B34" s="205" t="s">
        <v>116</v>
      </c>
      <c r="C34" s="182"/>
      <c r="D34" s="182">
        <v>60</v>
      </c>
      <c r="E34" s="221">
        <v>60</v>
      </c>
    </row>
    <row r="35" spans="1:5" s="199" customFormat="1" ht="12.75">
      <c r="A35" s="204">
        <v>28</v>
      </c>
      <c r="B35" s="205" t="s">
        <v>335</v>
      </c>
      <c r="C35" s="182">
        <v>810</v>
      </c>
      <c r="D35" s="182">
        <v>1915</v>
      </c>
      <c r="E35" s="221">
        <v>925</v>
      </c>
    </row>
    <row r="36" spans="1:5" s="199" customFormat="1" ht="12.75">
      <c r="A36" s="204">
        <v>29</v>
      </c>
      <c r="B36" s="205" t="s">
        <v>117</v>
      </c>
      <c r="C36" s="182"/>
      <c r="D36" s="182"/>
      <c r="E36" s="221"/>
    </row>
    <row r="37" spans="1:5" s="199" customFormat="1" ht="12.75">
      <c r="A37" s="204">
        <v>30</v>
      </c>
      <c r="B37" s="205" t="s">
        <v>118</v>
      </c>
      <c r="C37" s="182"/>
      <c r="D37" s="182">
        <v>2950</v>
      </c>
      <c r="E37" s="221">
        <v>2950</v>
      </c>
    </row>
    <row r="38" spans="1:5" s="199" customFormat="1" ht="12.75">
      <c r="A38" s="208">
        <v>31</v>
      </c>
      <c r="B38" s="205" t="s">
        <v>119</v>
      </c>
      <c r="C38" s="188"/>
      <c r="D38" s="188">
        <v>60</v>
      </c>
      <c r="E38" s="219">
        <v>60</v>
      </c>
    </row>
    <row r="39" spans="1:5" s="199" customFormat="1" ht="12.75">
      <c r="A39" s="204">
        <v>32</v>
      </c>
      <c r="B39" s="205" t="s">
        <v>120</v>
      </c>
      <c r="C39" s="182"/>
      <c r="D39" s="182"/>
      <c r="E39" s="221"/>
    </row>
    <row r="40" spans="1:5" s="199" customFormat="1" ht="12.75">
      <c r="A40" s="208">
        <v>33</v>
      </c>
      <c r="B40" s="222" t="s">
        <v>121</v>
      </c>
      <c r="C40" s="188"/>
      <c r="D40" s="188"/>
      <c r="E40" s="219"/>
    </row>
    <row r="41" spans="1:5" s="199" customFormat="1" ht="12.75">
      <c r="A41" s="204">
        <v>34</v>
      </c>
      <c r="B41" s="205" t="s">
        <v>166</v>
      </c>
      <c r="C41" s="182"/>
      <c r="D41" s="182"/>
      <c r="E41" s="221"/>
    </row>
    <row r="42" spans="1:5" s="199" customFormat="1" ht="13.5" thickBot="1">
      <c r="A42" s="208">
        <v>35</v>
      </c>
      <c r="B42" s="201" t="s">
        <v>122</v>
      </c>
      <c r="C42" s="188"/>
      <c r="D42" s="188"/>
      <c r="E42" s="219"/>
    </row>
    <row r="43" spans="1:5" s="199" customFormat="1" ht="21.75" thickBot="1">
      <c r="A43" s="212">
        <v>36</v>
      </c>
      <c r="B43" s="213" t="s">
        <v>123</v>
      </c>
      <c r="C43" s="223">
        <f>C31+C32+C33+C34+C35+C37+C38+C39+C41+C42</f>
        <v>24956</v>
      </c>
      <c r="D43" s="223">
        <f>D31+D32+D33+D34+D35+D37+D38+D39+D41+D42</f>
        <v>29297</v>
      </c>
      <c r="E43" s="224">
        <f>E31+E32+E33+E34+E35+E37+E38+E39+E41+E42</f>
        <v>28307</v>
      </c>
    </row>
    <row r="44" spans="1:5" s="199" customFormat="1" ht="12.75">
      <c r="A44" s="200">
        <v>37</v>
      </c>
      <c r="B44" s="201" t="s">
        <v>306</v>
      </c>
      <c r="C44" s="217"/>
      <c r="D44" s="217"/>
      <c r="E44" s="218"/>
    </row>
    <row r="45" spans="1:5" s="199" customFormat="1" ht="12.75">
      <c r="A45" s="204">
        <v>38</v>
      </c>
      <c r="B45" s="201" t="s">
        <v>305</v>
      </c>
      <c r="C45" s="182"/>
      <c r="D45" s="182"/>
      <c r="E45" s="221"/>
    </row>
    <row r="46" spans="1:5" s="199" customFormat="1" ht="12.75">
      <c r="A46" s="204">
        <v>39</v>
      </c>
      <c r="B46" s="225" t="s">
        <v>124</v>
      </c>
      <c r="C46" s="217"/>
      <c r="D46" s="217"/>
      <c r="E46" s="218"/>
    </row>
    <row r="47" spans="1:5" s="199" customFormat="1" ht="12.75">
      <c r="A47" s="200">
        <v>40</v>
      </c>
      <c r="B47" s="209" t="s">
        <v>125</v>
      </c>
      <c r="C47" s="217"/>
      <c r="D47" s="217"/>
      <c r="E47" s="218"/>
    </row>
    <row r="48" spans="1:5" s="199" customFormat="1" ht="13.5" thickBot="1">
      <c r="A48" s="208">
        <v>41</v>
      </c>
      <c r="B48" s="209" t="s">
        <v>126</v>
      </c>
      <c r="C48" s="188"/>
      <c r="D48" s="188"/>
      <c r="E48" s="219"/>
    </row>
    <row r="49" spans="1:5" s="199" customFormat="1" ht="13.5" thickBot="1">
      <c r="A49" s="212">
        <v>42</v>
      </c>
      <c r="B49" s="213" t="s">
        <v>127</v>
      </c>
      <c r="C49" s="223">
        <f>SUM(C44:C45,C47:C48)</f>
        <v>0</v>
      </c>
      <c r="D49" s="223">
        <f>SUM(D44:D45,D47:D48)</f>
        <v>0</v>
      </c>
      <c r="E49" s="224">
        <f>SUM(E44:E45,E47:E48)</f>
        <v>0</v>
      </c>
    </row>
    <row r="50" spans="1:5" s="216" customFormat="1" ht="15.75" thickBot="1">
      <c r="A50" s="226">
        <v>43</v>
      </c>
      <c r="B50" s="227" t="s">
        <v>128</v>
      </c>
      <c r="C50" s="228">
        <f>C43+C49</f>
        <v>24956</v>
      </c>
      <c r="D50" s="228">
        <f>D43+D49</f>
        <v>29297</v>
      </c>
      <c r="E50" s="229">
        <f>E43+E49</f>
        <v>28307</v>
      </c>
    </row>
    <row r="51" spans="1:5" s="199" customFormat="1" ht="12.75">
      <c r="A51" s="200">
        <v>44</v>
      </c>
      <c r="B51" s="201" t="s">
        <v>129</v>
      </c>
      <c r="C51" s="217">
        <v>2742</v>
      </c>
      <c r="D51" s="217">
        <v>3341</v>
      </c>
      <c r="E51" s="218">
        <v>599</v>
      </c>
    </row>
    <row r="52" spans="1:5" s="199" customFormat="1" ht="12.75">
      <c r="A52" s="208">
        <v>45</v>
      </c>
      <c r="B52" s="205" t="s">
        <v>130</v>
      </c>
      <c r="C52" s="220"/>
      <c r="D52" s="220"/>
      <c r="E52" s="219"/>
    </row>
    <row r="53" spans="1:5" s="199" customFormat="1" ht="13.5" thickBot="1">
      <c r="A53" s="208">
        <v>46</v>
      </c>
      <c r="B53" s="209" t="s">
        <v>131</v>
      </c>
      <c r="C53" s="230"/>
      <c r="D53" s="230"/>
      <c r="E53" s="219"/>
    </row>
    <row r="54" spans="1:5" s="199" customFormat="1" ht="13.5" thickBot="1">
      <c r="A54" s="231">
        <v>47</v>
      </c>
      <c r="B54" s="232" t="s">
        <v>132</v>
      </c>
      <c r="C54" s="223">
        <f>C50+C51+C52+C53</f>
        <v>27698</v>
      </c>
      <c r="D54" s="223">
        <f>D50+D51+D52+D53</f>
        <v>32638</v>
      </c>
      <c r="E54" s="233">
        <f>E50+E51+E52+E53</f>
        <v>28906</v>
      </c>
    </row>
    <row r="55" spans="1:5" s="199" customFormat="1" ht="21.75" thickBot="1">
      <c r="A55" s="234">
        <v>48</v>
      </c>
      <c r="B55" s="213" t="s">
        <v>133</v>
      </c>
      <c r="C55" s="223"/>
      <c r="D55" s="223"/>
      <c r="E55" s="224"/>
    </row>
    <row r="56" spans="1:5" s="199" customFormat="1" ht="32.25" thickBot="1">
      <c r="A56" s="234">
        <v>49</v>
      </c>
      <c r="B56" s="213" t="s">
        <v>134</v>
      </c>
      <c r="C56" s="223"/>
      <c r="D56" s="223"/>
      <c r="E56" s="224"/>
    </row>
    <row r="57" spans="1:5" s="199" customFormat="1" ht="13.5" thickBot="1">
      <c r="A57" s="234">
        <v>50</v>
      </c>
      <c r="B57" s="213" t="s">
        <v>135</v>
      </c>
      <c r="C57" s="223">
        <f>+C49-C26</f>
        <v>0</v>
      </c>
      <c r="D57" s="223">
        <f>+D49-D26</f>
        <v>0</v>
      </c>
      <c r="E57" s="224">
        <f>+E49-E26</f>
        <v>0</v>
      </c>
    </row>
    <row r="58" spans="1:5" s="199" customFormat="1" ht="13.5" thickBot="1">
      <c r="A58" s="235">
        <v>51</v>
      </c>
      <c r="B58" s="227" t="s">
        <v>136</v>
      </c>
      <c r="C58" s="236"/>
      <c r="D58" s="236"/>
      <c r="E58" s="229">
        <f>+E52+E53-E29</f>
        <v>0</v>
      </c>
    </row>
    <row r="59" ht="15.75">
      <c r="B59" s="237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7/2. melléklet a 7/2015. (V.08.)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B7" sqref="B7:H7"/>
    </sheetView>
  </sheetViews>
  <sheetFormatPr defaultColWidth="9.00390625" defaultRowHeight="12.75"/>
  <sheetData>
    <row r="1" spans="1:10" ht="12.75">
      <c r="A1" s="610" t="s">
        <v>682</v>
      </c>
      <c r="B1" s="611"/>
      <c r="C1" s="611"/>
      <c r="D1" s="611"/>
      <c r="E1" s="611"/>
      <c r="F1" s="611"/>
      <c r="G1" s="611"/>
      <c r="H1" s="611"/>
      <c r="I1" s="611"/>
      <c r="J1" s="611"/>
    </row>
    <row r="2" spans="1:10" ht="12.75">
      <c r="A2" s="612" t="s">
        <v>683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10" ht="25.5">
      <c r="A3" s="543" t="s">
        <v>240</v>
      </c>
      <c r="B3" s="614" t="s">
        <v>236</v>
      </c>
      <c r="C3" s="615"/>
      <c r="D3" s="615"/>
      <c r="E3" s="615"/>
      <c r="F3" s="615"/>
      <c r="G3" s="615"/>
      <c r="H3" s="615"/>
      <c r="I3" s="614" t="s">
        <v>684</v>
      </c>
      <c r="J3" s="614"/>
    </row>
    <row r="4" spans="1:10" ht="12.75">
      <c r="A4" s="540" t="s">
        <v>192</v>
      </c>
      <c r="B4" s="616" t="s">
        <v>193</v>
      </c>
      <c r="C4" s="616"/>
      <c r="D4" s="616"/>
      <c r="E4" s="616"/>
      <c r="F4" s="616"/>
      <c r="G4" s="616"/>
      <c r="H4" s="616"/>
      <c r="I4" s="617" t="s">
        <v>194</v>
      </c>
      <c r="J4" s="617"/>
    </row>
    <row r="5" spans="1:10" ht="12.75">
      <c r="A5" s="541" t="s">
        <v>685</v>
      </c>
      <c r="B5" s="609" t="s">
        <v>686</v>
      </c>
      <c r="C5" s="609"/>
      <c r="D5" s="609"/>
      <c r="E5" s="609"/>
      <c r="F5" s="609"/>
      <c r="G5" s="609"/>
      <c r="H5" s="609"/>
      <c r="I5" s="608" t="s">
        <v>722</v>
      </c>
      <c r="J5" s="608"/>
    </row>
    <row r="6" spans="1:10" ht="12.75">
      <c r="A6" s="541" t="s">
        <v>687</v>
      </c>
      <c r="B6" s="609" t="s">
        <v>688</v>
      </c>
      <c r="C6" s="609"/>
      <c r="D6" s="609"/>
      <c r="E6" s="609"/>
      <c r="F6" s="609"/>
      <c r="G6" s="609"/>
      <c r="H6" s="609"/>
      <c r="I6" s="608" t="s">
        <v>723</v>
      </c>
      <c r="J6" s="608"/>
    </row>
    <row r="7" spans="1:10" ht="12.75">
      <c r="A7" s="544" t="s">
        <v>170</v>
      </c>
      <c r="B7" s="605" t="s">
        <v>689</v>
      </c>
      <c r="C7" s="605"/>
      <c r="D7" s="605"/>
      <c r="E7" s="605"/>
      <c r="F7" s="605"/>
      <c r="G7" s="605"/>
      <c r="H7" s="605"/>
      <c r="I7" s="606">
        <v>2260</v>
      </c>
      <c r="J7" s="607"/>
    </row>
    <row r="8" spans="1:10" ht="12.75">
      <c r="A8" s="541" t="s">
        <v>690</v>
      </c>
      <c r="B8" s="609" t="s">
        <v>691</v>
      </c>
      <c r="C8" s="609"/>
      <c r="D8" s="609"/>
      <c r="E8" s="609"/>
      <c r="F8" s="609"/>
      <c r="G8" s="609"/>
      <c r="H8" s="609"/>
      <c r="I8" s="608" t="s">
        <v>724</v>
      </c>
      <c r="J8" s="608"/>
    </row>
    <row r="9" spans="1:10" ht="12.75">
      <c r="A9" s="541" t="s">
        <v>692</v>
      </c>
      <c r="B9" s="609" t="s">
        <v>693</v>
      </c>
      <c r="C9" s="609"/>
      <c r="D9" s="609"/>
      <c r="E9" s="609"/>
      <c r="F9" s="609"/>
      <c r="G9" s="609"/>
      <c r="H9" s="609"/>
      <c r="I9" s="608"/>
      <c r="J9" s="608"/>
    </row>
    <row r="10" spans="1:10" ht="12.75">
      <c r="A10" s="544" t="s">
        <v>694</v>
      </c>
      <c r="B10" s="605" t="s">
        <v>695</v>
      </c>
      <c r="C10" s="605"/>
      <c r="D10" s="605"/>
      <c r="E10" s="605"/>
      <c r="F10" s="605"/>
      <c r="G10" s="605"/>
      <c r="H10" s="605"/>
      <c r="I10" s="606">
        <v>599</v>
      </c>
      <c r="J10" s="607"/>
    </row>
    <row r="11" spans="1:10" ht="12.75">
      <c r="A11" s="544" t="s">
        <v>696</v>
      </c>
      <c r="B11" s="605" t="s">
        <v>697</v>
      </c>
      <c r="C11" s="605"/>
      <c r="D11" s="605"/>
      <c r="E11" s="605"/>
      <c r="F11" s="605"/>
      <c r="G11" s="605"/>
      <c r="H11" s="605"/>
      <c r="I11" s="606">
        <v>2859</v>
      </c>
      <c r="J11" s="607"/>
    </row>
    <row r="12" spans="1:10" ht="12.75">
      <c r="A12" s="541" t="s">
        <v>698</v>
      </c>
      <c r="B12" s="609" t="s">
        <v>699</v>
      </c>
      <c r="C12" s="609"/>
      <c r="D12" s="609"/>
      <c r="E12" s="609"/>
      <c r="F12" s="609"/>
      <c r="G12" s="609"/>
      <c r="H12" s="609"/>
      <c r="I12" s="608"/>
      <c r="J12" s="608"/>
    </row>
    <row r="13" spans="1:10" ht="12.75">
      <c r="A13" s="541" t="s">
        <v>700</v>
      </c>
      <c r="B13" s="609" t="s">
        <v>701</v>
      </c>
      <c r="C13" s="609"/>
      <c r="D13" s="609"/>
      <c r="E13" s="609"/>
      <c r="F13" s="609"/>
      <c r="G13" s="609"/>
      <c r="H13" s="609"/>
      <c r="I13" s="608"/>
      <c r="J13" s="608"/>
    </row>
    <row r="14" spans="1:10" ht="12.75">
      <c r="A14" s="544" t="s">
        <v>702</v>
      </c>
      <c r="B14" s="605" t="s">
        <v>703</v>
      </c>
      <c r="C14" s="605"/>
      <c r="D14" s="605"/>
      <c r="E14" s="605"/>
      <c r="F14" s="605"/>
      <c r="G14" s="605"/>
      <c r="H14" s="605"/>
      <c r="I14" s="606"/>
      <c r="J14" s="607"/>
    </row>
    <row r="15" spans="1:10" ht="12.75">
      <c r="A15" s="541" t="s">
        <v>704</v>
      </c>
      <c r="B15" s="609" t="s">
        <v>705</v>
      </c>
      <c r="C15" s="609"/>
      <c r="D15" s="609"/>
      <c r="E15" s="609"/>
      <c r="F15" s="609"/>
      <c r="G15" s="609"/>
      <c r="H15" s="609"/>
      <c r="I15" s="608"/>
      <c r="J15" s="608"/>
    </row>
    <row r="16" spans="1:10" ht="12.75">
      <c r="A16" s="541" t="s">
        <v>706</v>
      </c>
      <c r="B16" s="609" t="s">
        <v>707</v>
      </c>
      <c r="C16" s="609"/>
      <c r="D16" s="609"/>
      <c r="E16" s="609"/>
      <c r="F16" s="609"/>
      <c r="G16" s="609"/>
      <c r="H16" s="609"/>
      <c r="I16" s="608"/>
      <c r="J16" s="608"/>
    </row>
    <row r="17" spans="1:10" ht="12.75">
      <c r="A17" s="544" t="s">
        <v>708</v>
      </c>
      <c r="B17" s="605" t="s">
        <v>709</v>
      </c>
      <c r="C17" s="605"/>
      <c r="D17" s="605"/>
      <c r="E17" s="605"/>
      <c r="F17" s="605"/>
      <c r="G17" s="605"/>
      <c r="H17" s="605"/>
      <c r="I17" s="606"/>
      <c r="J17" s="607"/>
    </row>
    <row r="18" spans="1:10" ht="12.75">
      <c r="A18" s="544" t="s">
        <v>710</v>
      </c>
      <c r="B18" s="605" t="s">
        <v>711</v>
      </c>
      <c r="C18" s="605"/>
      <c r="D18" s="605"/>
      <c r="E18" s="605"/>
      <c r="F18" s="605"/>
      <c r="G18" s="605"/>
      <c r="H18" s="605"/>
      <c r="I18" s="606"/>
      <c r="J18" s="607"/>
    </row>
    <row r="19" spans="1:10" ht="12.75">
      <c r="A19" s="544" t="s">
        <v>712</v>
      </c>
      <c r="B19" s="605" t="s">
        <v>713</v>
      </c>
      <c r="C19" s="605"/>
      <c r="D19" s="605"/>
      <c r="E19" s="605"/>
      <c r="F19" s="605"/>
      <c r="G19" s="605"/>
      <c r="H19" s="605"/>
      <c r="I19" s="606">
        <v>2859</v>
      </c>
      <c r="J19" s="607"/>
    </row>
    <row r="20" spans="1:10" ht="12.75">
      <c r="A20" s="544" t="s">
        <v>714</v>
      </c>
      <c r="B20" s="605" t="s">
        <v>715</v>
      </c>
      <c r="C20" s="605"/>
      <c r="D20" s="605"/>
      <c r="E20" s="605"/>
      <c r="F20" s="605"/>
      <c r="G20" s="605"/>
      <c r="H20" s="605"/>
      <c r="I20" s="608"/>
      <c r="J20" s="608"/>
    </row>
    <row r="21" spans="1:10" ht="12.75">
      <c r="A21" s="544" t="s">
        <v>716</v>
      </c>
      <c r="B21" s="605" t="s">
        <v>717</v>
      </c>
      <c r="C21" s="605"/>
      <c r="D21" s="605"/>
      <c r="E21" s="605"/>
      <c r="F21" s="605"/>
      <c r="G21" s="605"/>
      <c r="H21" s="605"/>
      <c r="I21" s="606">
        <v>2859</v>
      </c>
      <c r="J21" s="607"/>
    </row>
    <row r="22" spans="1:10" ht="12.75">
      <c r="A22" s="544" t="s">
        <v>718</v>
      </c>
      <c r="B22" s="605" t="s">
        <v>719</v>
      </c>
      <c r="C22" s="605"/>
      <c r="D22" s="605"/>
      <c r="E22" s="605"/>
      <c r="F22" s="605"/>
      <c r="G22" s="605"/>
      <c r="H22" s="605"/>
      <c r="I22" s="606"/>
      <c r="J22" s="607"/>
    </row>
    <row r="23" spans="1:10" ht="12.75">
      <c r="A23" s="544" t="s">
        <v>720</v>
      </c>
      <c r="B23" s="605" t="s">
        <v>721</v>
      </c>
      <c r="C23" s="605"/>
      <c r="D23" s="605"/>
      <c r="E23" s="605"/>
      <c r="F23" s="605"/>
      <c r="G23" s="605"/>
      <c r="H23" s="605"/>
      <c r="I23" s="606"/>
      <c r="J23" s="607"/>
    </row>
  </sheetData>
  <sheetProtection/>
  <mergeCells count="44">
    <mergeCell ref="B7:H7"/>
    <mergeCell ref="I7:J7"/>
    <mergeCell ref="A1:J1"/>
    <mergeCell ref="A2:J2"/>
    <mergeCell ref="B3:H3"/>
    <mergeCell ref="I3:J3"/>
    <mergeCell ref="B4:H4"/>
    <mergeCell ref="I4:J4"/>
    <mergeCell ref="B5:H5"/>
    <mergeCell ref="I5:J5"/>
    <mergeCell ref="B6:H6"/>
    <mergeCell ref="I6:J6"/>
    <mergeCell ref="B13:H13"/>
    <mergeCell ref="I13:J13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9:H19"/>
    <mergeCell ref="I19:J19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23:H23"/>
    <mergeCell ref="I23:J23"/>
    <mergeCell ref="B20:H20"/>
    <mergeCell ref="I20:J20"/>
    <mergeCell ref="B21:H21"/>
    <mergeCell ref="I21:J21"/>
    <mergeCell ref="B22:H22"/>
    <mergeCell ref="I22:J22"/>
  </mergeCells>
  <printOptions/>
  <pageMargins left="0.7" right="0.7" top="0.75" bottom="0.75" header="0.3" footer="0.3"/>
  <pageSetup horizontalDpi="120" verticalDpi="120" orientation="portrait" paperSize="9" r:id="rId1"/>
  <headerFooter alignWithMargins="0">
    <oddHeader>&amp;R7/3.melléklet a 7/2015.(V.08.)önkormányzati rendelethez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39.625" style="28" customWidth="1"/>
    <col min="2" max="7" width="15.625" style="27" customWidth="1"/>
    <col min="8" max="8" width="5.125" style="27" customWidth="1"/>
    <col min="9" max="16384" width="9.375" style="27" customWidth="1"/>
  </cols>
  <sheetData>
    <row r="1" spans="1:8" ht="18" customHeight="1">
      <c r="A1" s="618" t="s">
        <v>648</v>
      </c>
      <c r="B1" s="618"/>
      <c r="C1" s="618"/>
      <c r="D1" s="618"/>
      <c r="E1" s="618"/>
      <c r="F1" s="618"/>
      <c r="G1" s="618"/>
      <c r="H1" s="619" t="str">
        <f>+CONCATENATE("3. melléklet a ……/",LEFT('[1]ÖSSZEFÜGGÉSEK'!A4,4)+1,". (……) önkormányzati rendelethez")</f>
        <v>3. melléklet a ……/2015. (……) önkormányzati rendelethez</v>
      </c>
    </row>
    <row r="2" spans="1:8" ht="22.5" customHeight="1" thickBot="1">
      <c r="A2" s="435"/>
      <c r="B2" s="436"/>
      <c r="C2" s="436"/>
      <c r="D2" s="436"/>
      <c r="E2" s="436"/>
      <c r="F2" s="620" t="s">
        <v>235</v>
      </c>
      <c r="G2" s="620"/>
      <c r="H2" s="619"/>
    </row>
    <row r="3" spans="1:8" s="30" customFormat="1" ht="50.25" customHeight="1" thickBot="1">
      <c r="A3" s="73" t="s">
        <v>649</v>
      </c>
      <c r="B3" s="74" t="s">
        <v>650</v>
      </c>
      <c r="C3" s="74" t="s">
        <v>651</v>
      </c>
      <c r="D3" s="74" t="str">
        <f>+CONCATENATE("Felhasználás ",LEFT('[1]ÖSSZEFÜGGÉSEK'!A4,4)-1,". XII.31-ig")</f>
        <v>Felhasználás 2013. XII.31-ig</v>
      </c>
      <c r="E3" s="74" t="str">
        <f>+CONCATENATE(LEFT('[1]ÖSSZEFÜGGÉSEK'!A4,4),". évi módosított előirányzat")</f>
        <v>2014. évi módosított előirányzat</v>
      </c>
      <c r="F3" s="437" t="str">
        <f>+CONCATENATE(LEFT('[1]ÖSSZEFÜGGÉSEK'!A4,4),". évi teljesítés")</f>
        <v>2014. évi teljesítés</v>
      </c>
      <c r="G3" s="438" t="str">
        <f>+CONCATENATE("Összes teljesítés ",LEFT('[1]ÖSSZEFÜGGÉSEK'!A4,4),". dec. 31-ig")</f>
        <v>Összes teljesítés 2014. dec. 31-ig</v>
      </c>
      <c r="H3" s="619"/>
    </row>
    <row r="4" spans="1:8" s="436" customFormat="1" ht="12" customHeight="1" thickBot="1">
      <c r="A4" s="439" t="s">
        <v>137</v>
      </c>
      <c r="B4" s="440" t="s">
        <v>138</v>
      </c>
      <c r="C4" s="440" t="s">
        <v>139</v>
      </c>
      <c r="D4" s="440" t="s">
        <v>140</v>
      </c>
      <c r="E4" s="440" t="s">
        <v>141</v>
      </c>
      <c r="F4" s="441" t="s">
        <v>142</v>
      </c>
      <c r="G4" s="442" t="s">
        <v>652</v>
      </c>
      <c r="H4" s="619"/>
    </row>
    <row r="5" spans="1:8" ht="15.75" customHeight="1">
      <c r="A5" s="31" t="s">
        <v>655</v>
      </c>
      <c r="B5" s="443">
        <v>162</v>
      </c>
      <c r="C5" s="444" t="s">
        <v>656</v>
      </c>
      <c r="D5" s="443"/>
      <c r="E5" s="443">
        <v>162</v>
      </c>
      <c r="F5" s="445">
        <v>162</v>
      </c>
      <c r="G5" s="446">
        <f>+D5+F5</f>
        <v>162</v>
      </c>
      <c r="H5" s="619"/>
    </row>
    <row r="6" spans="1:8" ht="15.75" customHeight="1">
      <c r="A6" s="31"/>
      <c r="B6" s="443"/>
      <c r="C6" s="444"/>
      <c r="D6" s="443"/>
      <c r="E6" s="443"/>
      <c r="F6" s="445"/>
      <c r="G6" s="446">
        <f aca="true" t="shared" si="0" ref="G6:G23">+D6+F6</f>
        <v>0</v>
      </c>
      <c r="H6" s="619"/>
    </row>
    <row r="7" spans="1:8" ht="15.75" customHeight="1">
      <c r="A7" s="31"/>
      <c r="B7" s="443"/>
      <c r="C7" s="444"/>
      <c r="D7" s="443"/>
      <c r="E7" s="443"/>
      <c r="F7" s="445"/>
      <c r="G7" s="446">
        <f t="shared" si="0"/>
        <v>0</v>
      </c>
      <c r="H7" s="619"/>
    </row>
    <row r="8" spans="1:8" ht="15.75" customHeight="1">
      <c r="A8" s="34"/>
      <c r="B8" s="443"/>
      <c r="C8" s="444"/>
      <c r="D8" s="443"/>
      <c r="E8" s="443"/>
      <c r="F8" s="445"/>
      <c r="G8" s="446">
        <f t="shared" si="0"/>
        <v>0</v>
      </c>
      <c r="H8" s="619"/>
    </row>
    <row r="9" spans="1:8" ht="15.75" customHeight="1">
      <c r="A9" s="31"/>
      <c r="B9" s="443"/>
      <c r="C9" s="444"/>
      <c r="D9" s="443"/>
      <c r="E9" s="443"/>
      <c r="F9" s="445"/>
      <c r="G9" s="446">
        <f t="shared" si="0"/>
        <v>0</v>
      </c>
      <c r="H9" s="619"/>
    </row>
    <row r="10" spans="1:8" ht="15.75" customHeight="1">
      <c r="A10" s="34"/>
      <c r="B10" s="443"/>
      <c r="C10" s="444"/>
      <c r="D10" s="443"/>
      <c r="E10" s="443"/>
      <c r="F10" s="445"/>
      <c r="G10" s="446">
        <f t="shared" si="0"/>
        <v>0</v>
      </c>
      <c r="H10" s="619"/>
    </row>
    <row r="11" spans="1:8" ht="15.75" customHeight="1">
      <c r="A11" s="31"/>
      <c r="B11" s="443"/>
      <c r="C11" s="444"/>
      <c r="D11" s="443"/>
      <c r="E11" s="443"/>
      <c r="F11" s="445"/>
      <c r="G11" s="446">
        <f t="shared" si="0"/>
        <v>0</v>
      </c>
      <c r="H11" s="619"/>
    </row>
    <row r="12" spans="1:8" ht="15.75" customHeight="1">
      <c r="A12" s="31"/>
      <c r="B12" s="443"/>
      <c r="C12" s="444"/>
      <c r="D12" s="443"/>
      <c r="E12" s="443"/>
      <c r="F12" s="445"/>
      <c r="G12" s="446">
        <f t="shared" si="0"/>
        <v>0</v>
      </c>
      <c r="H12" s="619"/>
    </row>
    <row r="13" spans="1:8" ht="15.75" customHeight="1">
      <c r="A13" s="31"/>
      <c r="B13" s="443"/>
      <c r="C13" s="444"/>
      <c r="D13" s="443"/>
      <c r="E13" s="443"/>
      <c r="F13" s="445"/>
      <c r="G13" s="446">
        <f t="shared" si="0"/>
        <v>0</v>
      </c>
      <c r="H13" s="619"/>
    </row>
    <row r="14" spans="1:8" ht="15.75" customHeight="1">
      <c r="A14" s="31"/>
      <c r="B14" s="443"/>
      <c r="C14" s="444"/>
      <c r="D14" s="443"/>
      <c r="E14" s="443"/>
      <c r="F14" s="445"/>
      <c r="G14" s="446">
        <f t="shared" si="0"/>
        <v>0</v>
      </c>
      <c r="H14" s="619"/>
    </row>
    <row r="15" spans="1:8" ht="15.75" customHeight="1">
      <c r="A15" s="31"/>
      <c r="B15" s="443"/>
      <c r="C15" s="444"/>
      <c r="D15" s="443"/>
      <c r="E15" s="443"/>
      <c r="F15" s="445"/>
      <c r="G15" s="446">
        <f t="shared" si="0"/>
        <v>0</v>
      </c>
      <c r="H15" s="619"/>
    </row>
    <row r="16" spans="1:8" ht="15.75" customHeight="1">
      <c r="A16" s="31"/>
      <c r="B16" s="443"/>
      <c r="C16" s="444"/>
      <c r="D16" s="443"/>
      <c r="E16" s="443"/>
      <c r="F16" s="445"/>
      <c r="G16" s="446">
        <f t="shared" si="0"/>
        <v>0</v>
      </c>
      <c r="H16" s="619"/>
    </row>
    <row r="17" spans="1:8" ht="15.75" customHeight="1">
      <c r="A17" s="31"/>
      <c r="B17" s="443"/>
      <c r="C17" s="444"/>
      <c r="D17" s="443"/>
      <c r="E17" s="443"/>
      <c r="F17" s="445"/>
      <c r="G17" s="446">
        <f t="shared" si="0"/>
        <v>0</v>
      </c>
      <c r="H17" s="619"/>
    </row>
    <row r="18" spans="1:8" ht="15.75" customHeight="1">
      <c r="A18" s="31"/>
      <c r="B18" s="443"/>
      <c r="C18" s="444"/>
      <c r="D18" s="443"/>
      <c r="E18" s="443"/>
      <c r="F18" s="445"/>
      <c r="G18" s="446">
        <f t="shared" si="0"/>
        <v>0</v>
      </c>
      <c r="H18" s="619"/>
    </row>
    <row r="19" spans="1:8" ht="15.75" customHeight="1">
      <c r="A19" s="31"/>
      <c r="B19" s="443"/>
      <c r="C19" s="444"/>
      <c r="D19" s="443"/>
      <c r="E19" s="443"/>
      <c r="F19" s="445"/>
      <c r="G19" s="446">
        <f t="shared" si="0"/>
        <v>0</v>
      </c>
      <c r="H19" s="619"/>
    </row>
    <row r="20" spans="1:8" ht="15.75" customHeight="1">
      <c r="A20" s="31"/>
      <c r="B20" s="443"/>
      <c r="C20" s="444"/>
      <c r="D20" s="443"/>
      <c r="E20" s="443"/>
      <c r="F20" s="445"/>
      <c r="G20" s="446">
        <f t="shared" si="0"/>
        <v>0</v>
      </c>
      <c r="H20" s="619"/>
    </row>
    <row r="21" spans="1:8" ht="15.75" customHeight="1">
      <c r="A21" s="31"/>
      <c r="B21" s="443"/>
      <c r="C21" s="444"/>
      <c r="D21" s="443"/>
      <c r="E21" s="443"/>
      <c r="F21" s="445"/>
      <c r="G21" s="446">
        <f t="shared" si="0"/>
        <v>0</v>
      </c>
      <c r="H21" s="619"/>
    </row>
    <row r="22" spans="1:8" ht="15.75" customHeight="1">
      <c r="A22" s="31"/>
      <c r="B22" s="443"/>
      <c r="C22" s="444"/>
      <c r="D22" s="443"/>
      <c r="E22" s="443"/>
      <c r="F22" s="445"/>
      <c r="G22" s="446">
        <f t="shared" si="0"/>
        <v>0</v>
      </c>
      <c r="H22" s="619"/>
    </row>
    <row r="23" spans="1:8" ht="15.75" customHeight="1" thickBot="1">
      <c r="A23" s="35"/>
      <c r="B23" s="447"/>
      <c r="C23" s="448"/>
      <c r="D23" s="447"/>
      <c r="E23" s="447"/>
      <c r="F23" s="449"/>
      <c r="G23" s="446">
        <f t="shared" si="0"/>
        <v>0</v>
      </c>
      <c r="H23" s="619"/>
    </row>
    <row r="24" spans="1:8" s="454" customFormat="1" ht="18" customHeight="1" thickBot="1">
      <c r="A24" s="450" t="s">
        <v>239</v>
      </c>
      <c r="B24" s="451">
        <f>SUM(B5:B23)</f>
        <v>162</v>
      </c>
      <c r="C24" s="452"/>
      <c r="D24" s="451">
        <f>SUM(D5:D23)</f>
        <v>0</v>
      </c>
      <c r="E24" s="451">
        <f>SUM(E5:E23)</f>
        <v>162</v>
      </c>
      <c r="F24" s="451">
        <f>SUM(F5:F23)</f>
        <v>162</v>
      </c>
      <c r="G24" s="453">
        <f>SUM(G5:G23)</f>
        <v>162</v>
      </c>
      <c r="H24" s="619"/>
    </row>
    <row r="25" spans="6:8" ht="12.75">
      <c r="F25" s="454"/>
      <c r="G25" s="454"/>
      <c r="H25" s="455"/>
    </row>
    <row r="26" ht="12.75">
      <c r="H26" s="455"/>
    </row>
    <row r="27" ht="12.75">
      <c r="H27" s="455"/>
    </row>
    <row r="28" ht="12.75">
      <c r="H28" s="455"/>
    </row>
    <row r="29" ht="12.75">
      <c r="H29" s="455"/>
    </row>
    <row r="30" ht="12.75">
      <c r="H30" s="455"/>
    </row>
    <row r="31" ht="12.75">
      <c r="H31" s="455"/>
    </row>
    <row r="32" ht="12.75">
      <c r="H32" s="455"/>
    </row>
    <row r="33" ht="12.75">
      <c r="H33" s="455"/>
    </row>
  </sheetData>
  <sheetProtection sheet="1" objects="1" scenarios="1"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&amp;R8.mellékelet a 7/2015.(V.08.)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9">
      <selection activeCell="D39" sqref="D3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594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174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v>127</v>
      </c>
      <c r="E34" s="57">
        <v>754</v>
      </c>
      <c r="F34" s="57">
        <v>755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127</v>
      </c>
      <c r="E37" s="125">
        <v>754</v>
      </c>
      <c r="F37" s="125">
        <v>755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1780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>
        <v>1780</v>
      </c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1907</v>
      </c>
      <c r="E47" s="57">
        <f>+E34+E40+E45+E46</f>
        <v>754</v>
      </c>
      <c r="F47" s="57">
        <f>+F34+F40+F45+F46</f>
        <v>755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Layout" zoomScaleSheetLayoutView="130" workbookViewId="0" topLeftCell="A1">
      <selection activeCell="E11" sqref="E11"/>
    </sheetView>
  </sheetViews>
  <sheetFormatPr defaultColWidth="9.00390625" defaultRowHeight="12.75"/>
  <cols>
    <col min="1" max="1" width="48.125" style="28" customWidth="1"/>
    <col min="2" max="7" width="15.875" style="27" customWidth="1"/>
    <col min="8" max="8" width="4.125" style="27" customWidth="1"/>
    <col min="9" max="9" width="13.875" style="27" customWidth="1"/>
    <col min="10" max="16384" width="9.375" style="27" customWidth="1"/>
  </cols>
  <sheetData>
    <row r="1" spans="1:8" ht="24.75" customHeight="1">
      <c r="A1" s="618" t="s">
        <v>654</v>
      </c>
      <c r="B1" s="618"/>
      <c r="C1" s="618"/>
      <c r="D1" s="618"/>
      <c r="E1" s="618"/>
      <c r="F1" s="618"/>
      <c r="G1" s="618"/>
      <c r="H1" s="569" t="str">
        <f>+CONCATENATE("4. melléklet a ……/",LEFT('[1]ÖSSZEFÜGGÉSEK'!A4,4)+1,". (……) önkormányzati rendelethez")</f>
        <v>4. melléklet a ……/2015. (……) önkormányzati rendelethez</v>
      </c>
    </row>
    <row r="2" spans="1:8" ht="23.25" customHeight="1" thickBot="1">
      <c r="A2" s="435"/>
      <c r="B2" s="436"/>
      <c r="C2" s="436"/>
      <c r="D2" s="436"/>
      <c r="E2" s="436"/>
      <c r="F2" s="620" t="s">
        <v>235</v>
      </c>
      <c r="G2" s="620"/>
      <c r="H2" s="569"/>
    </row>
    <row r="3" spans="1:8" s="30" customFormat="1" ht="48.75" customHeight="1" thickBot="1">
      <c r="A3" s="73" t="s">
        <v>653</v>
      </c>
      <c r="B3" s="74" t="s">
        <v>650</v>
      </c>
      <c r="C3" s="74" t="s">
        <v>651</v>
      </c>
      <c r="D3" s="74" t="str">
        <f>+'[1]3.sz.mell.'!D3</f>
        <v>Felhasználás 2013. XII.31-ig</v>
      </c>
      <c r="E3" s="74" t="str">
        <f>+'[1]3.sz.mell.'!E3</f>
        <v>2014. évi módosított előirányzat</v>
      </c>
      <c r="F3" s="437" t="str">
        <f>+'[1]3.sz.mell.'!F3</f>
        <v>2014. évi teljesítés</v>
      </c>
      <c r="G3" s="438" t="str">
        <f>+'[1]3.sz.mell.'!G3</f>
        <v>Összes teljesítés 2014. dec. 31-ig</v>
      </c>
      <c r="H3" s="569"/>
    </row>
    <row r="4" spans="1:8" s="436" customFormat="1" ht="15" customHeight="1" thickBot="1">
      <c r="A4" s="439" t="s">
        <v>137</v>
      </c>
      <c r="B4" s="440" t="s">
        <v>138</v>
      </c>
      <c r="C4" s="440" t="s">
        <v>139</v>
      </c>
      <c r="D4" s="440" t="s">
        <v>140</v>
      </c>
      <c r="E4" s="440" t="s">
        <v>141</v>
      </c>
      <c r="F4" s="441" t="s">
        <v>142</v>
      </c>
      <c r="G4" s="442" t="s">
        <v>652</v>
      </c>
      <c r="H4" s="569"/>
    </row>
    <row r="5" spans="1:8" ht="15.75" customHeight="1">
      <c r="A5" s="459" t="s">
        <v>657</v>
      </c>
      <c r="B5" s="443">
        <v>2437</v>
      </c>
      <c r="C5" s="458" t="s">
        <v>656</v>
      </c>
      <c r="D5" s="443"/>
      <c r="E5" s="443">
        <v>2437</v>
      </c>
      <c r="F5" s="445">
        <v>2437</v>
      </c>
      <c r="G5" s="446">
        <f aca="true" t="shared" si="0" ref="G5:G23">+D5+F5</f>
        <v>2437</v>
      </c>
      <c r="H5" s="569"/>
    </row>
    <row r="6" spans="1:8" ht="15.75" customHeight="1">
      <c r="A6" s="459" t="s">
        <v>658</v>
      </c>
      <c r="B6" s="443">
        <v>513</v>
      </c>
      <c r="C6" s="458" t="s">
        <v>656</v>
      </c>
      <c r="D6" s="443"/>
      <c r="E6" s="443">
        <v>513</v>
      </c>
      <c r="F6" s="445">
        <v>513</v>
      </c>
      <c r="G6" s="446">
        <f t="shared" si="0"/>
        <v>513</v>
      </c>
      <c r="H6" s="569"/>
    </row>
    <row r="7" spans="1:8" ht="15.75" customHeight="1">
      <c r="A7" s="459" t="s">
        <v>659</v>
      </c>
      <c r="B7" s="443">
        <v>1266</v>
      </c>
      <c r="C7" s="458" t="s">
        <v>656</v>
      </c>
      <c r="D7" s="443"/>
      <c r="E7" s="443">
        <v>1266</v>
      </c>
      <c r="F7" s="445">
        <v>1266</v>
      </c>
      <c r="G7" s="446">
        <f t="shared" si="0"/>
        <v>1266</v>
      </c>
      <c r="H7" s="569"/>
    </row>
    <row r="8" spans="1:8" ht="15.75" customHeight="1">
      <c r="A8" s="459"/>
      <c r="B8" s="443"/>
      <c r="C8" s="458"/>
      <c r="D8" s="443"/>
      <c r="E8" s="443"/>
      <c r="F8" s="445"/>
      <c r="G8" s="446">
        <f t="shared" si="0"/>
        <v>0</v>
      </c>
      <c r="H8" s="569"/>
    </row>
    <row r="9" spans="1:8" ht="15.75" customHeight="1">
      <c r="A9" s="459"/>
      <c r="B9" s="443"/>
      <c r="C9" s="458"/>
      <c r="D9" s="443"/>
      <c r="E9" s="443"/>
      <c r="F9" s="445"/>
      <c r="G9" s="446">
        <f t="shared" si="0"/>
        <v>0</v>
      </c>
      <c r="H9" s="569"/>
    </row>
    <row r="10" spans="1:8" ht="15.75" customHeight="1">
      <c r="A10" s="459"/>
      <c r="B10" s="443"/>
      <c r="C10" s="458"/>
      <c r="D10" s="443"/>
      <c r="E10" s="443"/>
      <c r="F10" s="445"/>
      <c r="G10" s="446">
        <f t="shared" si="0"/>
        <v>0</v>
      </c>
      <c r="H10" s="569"/>
    </row>
    <row r="11" spans="1:8" ht="15.75" customHeight="1">
      <c r="A11" s="459"/>
      <c r="B11" s="443"/>
      <c r="C11" s="458"/>
      <c r="D11" s="443"/>
      <c r="E11" s="443"/>
      <c r="F11" s="445"/>
      <c r="G11" s="446">
        <f t="shared" si="0"/>
        <v>0</v>
      </c>
      <c r="H11" s="569"/>
    </row>
    <row r="12" spans="1:8" ht="15.75" customHeight="1">
      <c r="A12" s="459"/>
      <c r="B12" s="443"/>
      <c r="C12" s="458"/>
      <c r="D12" s="443"/>
      <c r="E12" s="443"/>
      <c r="F12" s="445"/>
      <c r="G12" s="446">
        <f t="shared" si="0"/>
        <v>0</v>
      </c>
      <c r="H12" s="569"/>
    </row>
    <row r="13" spans="1:8" ht="15.75" customHeight="1">
      <c r="A13" s="459"/>
      <c r="B13" s="443"/>
      <c r="C13" s="458"/>
      <c r="D13" s="443"/>
      <c r="E13" s="443"/>
      <c r="F13" s="445"/>
      <c r="G13" s="446">
        <f t="shared" si="0"/>
        <v>0</v>
      </c>
      <c r="H13" s="569"/>
    </row>
    <row r="14" spans="1:8" ht="15.75" customHeight="1">
      <c r="A14" s="459"/>
      <c r="B14" s="443"/>
      <c r="C14" s="458"/>
      <c r="D14" s="443"/>
      <c r="E14" s="443"/>
      <c r="F14" s="445"/>
      <c r="G14" s="446">
        <f t="shared" si="0"/>
        <v>0</v>
      </c>
      <c r="H14" s="569"/>
    </row>
    <row r="15" spans="1:8" ht="15.75" customHeight="1">
      <c r="A15" s="459"/>
      <c r="B15" s="443"/>
      <c r="C15" s="458"/>
      <c r="D15" s="443"/>
      <c r="E15" s="443"/>
      <c r="F15" s="445"/>
      <c r="G15" s="446">
        <f t="shared" si="0"/>
        <v>0</v>
      </c>
      <c r="H15" s="569"/>
    </row>
    <row r="16" spans="1:8" ht="15.75" customHeight="1">
      <c r="A16" s="459"/>
      <c r="B16" s="443"/>
      <c r="C16" s="458"/>
      <c r="D16" s="443"/>
      <c r="E16" s="443"/>
      <c r="F16" s="445"/>
      <c r="G16" s="446">
        <f t="shared" si="0"/>
        <v>0</v>
      </c>
      <c r="H16" s="569"/>
    </row>
    <row r="17" spans="1:8" ht="15.75" customHeight="1">
      <c r="A17" s="459"/>
      <c r="B17" s="443"/>
      <c r="C17" s="458"/>
      <c r="D17" s="443"/>
      <c r="E17" s="443"/>
      <c r="F17" s="445"/>
      <c r="G17" s="446">
        <f t="shared" si="0"/>
        <v>0</v>
      </c>
      <c r="H17" s="569"/>
    </row>
    <row r="18" spans="1:8" ht="15.75" customHeight="1">
      <c r="A18" s="459"/>
      <c r="B18" s="443"/>
      <c r="C18" s="458"/>
      <c r="D18" s="443"/>
      <c r="E18" s="443"/>
      <c r="F18" s="445"/>
      <c r="G18" s="446">
        <f t="shared" si="0"/>
        <v>0</v>
      </c>
      <c r="H18" s="569"/>
    </row>
    <row r="19" spans="1:8" ht="15.75" customHeight="1">
      <c r="A19" s="459"/>
      <c r="B19" s="443"/>
      <c r="C19" s="458"/>
      <c r="D19" s="443"/>
      <c r="E19" s="443"/>
      <c r="F19" s="445"/>
      <c r="G19" s="446">
        <f t="shared" si="0"/>
        <v>0</v>
      </c>
      <c r="H19" s="569"/>
    </row>
    <row r="20" spans="1:8" ht="15.75" customHeight="1">
      <c r="A20" s="459"/>
      <c r="B20" s="443"/>
      <c r="C20" s="458"/>
      <c r="D20" s="443"/>
      <c r="E20" s="443"/>
      <c r="F20" s="445"/>
      <c r="G20" s="446">
        <f t="shared" si="0"/>
        <v>0</v>
      </c>
      <c r="H20" s="569"/>
    </row>
    <row r="21" spans="1:8" ht="15.75" customHeight="1">
      <c r="A21" s="459"/>
      <c r="B21" s="443"/>
      <c r="C21" s="458"/>
      <c r="D21" s="443"/>
      <c r="E21" s="443"/>
      <c r="F21" s="445"/>
      <c r="G21" s="446">
        <f t="shared" si="0"/>
        <v>0</v>
      </c>
      <c r="H21" s="569"/>
    </row>
    <row r="22" spans="1:8" ht="15.75" customHeight="1">
      <c r="A22" s="459"/>
      <c r="B22" s="443"/>
      <c r="C22" s="458"/>
      <c r="D22" s="443"/>
      <c r="E22" s="443"/>
      <c r="F22" s="445"/>
      <c r="G22" s="446">
        <f t="shared" si="0"/>
        <v>0</v>
      </c>
      <c r="H22" s="569"/>
    </row>
    <row r="23" spans="1:8" ht="15.75" customHeight="1" thickBot="1">
      <c r="A23" s="457"/>
      <c r="B23" s="447"/>
      <c r="C23" s="456"/>
      <c r="D23" s="447"/>
      <c r="E23" s="447"/>
      <c r="F23" s="449"/>
      <c r="G23" s="446">
        <f t="shared" si="0"/>
        <v>0</v>
      </c>
      <c r="H23" s="569"/>
    </row>
    <row r="24" spans="1:8" s="454" customFormat="1" ht="18" customHeight="1" thickBot="1">
      <c r="A24" s="450" t="s">
        <v>239</v>
      </c>
      <c r="B24" s="451">
        <f>SUM(B5:B23)</f>
        <v>4216</v>
      </c>
      <c r="C24" s="452"/>
      <c r="D24" s="451">
        <f>SUM(D5:D23)</f>
        <v>0</v>
      </c>
      <c r="E24" s="451">
        <f>SUM(E5:E23)</f>
        <v>4216</v>
      </c>
      <c r="F24" s="451">
        <f>SUM(F5:F23)</f>
        <v>4216</v>
      </c>
      <c r="G24" s="453">
        <f>SUM(G5:G23)</f>
        <v>4216</v>
      </c>
      <c r="H24" s="569"/>
    </row>
  </sheetData>
  <sheetProtection sheet="1"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&amp;R9.melléklet a 7/2015.(V.08.)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X159"/>
  <sheetViews>
    <sheetView workbookViewId="0" topLeftCell="A1">
      <selection activeCell="W126" sqref="W126"/>
    </sheetView>
  </sheetViews>
  <sheetFormatPr defaultColWidth="9.00390625" defaultRowHeight="12.75"/>
  <cols>
    <col min="1" max="1" width="7.50390625" style="0" customWidth="1"/>
    <col min="2" max="2" width="9.375" style="0" hidden="1" customWidth="1"/>
    <col min="3" max="3" width="0.6171875" style="0" hidden="1" customWidth="1"/>
    <col min="9" max="9" width="3.625" style="0" customWidth="1"/>
    <col min="10" max="11" width="9.375" style="0" hidden="1" customWidth="1"/>
    <col min="12" max="12" width="1.00390625" style="0" customWidth="1"/>
    <col min="13" max="13" width="1.12109375" style="0" hidden="1" customWidth="1"/>
    <col min="14" max="14" width="9.375" style="0" hidden="1" customWidth="1"/>
    <col min="15" max="15" width="0.12890625" style="0" hidden="1" customWidth="1"/>
    <col min="16" max="21" width="9.375" style="0" hidden="1" customWidth="1"/>
  </cols>
  <sheetData>
    <row r="1" spans="1:24" ht="15.75">
      <c r="A1" s="621" t="s">
        <v>725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</row>
    <row r="3" spans="1:24" ht="12.75">
      <c r="A3" s="622" t="s">
        <v>683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</row>
    <row r="4" spans="1:24" ht="25.5">
      <c r="A4" s="624" t="s">
        <v>144</v>
      </c>
      <c r="B4" s="624"/>
      <c r="C4" s="624"/>
      <c r="D4" s="624" t="s">
        <v>143</v>
      </c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546" t="s">
        <v>726</v>
      </c>
      <c r="W4" s="545" t="s">
        <v>727</v>
      </c>
      <c r="X4" s="546" t="s">
        <v>728</v>
      </c>
    </row>
    <row r="5" spans="1:24" ht="12.75">
      <c r="A5" s="625" t="s">
        <v>192</v>
      </c>
      <c r="B5" s="625"/>
      <c r="C5" s="625"/>
      <c r="D5" s="626" t="s">
        <v>193</v>
      </c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547" t="s">
        <v>194</v>
      </c>
      <c r="W5" s="547" t="s">
        <v>195</v>
      </c>
      <c r="X5" s="547" t="s">
        <v>196</v>
      </c>
    </row>
    <row r="6" spans="1:24" ht="12.75">
      <c r="A6" s="627" t="s">
        <v>729</v>
      </c>
      <c r="B6" s="627"/>
      <c r="C6" s="627"/>
      <c r="D6" s="628" t="s">
        <v>730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547"/>
      <c r="W6" s="547"/>
      <c r="X6" s="547"/>
    </row>
    <row r="7" spans="1:24" ht="12.75">
      <c r="A7" s="627" t="s">
        <v>731</v>
      </c>
      <c r="B7" s="627"/>
      <c r="C7" s="627"/>
      <c r="D7" s="628" t="s">
        <v>732</v>
      </c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547"/>
      <c r="W7" s="547"/>
      <c r="X7" s="547"/>
    </row>
    <row r="8" spans="1:24" ht="12.75">
      <c r="A8" s="627" t="s">
        <v>733</v>
      </c>
      <c r="B8" s="627"/>
      <c r="C8" s="627"/>
      <c r="D8" s="628" t="s">
        <v>734</v>
      </c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547"/>
      <c r="W8" s="547"/>
      <c r="X8" s="547"/>
    </row>
    <row r="9" spans="1:24" ht="12.75">
      <c r="A9" s="629" t="s">
        <v>735</v>
      </c>
      <c r="B9" s="629"/>
      <c r="C9" s="629"/>
      <c r="D9" s="630" t="s">
        <v>736</v>
      </c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542"/>
      <c r="W9" s="542"/>
      <c r="X9" s="542"/>
    </row>
    <row r="10" spans="1:24" ht="12.75">
      <c r="A10" s="627" t="s">
        <v>737</v>
      </c>
      <c r="B10" s="627"/>
      <c r="C10" s="627"/>
      <c r="D10" s="628" t="s">
        <v>738</v>
      </c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547">
        <v>83464</v>
      </c>
      <c r="W10" s="547">
        <v>83464</v>
      </c>
      <c r="X10" s="547"/>
    </row>
    <row r="11" spans="1:24" ht="12.75">
      <c r="A11" s="627" t="s">
        <v>739</v>
      </c>
      <c r="B11" s="627"/>
      <c r="C11" s="627"/>
      <c r="D11" s="628" t="s">
        <v>740</v>
      </c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547">
        <v>557</v>
      </c>
      <c r="W11" s="547">
        <v>557</v>
      </c>
      <c r="X11" s="547"/>
    </row>
    <row r="12" spans="1:24" ht="12.75">
      <c r="A12" s="627" t="s">
        <v>741</v>
      </c>
      <c r="B12" s="627"/>
      <c r="C12" s="627"/>
      <c r="D12" s="628" t="s">
        <v>742</v>
      </c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547"/>
      <c r="W12" s="547"/>
      <c r="X12" s="547"/>
    </row>
    <row r="13" spans="1:24" ht="12.75">
      <c r="A13" s="627" t="s">
        <v>743</v>
      </c>
      <c r="B13" s="627"/>
      <c r="C13" s="627"/>
      <c r="D13" s="628" t="s">
        <v>744</v>
      </c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547"/>
      <c r="W13" s="547"/>
      <c r="X13" s="547"/>
    </row>
    <row r="14" spans="1:24" ht="12.75">
      <c r="A14" s="627" t="s">
        <v>745</v>
      </c>
      <c r="B14" s="627"/>
      <c r="C14" s="627"/>
      <c r="D14" s="628" t="s">
        <v>746</v>
      </c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547"/>
      <c r="W14" s="547"/>
      <c r="X14" s="547"/>
    </row>
    <row r="15" spans="1:24" ht="12.75">
      <c r="A15" s="629" t="s">
        <v>747</v>
      </c>
      <c r="B15" s="629"/>
      <c r="C15" s="629"/>
      <c r="D15" s="630" t="s">
        <v>748</v>
      </c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542">
        <f>SUM(V10:V14)</f>
        <v>84021</v>
      </c>
      <c r="W15" s="542">
        <f>SUM(W10:W14)</f>
        <v>84021</v>
      </c>
      <c r="X15" s="542"/>
    </row>
    <row r="16" spans="1:24" ht="12.75">
      <c r="A16" s="627" t="s">
        <v>749</v>
      </c>
      <c r="B16" s="627"/>
      <c r="C16" s="627"/>
      <c r="D16" s="628" t="s">
        <v>750</v>
      </c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547"/>
      <c r="W16" s="547"/>
      <c r="X16" s="547"/>
    </row>
    <row r="17" spans="1:24" ht="12.75">
      <c r="A17" s="627" t="s">
        <v>751</v>
      </c>
      <c r="B17" s="627"/>
      <c r="C17" s="627"/>
      <c r="D17" s="631" t="s">
        <v>40</v>
      </c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547"/>
      <c r="W17" s="547"/>
      <c r="X17" s="547"/>
    </row>
    <row r="18" spans="1:24" ht="12.75">
      <c r="A18" s="627" t="s">
        <v>752</v>
      </c>
      <c r="B18" s="627"/>
      <c r="C18" s="627"/>
      <c r="D18" s="631" t="s">
        <v>41</v>
      </c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547"/>
      <c r="W18" s="547"/>
      <c r="X18" s="547"/>
    </row>
    <row r="19" spans="1:24" ht="12.75">
      <c r="A19" s="627" t="s">
        <v>753</v>
      </c>
      <c r="B19" s="627"/>
      <c r="C19" s="627"/>
      <c r="D19" s="628" t="s">
        <v>754</v>
      </c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547"/>
      <c r="W19" s="547"/>
      <c r="X19" s="547"/>
    </row>
    <row r="20" spans="1:24" ht="12.75">
      <c r="A20" s="627" t="s">
        <v>755</v>
      </c>
      <c r="B20" s="627"/>
      <c r="C20" s="627"/>
      <c r="D20" s="631" t="s">
        <v>42</v>
      </c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547"/>
      <c r="W20" s="547"/>
      <c r="X20" s="547"/>
    </row>
    <row r="21" spans="1:24" ht="12.75">
      <c r="A21" s="627" t="s">
        <v>756</v>
      </c>
      <c r="B21" s="627"/>
      <c r="C21" s="627"/>
      <c r="D21" s="631" t="s">
        <v>43</v>
      </c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547"/>
      <c r="W21" s="547"/>
      <c r="X21" s="547"/>
    </row>
    <row r="22" spans="1:24" ht="12.75">
      <c r="A22" s="627" t="s">
        <v>757</v>
      </c>
      <c r="B22" s="627"/>
      <c r="C22" s="627"/>
      <c r="D22" s="628" t="s">
        <v>758</v>
      </c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547"/>
      <c r="W22" s="547"/>
      <c r="X22" s="547"/>
    </row>
    <row r="23" spans="1:24" ht="12.75">
      <c r="A23" s="629" t="s">
        <v>759</v>
      </c>
      <c r="B23" s="629"/>
      <c r="C23" s="629"/>
      <c r="D23" s="630" t="s">
        <v>760</v>
      </c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542"/>
      <c r="W23" s="542"/>
      <c r="X23" s="542"/>
    </row>
    <row r="24" spans="1:24" ht="12.75">
      <c r="A24" s="627" t="s">
        <v>761</v>
      </c>
      <c r="B24" s="627"/>
      <c r="C24" s="627"/>
      <c r="D24" s="628" t="s">
        <v>762</v>
      </c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547"/>
      <c r="W24" s="547"/>
      <c r="X24" s="547"/>
    </row>
    <row r="25" spans="1:24" ht="12.75">
      <c r="A25" s="627" t="s">
        <v>763</v>
      </c>
      <c r="B25" s="627"/>
      <c r="C25" s="627"/>
      <c r="D25" s="628" t="s">
        <v>764</v>
      </c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547"/>
      <c r="W25" s="547"/>
      <c r="X25" s="547"/>
    </row>
    <row r="26" spans="1:24" ht="12.75">
      <c r="A26" s="629" t="s">
        <v>765</v>
      </c>
      <c r="B26" s="629"/>
      <c r="C26" s="629"/>
      <c r="D26" s="630" t="s">
        <v>766</v>
      </c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542"/>
      <c r="W26" s="542"/>
      <c r="X26" s="542"/>
    </row>
    <row r="27" spans="1:24" ht="12.75">
      <c r="A27" s="632" t="s">
        <v>696</v>
      </c>
      <c r="B27" s="632"/>
      <c r="C27" s="632"/>
      <c r="D27" s="630" t="s">
        <v>767</v>
      </c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542">
        <f>SUM(V15,V9,V23,V26)</f>
        <v>84021</v>
      </c>
      <c r="W27" s="542">
        <f>SUM(W15,W9,W23,W26)</f>
        <v>84021</v>
      </c>
      <c r="X27" s="542"/>
    </row>
    <row r="28" spans="1:24" ht="12.75">
      <c r="A28" s="633" t="s">
        <v>768</v>
      </c>
      <c r="B28" s="633"/>
      <c r="C28" s="633"/>
      <c r="D28" s="628" t="s">
        <v>769</v>
      </c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547"/>
      <c r="W28" s="547"/>
      <c r="X28" s="547"/>
    </row>
    <row r="29" spans="1:24" ht="12.75">
      <c r="A29" s="633" t="s">
        <v>770</v>
      </c>
      <c r="B29" s="633"/>
      <c r="C29" s="633"/>
      <c r="D29" s="628" t="s">
        <v>771</v>
      </c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547"/>
      <c r="W29" s="547"/>
      <c r="X29" s="547"/>
    </row>
    <row r="30" spans="1:24" ht="12.75">
      <c r="A30" s="633" t="s">
        <v>772</v>
      </c>
      <c r="B30" s="633"/>
      <c r="C30" s="633"/>
      <c r="D30" s="628" t="s">
        <v>773</v>
      </c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547"/>
      <c r="W30" s="547"/>
      <c r="X30" s="547"/>
    </row>
    <row r="31" spans="1:24" ht="12.75">
      <c r="A31" s="633" t="s">
        <v>774</v>
      </c>
      <c r="B31" s="633"/>
      <c r="C31" s="633"/>
      <c r="D31" s="628" t="s">
        <v>775</v>
      </c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547"/>
      <c r="W31" s="547"/>
      <c r="X31" s="547"/>
    </row>
    <row r="32" spans="1:24" ht="12.75">
      <c r="A32" s="633" t="s">
        <v>776</v>
      </c>
      <c r="B32" s="633"/>
      <c r="C32" s="633"/>
      <c r="D32" s="628" t="s">
        <v>777</v>
      </c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547"/>
      <c r="W32" s="547"/>
      <c r="X32" s="547"/>
    </row>
    <row r="33" spans="1:24" ht="12.75">
      <c r="A33" s="632" t="s">
        <v>778</v>
      </c>
      <c r="B33" s="632"/>
      <c r="C33" s="632"/>
      <c r="D33" s="634" t="s">
        <v>779</v>
      </c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542">
        <f>SUM(V28:V32)</f>
        <v>0</v>
      </c>
      <c r="W33" s="542">
        <f>SUM(W28:W32)</f>
        <v>0</v>
      </c>
      <c r="X33" s="542"/>
    </row>
    <row r="34" spans="1:24" ht="12.75">
      <c r="A34" s="633" t="s">
        <v>780</v>
      </c>
      <c r="B34" s="633"/>
      <c r="C34" s="633"/>
      <c r="D34" s="628" t="s">
        <v>781</v>
      </c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547"/>
      <c r="W34" s="547"/>
      <c r="X34" s="547"/>
    </row>
    <row r="35" spans="1:24" ht="12.75">
      <c r="A35" s="633" t="s">
        <v>782</v>
      </c>
      <c r="B35" s="633"/>
      <c r="C35" s="633"/>
      <c r="D35" s="628" t="s">
        <v>783</v>
      </c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547"/>
      <c r="W35" s="547"/>
      <c r="X35" s="547"/>
    </row>
    <row r="36" spans="1:24" ht="12.75">
      <c r="A36" s="633" t="s">
        <v>784</v>
      </c>
      <c r="B36" s="633"/>
      <c r="C36" s="633"/>
      <c r="D36" s="631" t="s">
        <v>44</v>
      </c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547"/>
      <c r="W36" s="547"/>
      <c r="X36" s="547"/>
    </row>
    <row r="37" spans="1:24" ht="12.75">
      <c r="A37" s="633" t="s">
        <v>785</v>
      </c>
      <c r="B37" s="633"/>
      <c r="C37" s="633"/>
      <c r="D37" s="631" t="s">
        <v>45</v>
      </c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547"/>
      <c r="W37" s="547"/>
      <c r="X37" s="547"/>
    </row>
    <row r="38" spans="1:24" ht="12.75">
      <c r="A38" s="633" t="s">
        <v>786</v>
      </c>
      <c r="B38" s="633"/>
      <c r="C38" s="633"/>
      <c r="D38" s="631" t="s">
        <v>42</v>
      </c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547"/>
      <c r="W38" s="547"/>
      <c r="X38" s="547"/>
    </row>
    <row r="39" spans="1:24" ht="12.75">
      <c r="A39" s="633" t="s">
        <v>787</v>
      </c>
      <c r="B39" s="633"/>
      <c r="C39" s="633"/>
      <c r="D39" s="631" t="s">
        <v>43</v>
      </c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547"/>
      <c r="W39" s="547"/>
      <c r="X39" s="547"/>
    </row>
    <row r="40" spans="1:24" ht="12.75">
      <c r="A40" s="633" t="s">
        <v>788</v>
      </c>
      <c r="B40" s="633"/>
      <c r="C40" s="633"/>
      <c r="D40" s="631" t="s">
        <v>46</v>
      </c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547"/>
      <c r="W40" s="547"/>
      <c r="X40" s="547"/>
    </row>
    <row r="41" spans="1:24" ht="12.75">
      <c r="A41" s="632" t="s">
        <v>789</v>
      </c>
      <c r="B41" s="632"/>
      <c r="C41" s="632"/>
      <c r="D41" s="635" t="s">
        <v>790</v>
      </c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542"/>
      <c r="W41" s="542"/>
      <c r="X41" s="542"/>
    </row>
    <row r="42" spans="1:24" ht="12.75">
      <c r="A42" s="632" t="s">
        <v>710</v>
      </c>
      <c r="B42" s="632"/>
      <c r="C42" s="632"/>
      <c r="D42" s="635" t="s">
        <v>791</v>
      </c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542">
        <f>SUM(V33,V41)</f>
        <v>0</v>
      </c>
      <c r="W42" s="542">
        <f>SUM(W33,W41)</f>
        <v>0</v>
      </c>
      <c r="X42" s="542"/>
    </row>
    <row r="43" spans="1:24" ht="12.75">
      <c r="A43" s="633" t="s">
        <v>792</v>
      </c>
      <c r="B43" s="633"/>
      <c r="C43" s="633"/>
      <c r="D43" s="636" t="s">
        <v>793</v>
      </c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547"/>
      <c r="W43" s="547"/>
      <c r="X43" s="547"/>
    </row>
    <row r="44" spans="1:24" ht="12.75">
      <c r="A44" s="633" t="s">
        <v>794</v>
      </c>
      <c r="B44" s="633"/>
      <c r="C44" s="633"/>
      <c r="D44" s="636" t="s">
        <v>188</v>
      </c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547"/>
      <c r="W44" s="547">
        <v>115</v>
      </c>
      <c r="X44" s="547"/>
    </row>
    <row r="45" spans="1:24" ht="12.75">
      <c r="A45" s="633" t="s">
        <v>795</v>
      </c>
      <c r="B45" s="633"/>
      <c r="C45" s="633"/>
      <c r="D45" s="636" t="s">
        <v>796</v>
      </c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547"/>
      <c r="W45" s="547">
        <v>5419</v>
      </c>
      <c r="X45" s="547"/>
    </row>
    <row r="46" spans="1:24" ht="12.75">
      <c r="A46" s="633" t="s">
        <v>797</v>
      </c>
      <c r="B46" s="633"/>
      <c r="C46" s="633"/>
      <c r="D46" s="636" t="s">
        <v>798</v>
      </c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547"/>
      <c r="W46" s="547"/>
      <c r="X46" s="547"/>
    </row>
    <row r="47" spans="1:24" ht="12.75">
      <c r="A47" s="633" t="s">
        <v>799</v>
      </c>
      <c r="B47" s="633"/>
      <c r="C47" s="633"/>
      <c r="D47" s="636" t="s">
        <v>800</v>
      </c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548"/>
      <c r="W47" s="548"/>
      <c r="X47" s="547"/>
    </row>
    <row r="48" spans="1:24" ht="12.75">
      <c r="A48" s="632" t="s">
        <v>712</v>
      </c>
      <c r="B48" s="632"/>
      <c r="C48" s="632"/>
      <c r="D48" s="635" t="s">
        <v>801</v>
      </c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542">
        <f>SUM(V43:V47)</f>
        <v>0</v>
      </c>
      <c r="W48" s="542">
        <f>SUM(W43:W47)</f>
        <v>5534</v>
      </c>
      <c r="X48" s="542"/>
    </row>
    <row r="49" spans="1:24" ht="12.75">
      <c r="A49" s="633" t="s">
        <v>802</v>
      </c>
      <c r="B49" s="633"/>
      <c r="C49" s="633"/>
      <c r="D49" s="636" t="s">
        <v>803</v>
      </c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547"/>
      <c r="W49" s="547"/>
      <c r="X49" s="547"/>
    </row>
    <row r="50" spans="1:24" ht="12.75">
      <c r="A50" s="633" t="s">
        <v>804</v>
      </c>
      <c r="B50" s="633"/>
      <c r="C50" s="633"/>
      <c r="D50" s="631" t="s">
        <v>805</v>
      </c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547"/>
      <c r="W50" s="547"/>
      <c r="X50" s="547"/>
    </row>
    <row r="51" spans="1:24" ht="12.75">
      <c r="A51" s="633" t="s">
        <v>806</v>
      </c>
      <c r="B51" s="633"/>
      <c r="C51" s="633"/>
      <c r="D51" s="636" t="s">
        <v>807</v>
      </c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547"/>
      <c r="W51" s="547"/>
      <c r="X51" s="547"/>
    </row>
    <row r="52" spans="1:24" ht="12.75">
      <c r="A52" s="633" t="s">
        <v>808</v>
      </c>
      <c r="B52" s="633"/>
      <c r="C52" s="633"/>
      <c r="D52" s="631" t="s">
        <v>809</v>
      </c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547"/>
      <c r="W52" s="547"/>
      <c r="X52" s="547"/>
    </row>
    <row r="53" spans="1:24" ht="12.75">
      <c r="A53" s="633" t="s">
        <v>810</v>
      </c>
      <c r="B53" s="633"/>
      <c r="C53" s="633"/>
      <c r="D53" s="636" t="s">
        <v>811</v>
      </c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547"/>
      <c r="W53" s="547">
        <v>990</v>
      </c>
      <c r="X53" s="547"/>
    </row>
    <row r="54" spans="1:24" ht="12.75">
      <c r="A54" s="633" t="s">
        <v>812</v>
      </c>
      <c r="B54" s="633"/>
      <c r="C54" s="633"/>
      <c r="D54" s="636" t="s">
        <v>813</v>
      </c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547"/>
      <c r="W54" s="547"/>
      <c r="X54" s="547"/>
    </row>
    <row r="55" spans="1:24" ht="12.75">
      <c r="A55" s="633" t="s">
        <v>814</v>
      </c>
      <c r="B55" s="633"/>
      <c r="C55" s="633"/>
      <c r="D55" s="636" t="s">
        <v>815</v>
      </c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547"/>
      <c r="W55" s="547"/>
      <c r="X55" s="547"/>
    </row>
    <row r="56" spans="1:24" ht="12.75">
      <c r="A56" s="633" t="s">
        <v>816</v>
      </c>
      <c r="B56" s="633"/>
      <c r="C56" s="633"/>
      <c r="D56" s="636" t="s">
        <v>817</v>
      </c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547"/>
      <c r="W56" s="547"/>
      <c r="X56" s="547"/>
    </row>
    <row r="57" spans="1:24" ht="12.75">
      <c r="A57" s="633" t="s">
        <v>818</v>
      </c>
      <c r="B57" s="633"/>
      <c r="C57" s="633"/>
      <c r="D57" s="631" t="s">
        <v>819</v>
      </c>
      <c r="E57" s="628"/>
      <c r="F57" s="628"/>
      <c r="G57" s="628"/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547"/>
      <c r="W57" s="547"/>
      <c r="X57" s="547"/>
    </row>
    <row r="58" spans="1:24" ht="12.75">
      <c r="A58" s="633" t="s">
        <v>820</v>
      </c>
      <c r="B58" s="633"/>
      <c r="C58" s="633"/>
      <c r="D58" s="636" t="s">
        <v>821</v>
      </c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547"/>
      <c r="W58" s="547"/>
      <c r="X58" s="547"/>
    </row>
    <row r="59" spans="1:24" ht="12.75">
      <c r="A59" s="633" t="s">
        <v>822</v>
      </c>
      <c r="B59" s="633"/>
      <c r="C59" s="633"/>
      <c r="D59" s="631" t="s">
        <v>823</v>
      </c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547"/>
      <c r="W59" s="547"/>
      <c r="X59" s="547"/>
    </row>
    <row r="60" spans="1:24" ht="12.75">
      <c r="A60" s="633" t="s">
        <v>824</v>
      </c>
      <c r="B60" s="633"/>
      <c r="C60" s="633"/>
      <c r="D60" s="636" t="s">
        <v>825</v>
      </c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547"/>
      <c r="W60" s="547"/>
      <c r="X60" s="547"/>
    </row>
    <row r="61" spans="1:24" ht="12.75">
      <c r="A61" s="633" t="s">
        <v>826</v>
      </c>
      <c r="B61" s="633"/>
      <c r="C61" s="633"/>
      <c r="D61" s="631" t="s">
        <v>47</v>
      </c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547"/>
      <c r="W61" s="547"/>
      <c r="X61" s="547"/>
    </row>
    <row r="62" spans="1:24" ht="12.75">
      <c r="A62" s="632" t="s">
        <v>827</v>
      </c>
      <c r="B62" s="632"/>
      <c r="C62" s="632"/>
      <c r="D62" s="635" t="s">
        <v>828</v>
      </c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542">
        <f>SUM(V49:V61)</f>
        <v>0</v>
      </c>
      <c r="W62" s="542">
        <f>SUM(W49:W61)</f>
        <v>990</v>
      </c>
      <c r="X62" s="542"/>
    </row>
    <row r="63" spans="1:24" ht="12.75">
      <c r="A63" s="633" t="s">
        <v>829</v>
      </c>
      <c r="B63" s="633"/>
      <c r="C63" s="633"/>
      <c r="D63" s="636" t="s">
        <v>830</v>
      </c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547"/>
      <c r="W63" s="547"/>
      <c r="X63" s="547"/>
    </row>
    <row r="64" spans="1:24" ht="12.75">
      <c r="A64" s="633" t="s">
        <v>831</v>
      </c>
      <c r="B64" s="633"/>
      <c r="C64" s="633"/>
      <c r="D64" s="631" t="s">
        <v>832</v>
      </c>
      <c r="E64" s="628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547"/>
      <c r="W64" s="547"/>
      <c r="X64" s="547"/>
    </row>
    <row r="65" spans="1:24" ht="12.75">
      <c r="A65" s="633" t="s">
        <v>833</v>
      </c>
      <c r="B65" s="633"/>
      <c r="C65" s="633"/>
      <c r="D65" s="636" t="s">
        <v>834</v>
      </c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547"/>
      <c r="W65" s="547"/>
      <c r="X65" s="547"/>
    </row>
    <row r="66" spans="1:24" ht="12.75">
      <c r="A66" s="633" t="s">
        <v>835</v>
      </c>
      <c r="B66" s="633"/>
      <c r="C66" s="633"/>
      <c r="D66" s="631" t="s">
        <v>836</v>
      </c>
      <c r="E66" s="628"/>
      <c r="F66" s="628"/>
      <c r="G66" s="628"/>
      <c r="H66" s="628"/>
      <c r="I66" s="628"/>
      <c r="J66" s="628"/>
      <c r="K66" s="628"/>
      <c r="L66" s="628"/>
      <c r="M66" s="628"/>
      <c r="N66" s="628"/>
      <c r="O66" s="628"/>
      <c r="P66" s="628"/>
      <c r="Q66" s="628"/>
      <c r="R66" s="628"/>
      <c r="S66" s="628"/>
      <c r="T66" s="628"/>
      <c r="U66" s="628"/>
      <c r="V66" s="547"/>
      <c r="W66" s="547"/>
      <c r="X66" s="547"/>
    </row>
    <row r="67" spans="1:24" ht="12.75">
      <c r="A67" s="633" t="s">
        <v>837</v>
      </c>
      <c r="B67" s="633"/>
      <c r="C67" s="633"/>
      <c r="D67" s="636" t="s">
        <v>838</v>
      </c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547"/>
      <c r="W67" s="547"/>
      <c r="X67" s="547"/>
    </row>
    <row r="68" spans="1:24" ht="12.75">
      <c r="A68" s="633" t="s">
        <v>839</v>
      </c>
      <c r="B68" s="633"/>
      <c r="C68" s="633"/>
      <c r="D68" s="636" t="s">
        <v>840</v>
      </c>
      <c r="E68" s="636"/>
      <c r="F68" s="636"/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547"/>
      <c r="W68" s="547"/>
      <c r="X68" s="547"/>
    </row>
    <row r="69" spans="1:24" ht="12.75">
      <c r="A69" s="633" t="s">
        <v>841</v>
      </c>
      <c r="B69" s="633"/>
      <c r="C69" s="633"/>
      <c r="D69" s="636" t="s">
        <v>842</v>
      </c>
      <c r="E69" s="636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547"/>
      <c r="W69" s="547"/>
      <c r="X69" s="547"/>
    </row>
    <row r="70" spans="1:24" ht="12.75">
      <c r="A70" s="633" t="s">
        <v>843</v>
      </c>
      <c r="B70" s="633"/>
      <c r="C70" s="633"/>
      <c r="D70" s="636" t="s">
        <v>844</v>
      </c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547"/>
      <c r="W70" s="547"/>
      <c r="X70" s="547"/>
    </row>
    <row r="71" spans="1:24" ht="12.75">
      <c r="A71" s="633" t="s">
        <v>845</v>
      </c>
      <c r="B71" s="633"/>
      <c r="C71" s="633"/>
      <c r="D71" s="631" t="s">
        <v>846</v>
      </c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547"/>
      <c r="W71" s="547"/>
      <c r="X71" s="547"/>
    </row>
    <row r="72" spans="1:24" ht="12.75">
      <c r="A72" s="633" t="s">
        <v>847</v>
      </c>
      <c r="B72" s="633"/>
      <c r="C72" s="633"/>
      <c r="D72" s="636" t="s">
        <v>848</v>
      </c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636"/>
      <c r="T72" s="636"/>
      <c r="U72" s="636"/>
      <c r="V72" s="547"/>
      <c r="W72" s="547"/>
      <c r="X72" s="547"/>
    </row>
    <row r="73" spans="1:24" ht="12.75">
      <c r="A73" s="633" t="s">
        <v>849</v>
      </c>
      <c r="B73" s="633"/>
      <c r="C73" s="633"/>
      <c r="D73" s="631" t="s">
        <v>850</v>
      </c>
      <c r="E73" s="628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547"/>
      <c r="W73" s="547"/>
      <c r="X73" s="547"/>
    </row>
    <row r="74" spans="1:24" ht="12.75">
      <c r="A74" s="633" t="s">
        <v>851</v>
      </c>
      <c r="B74" s="633"/>
      <c r="C74" s="633"/>
      <c r="D74" s="636" t="s">
        <v>852</v>
      </c>
      <c r="E74" s="636"/>
      <c r="F74" s="636"/>
      <c r="G74" s="636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  <c r="S74" s="636"/>
      <c r="T74" s="636"/>
      <c r="U74" s="636"/>
      <c r="V74" s="547"/>
      <c r="W74" s="547"/>
      <c r="X74" s="547"/>
    </row>
    <row r="75" spans="1:24" ht="12.75">
      <c r="A75" s="633" t="s">
        <v>853</v>
      </c>
      <c r="B75" s="633"/>
      <c r="C75" s="633"/>
      <c r="D75" s="631" t="s">
        <v>48</v>
      </c>
      <c r="E75" s="628"/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628"/>
      <c r="Q75" s="628"/>
      <c r="R75" s="628"/>
      <c r="S75" s="628"/>
      <c r="T75" s="628"/>
      <c r="U75" s="628"/>
      <c r="V75" s="547"/>
      <c r="W75" s="547"/>
      <c r="X75" s="547"/>
    </row>
    <row r="76" spans="1:24" ht="12.75">
      <c r="A76" s="632" t="s">
        <v>854</v>
      </c>
      <c r="B76" s="632"/>
      <c r="C76" s="632"/>
      <c r="D76" s="635" t="s">
        <v>855</v>
      </c>
      <c r="E76" s="635"/>
      <c r="F76" s="635"/>
      <c r="G76" s="635"/>
      <c r="H76" s="635"/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542"/>
      <c r="W76" s="542"/>
      <c r="X76" s="542"/>
    </row>
    <row r="77" spans="1:24" ht="12.75">
      <c r="A77" s="637" t="s">
        <v>856</v>
      </c>
      <c r="B77" s="637"/>
      <c r="C77" s="637"/>
      <c r="D77" s="638" t="s">
        <v>857</v>
      </c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549"/>
      <c r="W77" s="549"/>
      <c r="X77" s="549"/>
    </row>
    <row r="78" spans="1:24" ht="12.75">
      <c r="A78" s="637" t="s">
        <v>858</v>
      </c>
      <c r="B78" s="637"/>
      <c r="C78" s="637"/>
      <c r="D78" s="639" t="s">
        <v>49</v>
      </c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38"/>
      <c r="U78" s="638"/>
      <c r="V78" s="549"/>
      <c r="W78" s="549"/>
      <c r="X78" s="549"/>
    </row>
    <row r="79" spans="1:24" ht="12.75">
      <c r="A79" s="637" t="s">
        <v>859</v>
      </c>
      <c r="B79" s="637"/>
      <c r="C79" s="637"/>
      <c r="D79" s="639" t="s">
        <v>50</v>
      </c>
      <c r="E79" s="638"/>
      <c r="F79" s="638"/>
      <c r="G79" s="638"/>
      <c r="H79" s="638"/>
      <c r="I79" s="638"/>
      <c r="J79" s="638"/>
      <c r="K79" s="638"/>
      <c r="L79" s="638"/>
      <c r="M79" s="638"/>
      <c r="N79" s="638"/>
      <c r="O79" s="638"/>
      <c r="P79" s="638"/>
      <c r="Q79" s="638"/>
      <c r="R79" s="638"/>
      <c r="S79" s="638"/>
      <c r="T79" s="638"/>
      <c r="U79" s="638"/>
      <c r="V79" s="549"/>
      <c r="W79" s="549"/>
      <c r="X79" s="549"/>
    </row>
    <row r="80" spans="1:24" ht="12.75">
      <c r="A80" s="637" t="s">
        <v>860</v>
      </c>
      <c r="B80" s="637"/>
      <c r="C80" s="637"/>
      <c r="D80" s="639" t="s">
        <v>51</v>
      </c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549"/>
      <c r="W80" s="549"/>
      <c r="X80" s="549"/>
    </row>
    <row r="81" spans="1:24" ht="12.75">
      <c r="A81" s="637" t="s">
        <v>861</v>
      </c>
      <c r="B81" s="637"/>
      <c r="C81" s="637"/>
      <c r="D81" s="639" t="s">
        <v>52</v>
      </c>
      <c r="E81" s="638"/>
      <c r="F81" s="638"/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549"/>
      <c r="W81" s="549"/>
      <c r="X81" s="549"/>
    </row>
    <row r="82" spans="1:24" ht="12.75">
      <c r="A82" s="637" t="s">
        <v>862</v>
      </c>
      <c r="B82" s="637"/>
      <c r="C82" s="637"/>
      <c r="D82" s="639" t="s">
        <v>53</v>
      </c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549"/>
      <c r="W82" s="549"/>
      <c r="X82" s="549"/>
    </row>
    <row r="83" spans="1:24" ht="12.75">
      <c r="A83" s="637" t="s">
        <v>863</v>
      </c>
      <c r="B83" s="637"/>
      <c r="C83" s="637"/>
      <c r="D83" s="639" t="s">
        <v>864</v>
      </c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549"/>
      <c r="W83" s="549"/>
      <c r="X83" s="549"/>
    </row>
    <row r="84" spans="1:24" ht="12.75">
      <c r="A84" s="637" t="s">
        <v>865</v>
      </c>
      <c r="B84" s="637"/>
      <c r="C84" s="637"/>
      <c r="D84" s="639" t="s">
        <v>866</v>
      </c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549"/>
      <c r="W84" s="549"/>
      <c r="X84" s="549"/>
    </row>
    <row r="85" spans="1:24" ht="12.75">
      <c r="A85" s="637" t="s">
        <v>867</v>
      </c>
      <c r="B85" s="637"/>
      <c r="C85" s="637"/>
      <c r="D85" s="639" t="s">
        <v>868</v>
      </c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549"/>
      <c r="W85" s="549"/>
      <c r="X85" s="549"/>
    </row>
    <row r="86" spans="1:24" ht="12.75">
      <c r="A86" s="637" t="s">
        <v>869</v>
      </c>
      <c r="B86" s="637"/>
      <c r="C86" s="637"/>
      <c r="D86" s="639" t="s">
        <v>870</v>
      </c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549"/>
      <c r="W86" s="549"/>
      <c r="X86" s="549"/>
    </row>
    <row r="87" spans="1:24" ht="12.75">
      <c r="A87" s="637" t="s">
        <v>871</v>
      </c>
      <c r="B87" s="637"/>
      <c r="C87" s="637"/>
      <c r="D87" s="639" t="s">
        <v>872</v>
      </c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549"/>
      <c r="W87" s="549"/>
      <c r="X87" s="549"/>
    </row>
    <row r="88" spans="1:24" ht="12.75">
      <c r="A88" s="637" t="s">
        <v>873</v>
      </c>
      <c r="B88" s="637"/>
      <c r="C88" s="637"/>
      <c r="D88" s="639" t="s">
        <v>874</v>
      </c>
      <c r="E88" s="639"/>
      <c r="F88" s="639"/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39"/>
      <c r="V88" s="549"/>
      <c r="W88" s="549"/>
      <c r="X88" s="549"/>
    </row>
    <row r="89" spans="1:24" ht="12.75">
      <c r="A89" s="640" t="s">
        <v>875</v>
      </c>
      <c r="B89" s="640"/>
      <c r="C89" s="640"/>
      <c r="D89" s="630" t="s">
        <v>876</v>
      </c>
      <c r="E89" s="630"/>
      <c r="F89" s="630"/>
      <c r="G89" s="630"/>
      <c r="H89" s="630"/>
      <c r="I89" s="630"/>
      <c r="J89" s="630"/>
      <c r="K89" s="630"/>
      <c r="L89" s="630"/>
      <c r="M89" s="630"/>
      <c r="N89" s="630"/>
      <c r="O89" s="630"/>
      <c r="P89" s="630"/>
      <c r="Q89" s="630"/>
      <c r="R89" s="630"/>
      <c r="S89" s="630"/>
      <c r="T89" s="630"/>
      <c r="U89" s="630"/>
      <c r="V89" s="542"/>
      <c r="W89" s="542"/>
      <c r="X89" s="542"/>
    </row>
    <row r="90" spans="1:24" ht="12.75">
      <c r="A90" s="640" t="s">
        <v>714</v>
      </c>
      <c r="B90" s="640"/>
      <c r="C90" s="640"/>
      <c r="D90" s="630" t="s">
        <v>877</v>
      </c>
      <c r="E90" s="630"/>
      <c r="F90" s="630"/>
      <c r="G90" s="630"/>
      <c r="H90" s="630"/>
      <c r="I90" s="630"/>
      <c r="J90" s="630"/>
      <c r="K90" s="630"/>
      <c r="L90" s="630"/>
      <c r="M90" s="630"/>
      <c r="N90" s="630"/>
      <c r="O90" s="630"/>
      <c r="P90" s="630"/>
      <c r="Q90" s="630"/>
      <c r="R90" s="630"/>
      <c r="S90" s="630"/>
      <c r="T90" s="630"/>
      <c r="U90" s="630"/>
      <c r="V90" s="542"/>
      <c r="W90" s="542">
        <f>SUM(W89,W76,W62)</f>
        <v>990</v>
      </c>
      <c r="X90" s="542"/>
    </row>
    <row r="91" spans="1:24" ht="12.75">
      <c r="A91" s="640" t="s">
        <v>716</v>
      </c>
      <c r="B91" s="640"/>
      <c r="C91" s="640"/>
      <c r="D91" s="630" t="s">
        <v>878</v>
      </c>
      <c r="E91" s="630"/>
      <c r="F91" s="630"/>
      <c r="G91" s="630"/>
      <c r="H91" s="630"/>
      <c r="I91" s="630"/>
      <c r="J91" s="630"/>
      <c r="K91" s="630"/>
      <c r="L91" s="630"/>
      <c r="M91" s="630"/>
      <c r="N91" s="630"/>
      <c r="O91" s="630"/>
      <c r="P91" s="630"/>
      <c r="Q91" s="630"/>
      <c r="R91" s="630"/>
      <c r="S91" s="630"/>
      <c r="T91" s="630"/>
      <c r="U91" s="630"/>
      <c r="V91" s="549"/>
      <c r="W91" s="549">
        <v>154</v>
      </c>
      <c r="X91" s="549"/>
    </row>
    <row r="92" spans="1:24" ht="12.75">
      <c r="A92" s="637" t="s">
        <v>879</v>
      </c>
      <c r="B92" s="637"/>
      <c r="C92" s="637"/>
      <c r="D92" s="638" t="s">
        <v>880</v>
      </c>
      <c r="E92" s="638"/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549"/>
      <c r="W92" s="549"/>
      <c r="X92" s="549"/>
    </row>
    <row r="93" spans="1:24" ht="12.75">
      <c r="A93" s="637" t="s">
        <v>881</v>
      </c>
      <c r="B93" s="637"/>
      <c r="C93" s="637"/>
      <c r="D93" s="638" t="s">
        <v>882</v>
      </c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549"/>
      <c r="W93" s="549"/>
      <c r="X93" s="549"/>
    </row>
    <row r="94" spans="1:24" ht="12.75">
      <c r="A94" s="637" t="s">
        <v>883</v>
      </c>
      <c r="B94" s="637"/>
      <c r="C94" s="637"/>
      <c r="D94" s="638" t="s">
        <v>884</v>
      </c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549"/>
      <c r="W94" s="549"/>
      <c r="X94" s="549"/>
    </row>
    <row r="95" spans="1:24" ht="12.75">
      <c r="A95" s="640" t="s">
        <v>718</v>
      </c>
      <c r="B95" s="640"/>
      <c r="C95" s="640"/>
      <c r="D95" s="630" t="s">
        <v>885</v>
      </c>
      <c r="E95" s="630"/>
      <c r="F95" s="630"/>
      <c r="G95" s="630"/>
      <c r="H95" s="630"/>
      <c r="I95" s="630"/>
      <c r="J95" s="630"/>
      <c r="K95" s="630"/>
      <c r="L95" s="630"/>
      <c r="M95" s="630"/>
      <c r="N95" s="630"/>
      <c r="O95" s="630"/>
      <c r="P95" s="630"/>
      <c r="Q95" s="630"/>
      <c r="R95" s="630"/>
      <c r="S95" s="630"/>
      <c r="T95" s="630"/>
      <c r="U95" s="630"/>
      <c r="V95" s="542"/>
      <c r="W95" s="542">
        <f>SUM(W92:W94)</f>
        <v>0</v>
      </c>
      <c r="X95" s="542"/>
    </row>
    <row r="96" spans="1:24" ht="12.75">
      <c r="A96" s="630" t="s">
        <v>886</v>
      </c>
      <c r="B96" s="641"/>
      <c r="C96" s="641"/>
      <c r="D96" s="641"/>
      <c r="E96" s="641"/>
      <c r="F96" s="641"/>
      <c r="G96" s="641"/>
      <c r="H96" s="641"/>
      <c r="I96" s="641"/>
      <c r="J96" s="641"/>
      <c r="K96" s="641"/>
      <c r="L96" s="641"/>
      <c r="M96" s="641"/>
      <c r="N96" s="641"/>
      <c r="O96" s="641"/>
      <c r="P96" s="641"/>
      <c r="Q96" s="641"/>
      <c r="R96" s="641"/>
      <c r="S96" s="641"/>
      <c r="T96" s="641"/>
      <c r="U96" s="641"/>
      <c r="V96" s="542"/>
      <c r="W96" s="542">
        <f>SUM(W95,W91,W90,W48,W42,W27)</f>
        <v>90699</v>
      </c>
      <c r="X96" s="542"/>
    </row>
    <row r="97" spans="1:24" ht="12.75">
      <c r="A97" s="637" t="s">
        <v>887</v>
      </c>
      <c r="B97" s="637"/>
      <c r="C97" s="637"/>
      <c r="D97" s="638" t="s">
        <v>888</v>
      </c>
      <c r="E97" s="638"/>
      <c r="F97" s="638"/>
      <c r="G97" s="638"/>
      <c r="H97" s="638"/>
      <c r="I97" s="638"/>
      <c r="J97" s="638"/>
      <c r="K97" s="638"/>
      <c r="L97" s="638"/>
      <c r="M97" s="638"/>
      <c r="N97" s="638"/>
      <c r="O97" s="638"/>
      <c r="P97" s="638"/>
      <c r="Q97" s="638"/>
      <c r="R97" s="638"/>
      <c r="S97" s="638"/>
      <c r="T97" s="638"/>
      <c r="U97" s="638"/>
      <c r="V97" s="549"/>
      <c r="W97" s="549">
        <v>96406</v>
      </c>
      <c r="X97" s="549"/>
    </row>
    <row r="98" spans="1:24" ht="12.75">
      <c r="A98" s="637" t="s">
        <v>889</v>
      </c>
      <c r="B98" s="637"/>
      <c r="C98" s="637"/>
      <c r="D98" s="638" t="s">
        <v>890</v>
      </c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549"/>
      <c r="W98" s="549"/>
      <c r="X98" s="549"/>
    </row>
    <row r="99" spans="1:24" ht="12.75">
      <c r="A99" s="637" t="s">
        <v>891</v>
      </c>
      <c r="B99" s="637"/>
      <c r="C99" s="637"/>
      <c r="D99" s="638" t="s">
        <v>892</v>
      </c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638"/>
      <c r="P99" s="638"/>
      <c r="Q99" s="638"/>
      <c r="R99" s="638"/>
      <c r="S99" s="638"/>
      <c r="T99" s="638"/>
      <c r="U99" s="638"/>
      <c r="V99" s="549"/>
      <c r="W99" s="549">
        <v>2742</v>
      </c>
      <c r="X99" s="549"/>
    </row>
    <row r="100" spans="1:24" ht="12.75">
      <c r="A100" s="637" t="s">
        <v>893</v>
      </c>
      <c r="B100" s="637"/>
      <c r="C100" s="637"/>
      <c r="D100" s="638" t="s">
        <v>894</v>
      </c>
      <c r="E100" s="638"/>
      <c r="F100" s="638"/>
      <c r="G100" s="638"/>
      <c r="H100" s="638"/>
      <c r="I100" s="638"/>
      <c r="J100" s="638"/>
      <c r="K100" s="638"/>
      <c r="L100" s="638"/>
      <c r="M100" s="638"/>
      <c r="N100" s="638"/>
      <c r="O100" s="638"/>
      <c r="P100" s="638"/>
      <c r="Q100" s="638"/>
      <c r="R100" s="638"/>
      <c r="S100" s="638"/>
      <c r="T100" s="638"/>
      <c r="U100" s="638"/>
      <c r="V100" s="549"/>
      <c r="W100" s="549">
        <v>-12225</v>
      </c>
      <c r="X100" s="549"/>
    </row>
    <row r="101" spans="1:24" ht="12.75">
      <c r="A101" s="637" t="s">
        <v>895</v>
      </c>
      <c r="B101" s="637"/>
      <c r="C101" s="637"/>
      <c r="D101" s="638" t="s">
        <v>896</v>
      </c>
      <c r="E101" s="638"/>
      <c r="F101" s="638"/>
      <c r="G101" s="638"/>
      <c r="H101" s="638"/>
      <c r="I101" s="638"/>
      <c r="J101" s="638"/>
      <c r="K101" s="638"/>
      <c r="L101" s="638"/>
      <c r="M101" s="638"/>
      <c r="N101" s="638"/>
      <c r="O101" s="638"/>
      <c r="P101" s="638"/>
      <c r="Q101" s="638"/>
      <c r="R101" s="638"/>
      <c r="S101" s="638"/>
      <c r="T101" s="638"/>
      <c r="U101" s="638"/>
      <c r="V101" s="549"/>
      <c r="W101" s="549"/>
      <c r="X101" s="549"/>
    </row>
    <row r="102" spans="1:24" ht="12.75">
      <c r="A102" s="637" t="s">
        <v>897</v>
      </c>
      <c r="B102" s="637"/>
      <c r="C102" s="637"/>
      <c r="D102" s="638" t="s">
        <v>898</v>
      </c>
      <c r="E102" s="638"/>
      <c r="F102" s="638"/>
      <c r="G102" s="638"/>
      <c r="H102" s="638"/>
      <c r="I102" s="638"/>
      <c r="J102" s="638"/>
      <c r="K102" s="638"/>
      <c r="L102" s="638"/>
      <c r="M102" s="638"/>
      <c r="N102" s="638"/>
      <c r="O102" s="638"/>
      <c r="P102" s="638"/>
      <c r="Q102" s="638"/>
      <c r="R102" s="638"/>
      <c r="S102" s="638"/>
      <c r="T102" s="638"/>
      <c r="U102" s="638"/>
      <c r="V102" s="549"/>
      <c r="W102" s="549">
        <v>2177</v>
      </c>
      <c r="X102" s="549"/>
    </row>
    <row r="103" spans="1:24" ht="12.75">
      <c r="A103" s="640" t="s">
        <v>720</v>
      </c>
      <c r="B103" s="640"/>
      <c r="C103" s="640"/>
      <c r="D103" s="630" t="s">
        <v>899</v>
      </c>
      <c r="E103" s="630"/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630"/>
      <c r="R103" s="630"/>
      <c r="S103" s="630"/>
      <c r="T103" s="630"/>
      <c r="U103" s="630"/>
      <c r="V103" s="542"/>
      <c r="W103" s="542">
        <f>SUM(W97:W102)</f>
        <v>89100</v>
      </c>
      <c r="X103" s="542"/>
    </row>
    <row r="104" spans="1:24" ht="12.75">
      <c r="A104" s="637" t="s">
        <v>900</v>
      </c>
      <c r="B104" s="637"/>
      <c r="C104" s="637"/>
      <c r="D104" s="638" t="s">
        <v>901</v>
      </c>
      <c r="E104" s="638"/>
      <c r="F104" s="638"/>
      <c r="G104" s="638"/>
      <c r="H104" s="638"/>
      <c r="I104" s="638"/>
      <c r="J104" s="638"/>
      <c r="K104" s="638"/>
      <c r="L104" s="638"/>
      <c r="M104" s="638"/>
      <c r="N104" s="638"/>
      <c r="O104" s="638"/>
      <c r="P104" s="638"/>
      <c r="Q104" s="638"/>
      <c r="R104" s="638"/>
      <c r="S104" s="638"/>
      <c r="T104" s="638"/>
      <c r="U104" s="638"/>
      <c r="V104" s="549"/>
      <c r="W104" s="549"/>
      <c r="X104" s="549"/>
    </row>
    <row r="105" spans="1:24" ht="12.75">
      <c r="A105" s="637" t="s">
        <v>902</v>
      </c>
      <c r="B105" s="637"/>
      <c r="C105" s="637"/>
      <c r="D105" s="638" t="s">
        <v>903</v>
      </c>
      <c r="E105" s="638"/>
      <c r="F105" s="638"/>
      <c r="G105" s="638"/>
      <c r="H105" s="638"/>
      <c r="I105" s="638"/>
      <c r="J105" s="638"/>
      <c r="K105" s="638"/>
      <c r="L105" s="638"/>
      <c r="M105" s="638"/>
      <c r="N105" s="638"/>
      <c r="O105" s="638"/>
      <c r="P105" s="638"/>
      <c r="Q105" s="638"/>
      <c r="R105" s="638"/>
      <c r="S105" s="638"/>
      <c r="T105" s="638"/>
      <c r="U105" s="638"/>
      <c r="V105" s="549"/>
      <c r="W105" s="549"/>
      <c r="X105" s="549"/>
    </row>
    <row r="106" spans="1:24" ht="12.75">
      <c r="A106" s="637" t="s">
        <v>904</v>
      </c>
      <c r="B106" s="637"/>
      <c r="C106" s="637"/>
      <c r="D106" s="638" t="s">
        <v>905</v>
      </c>
      <c r="E106" s="638"/>
      <c r="F106" s="638"/>
      <c r="G106" s="638"/>
      <c r="H106" s="638"/>
      <c r="I106" s="638"/>
      <c r="J106" s="638"/>
      <c r="K106" s="638"/>
      <c r="L106" s="638"/>
      <c r="M106" s="638"/>
      <c r="N106" s="638"/>
      <c r="O106" s="638"/>
      <c r="P106" s="638"/>
      <c r="Q106" s="638"/>
      <c r="R106" s="638"/>
      <c r="S106" s="638"/>
      <c r="T106" s="638"/>
      <c r="U106" s="638"/>
      <c r="V106" s="549"/>
      <c r="W106" s="549">
        <v>272</v>
      </c>
      <c r="X106" s="549"/>
    </row>
    <row r="107" spans="1:24" ht="12.75">
      <c r="A107" s="637" t="s">
        <v>906</v>
      </c>
      <c r="B107" s="637"/>
      <c r="C107" s="637"/>
      <c r="D107" s="638" t="s">
        <v>907</v>
      </c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549"/>
      <c r="W107" s="549"/>
      <c r="X107" s="549"/>
    </row>
    <row r="108" spans="1:24" ht="12.75">
      <c r="A108" s="637" t="s">
        <v>908</v>
      </c>
      <c r="B108" s="637"/>
      <c r="C108" s="637"/>
      <c r="D108" s="638" t="s">
        <v>909</v>
      </c>
      <c r="E108" s="638"/>
      <c r="F108" s="638"/>
      <c r="G108" s="638"/>
      <c r="H108" s="638"/>
      <c r="I108" s="638"/>
      <c r="J108" s="638"/>
      <c r="K108" s="638"/>
      <c r="L108" s="638"/>
      <c r="M108" s="638"/>
      <c r="N108" s="638"/>
      <c r="O108" s="638"/>
      <c r="P108" s="638"/>
      <c r="Q108" s="638"/>
      <c r="R108" s="638"/>
      <c r="S108" s="638"/>
      <c r="T108" s="638"/>
      <c r="U108" s="638"/>
      <c r="V108" s="549"/>
      <c r="W108" s="549"/>
      <c r="X108" s="549"/>
    </row>
    <row r="109" spans="1:24" ht="12.75">
      <c r="A109" s="637" t="s">
        <v>910</v>
      </c>
      <c r="B109" s="637"/>
      <c r="C109" s="637"/>
      <c r="D109" s="639" t="s">
        <v>911</v>
      </c>
      <c r="E109" s="638"/>
      <c r="F109" s="638"/>
      <c r="G109" s="638"/>
      <c r="H109" s="638"/>
      <c r="I109" s="638"/>
      <c r="J109" s="638"/>
      <c r="K109" s="638"/>
      <c r="L109" s="638"/>
      <c r="M109" s="638"/>
      <c r="N109" s="638"/>
      <c r="O109" s="638"/>
      <c r="P109" s="638"/>
      <c r="Q109" s="638"/>
      <c r="R109" s="638"/>
      <c r="S109" s="638"/>
      <c r="T109" s="638"/>
      <c r="U109" s="638"/>
      <c r="V109" s="549"/>
      <c r="W109" s="549"/>
      <c r="X109" s="549"/>
    </row>
    <row r="110" spans="1:24" ht="12.75">
      <c r="A110" s="637" t="s">
        <v>912</v>
      </c>
      <c r="B110" s="637"/>
      <c r="C110" s="637"/>
      <c r="D110" s="638" t="s">
        <v>913</v>
      </c>
      <c r="E110" s="638"/>
      <c r="F110" s="638"/>
      <c r="G110" s="638"/>
      <c r="H110" s="638"/>
      <c r="I110" s="638"/>
      <c r="J110" s="638"/>
      <c r="K110" s="638"/>
      <c r="L110" s="638"/>
      <c r="M110" s="638"/>
      <c r="N110" s="638"/>
      <c r="O110" s="638"/>
      <c r="P110" s="638"/>
      <c r="Q110" s="638"/>
      <c r="R110" s="638"/>
      <c r="S110" s="638"/>
      <c r="T110" s="638"/>
      <c r="U110" s="638"/>
      <c r="V110" s="549"/>
      <c r="W110" s="549"/>
      <c r="X110" s="549"/>
    </row>
    <row r="111" spans="1:24" ht="12.75">
      <c r="A111" s="637" t="s">
        <v>914</v>
      </c>
      <c r="B111" s="637"/>
      <c r="C111" s="637"/>
      <c r="D111" s="638" t="s">
        <v>915</v>
      </c>
      <c r="E111" s="638"/>
      <c r="F111" s="638"/>
      <c r="G111" s="638"/>
      <c r="H111" s="638"/>
      <c r="I111" s="638"/>
      <c r="J111" s="638"/>
      <c r="K111" s="638"/>
      <c r="L111" s="638"/>
      <c r="M111" s="638"/>
      <c r="N111" s="638"/>
      <c r="O111" s="638"/>
      <c r="P111" s="638"/>
      <c r="Q111" s="638"/>
      <c r="R111" s="638"/>
      <c r="S111" s="638"/>
      <c r="T111" s="638"/>
      <c r="U111" s="638"/>
      <c r="V111" s="549"/>
      <c r="W111" s="549"/>
      <c r="X111" s="549"/>
    </row>
    <row r="112" spans="1:24" ht="12.75">
      <c r="A112" s="637" t="s">
        <v>916</v>
      </c>
      <c r="B112" s="637"/>
      <c r="C112" s="637"/>
      <c r="D112" s="638" t="s">
        <v>917</v>
      </c>
      <c r="E112" s="638"/>
      <c r="F112" s="638"/>
      <c r="G112" s="638"/>
      <c r="H112" s="638"/>
      <c r="I112" s="638"/>
      <c r="J112" s="638"/>
      <c r="K112" s="638"/>
      <c r="L112" s="638"/>
      <c r="M112" s="638"/>
      <c r="N112" s="638"/>
      <c r="O112" s="638"/>
      <c r="P112" s="638"/>
      <c r="Q112" s="638"/>
      <c r="R112" s="638"/>
      <c r="S112" s="638"/>
      <c r="T112" s="638"/>
      <c r="U112" s="638"/>
      <c r="V112" s="549"/>
      <c r="W112" s="549"/>
      <c r="X112" s="549"/>
    </row>
    <row r="113" spans="1:24" ht="12.75">
      <c r="A113" s="637" t="s">
        <v>918</v>
      </c>
      <c r="B113" s="637"/>
      <c r="C113" s="637"/>
      <c r="D113" s="639" t="s">
        <v>919</v>
      </c>
      <c r="E113" s="638"/>
      <c r="F113" s="638"/>
      <c r="G113" s="638"/>
      <c r="H113" s="638"/>
      <c r="I113" s="638"/>
      <c r="J113" s="638"/>
      <c r="K113" s="638"/>
      <c r="L113" s="638"/>
      <c r="M113" s="638"/>
      <c r="N113" s="638"/>
      <c r="O113" s="638"/>
      <c r="P113" s="638"/>
      <c r="Q113" s="638"/>
      <c r="R113" s="638"/>
      <c r="S113" s="638"/>
      <c r="T113" s="638"/>
      <c r="U113" s="638"/>
      <c r="V113" s="549"/>
      <c r="W113" s="549"/>
      <c r="X113" s="549"/>
    </row>
    <row r="114" spans="1:24" ht="12.75">
      <c r="A114" s="637" t="s">
        <v>920</v>
      </c>
      <c r="B114" s="637"/>
      <c r="C114" s="637"/>
      <c r="D114" s="638" t="s">
        <v>921</v>
      </c>
      <c r="E114" s="638"/>
      <c r="F114" s="638"/>
      <c r="G114" s="638"/>
      <c r="H114" s="638"/>
      <c r="I114" s="638"/>
      <c r="J114" s="638"/>
      <c r="K114" s="638"/>
      <c r="L114" s="638"/>
      <c r="M114" s="638"/>
      <c r="N114" s="638"/>
      <c r="O114" s="638"/>
      <c r="P114" s="638"/>
      <c r="Q114" s="638"/>
      <c r="R114" s="638"/>
      <c r="S114" s="638"/>
      <c r="T114" s="638"/>
      <c r="U114" s="638"/>
      <c r="V114" s="549"/>
      <c r="W114" s="549"/>
      <c r="X114" s="550"/>
    </row>
    <row r="115" spans="1:24" ht="12.75">
      <c r="A115" s="637" t="s">
        <v>922</v>
      </c>
      <c r="B115" s="637"/>
      <c r="C115" s="637"/>
      <c r="D115" s="639" t="s">
        <v>54</v>
      </c>
      <c r="E115" s="638"/>
      <c r="F115" s="638"/>
      <c r="G115" s="638"/>
      <c r="H115" s="638"/>
      <c r="I115" s="638"/>
      <c r="J115" s="638"/>
      <c r="K115" s="638"/>
      <c r="L115" s="638"/>
      <c r="M115" s="638"/>
      <c r="N115" s="638"/>
      <c r="O115" s="638"/>
      <c r="P115" s="638"/>
      <c r="Q115" s="638"/>
      <c r="R115" s="638"/>
      <c r="S115" s="638"/>
      <c r="T115" s="638"/>
      <c r="U115" s="638"/>
      <c r="V115" s="549"/>
      <c r="W115" s="549"/>
      <c r="X115" s="550"/>
    </row>
    <row r="116" spans="1:24" ht="12.75">
      <c r="A116" s="637" t="s">
        <v>923</v>
      </c>
      <c r="B116" s="637"/>
      <c r="C116" s="637"/>
      <c r="D116" s="639" t="s">
        <v>924</v>
      </c>
      <c r="E116" s="638"/>
      <c r="F116" s="638"/>
      <c r="G116" s="638"/>
      <c r="H116" s="638"/>
      <c r="I116" s="638"/>
      <c r="J116" s="638"/>
      <c r="K116" s="638"/>
      <c r="L116" s="638"/>
      <c r="M116" s="638"/>
      <c r="N116" s="638"/>
      <c r="O116" s="638"/>
      <c r="P116" s="638"/>
      <c r="Q116" s="638"/>
      <c r="R116" s="638"/>
      <c r="S116" s="638"/>
      <c r="T116" s="638"/>
      <c r="U116" s="638"/>
      <c r="V116" s="549"/>
      <c r="W116" s="549"/>
      <c r="X116" s="550"/>
    </row>
    <row r="117" spans="1:24" ht="12.75">
      <c r="A117" s="637" t="s">
        <v>925</v>
      </c>
      <c r="B117" s="637"/>
      <c r="C117" s="637"/>
      <c r="D117" s="639" t="s">
        <v>926</v>
      </c>
      <c r="E117" s="638"/>
      <c r="F117" s="638"/>
      <c r="G117" s="638"/>
      <c r="H117" s="638"/>
      <c r="I117" s="638"/>
      <c r="J117" s="638"/>
      <c r="K117" s="638"/>
      <c r="L117" s="638"/>
      <c r="M117" s="638"/>
      <c r="N117" s="638"/>
      <c r="O117" s="638"/>
      <c r="P117" s="638"/>
      <c r="Q117" s="638"/>
      <c r="R117" s="638"/>
      <c r="S117" s="638"/>
      <c r="T117" s="638"/>
      <c r="U117" s="638"/>
      <c r="V117" s="549"/>
      <c r="W117" s="549"/>
      <c r="X117" s="550"/>
    </row>
    <row r="118" spans="1:24" ht="12.75">
      <c r="A118" s="637" t="s">
        <v>927</v>
      </c>
      <c r="B118" s="637"/>
      <c r="C118" s="637"/>
      <c r="D118" s="639" t="s">
        <v>928</v>
      </c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549"/>
      <c r="W118" s="549"/>
      <c r="X118" s="550"/>
    </row>
    <row r="119" spans="1:24" ht="12.75">
      <c r="A119" s="637" t="s">
        <v>929</v>
      </c>
      <c r="B119" s="637"/>
      <c r="C119" s="637"/>
      <c r="D119" s="639" t="s">
        <v>930</v>
      </c>
      <c r="E119" s="638"/>
      <c r="F119" s="638"/>
      <c r="G119" s="638"/>
      <c r="H119" s="638"/>
      <c r="I119" s="638"/>
      <c r="J119" s="638"/>
      <c r="K119" s="638"/>
      <c r="L119" s="638"/>
      <c r="M119" s="638"/>
      <c r="N119" s="638"/>
      <c r="O119" s="638"/>
      <c r="P119" s="638"/>
      <c r="Q119" s="638"/>
      <c r="R119" s="638"/>
      <c r="S119" s="638"/>
      <c r="T119" s="638"/>
      <c r="U119" s="638"/>
      <c r="V119" s="549"/>
      <c r="W119" s="549"/>
      <c r="X119" s="550"/>
    </row>
    <row r="120" spans="1:24" ht="12.75">
      <c r="A120" s="637" t="s">
        <v>931</v>
      </c>
      <c r="B120" s="637"/>
      <c r="C120" s="637"/>
      <c r="D120" s="639" t="s">
        <v>55</v>
      </c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549"/>
      <c r="W120" s="549"/>
      <c r="X120" s="550"/>
    </row>
    <row r="121" spans="1:24" ht="12.75">
      <c r="A121" s="637" t="s">
        <v>932</v>
      </c>
      <c r="B121" s="637"/>
      <c r="C121" s="637"/>
      <c r="D121" s="639" t="s">
        <v>56</v>
      </c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549"/>
      <c r="W121" s="549"/>
      <c r="X121" s="550"/>
    </row>
    <row r="122" spans="1:24" ht="12.75">
      <c r="A122" s="637" t="s">
        <v>933</v>
      </c>
      <c r="B122" s="637"/>
      <c r="C122" s="637"/>
      <c r="D122" s="639" t="s">
        <v>57</v>
      </c>
      <c r="E122" s="638"/>
      <c r="F122" s="638"/>
      <c r="G122" s="638"/>
      <c r="H122" s="638"/>
      <c r="I122" s="638"/>
      <c r="J122" s="638"/>
      <c r="K122" s="638"/>
      <c r="L122" s="638"/>
      <c r="M122" s="638"/>
      <c r="N122" s="638"/>
      <c r="O122" s="638"/>
      <c r="P122" s="638"/>
      <c r="Q122" s="638"/>
      <c r="R122" s="638"/>
      <c r="S122" s="638"/>
      <c r="T122" s="638"/>
      <c r="U122" s="638"/>
      <c r="V122" s="549"/>
      <c r="W122" s="549"/>
      <c r="X122" s="550"/>
    </row>
    <row r="123" spans="1:24" ht="12.75">
      <c r="A123" s="640" t="s">
        <v>934</v>
      </c>
      <c r="B123" s="640"/>
      <c r="C123" s="640"/>
      <c r="D123" s="630" t="s">
        <v>935</v>
      </c>
      <c r="E123" s="630"/>
      <c r="F123" s="630"/>
      <c r="G123" s="630"/>
      <c r="H123" s="630"/>
      <c r="I123" s="630"/>
      <c r="J123" s="630"/>
      <c r="K123" s="630"/>
      <c r="L123" s="630"/>
      <c r="M123" s="630"/>
      <c r="N123" s="630"/>
      <c r="O123" s="630"/>
      <c r="P123" s="630"/>
      <c r="Q123" s="630"/>
      <c r="R123" s="630"/>
      <c r="S123" s="630"/>
      <c r="T123" s="630"/>
      <c r="U123" s="630"/>
      <c r="V123" s="542">
        <f>SUM(V104:V122)</f>
        <v>0</v>
      </c>
      <c r="W123" s="542">
        <f>SUM(W104:W122)</f>
        <v>272</v>
      </c>
      <c r="X123" s="542"/>
    </row>
    <row r="124" spans="1:24" ht="12.75">
      <c r="A124" s="637" t="s">
        <v>936</v>
      </c>
      <c r="B124" s="637"/>
      <c r="C124" s="637"/>
      <c r="D124" s="638" t="s">
        <v>937</v>
      </c>
      <c r="E124" s="638"/>
      <c r="F124" s="638"/>
      <c r="G124" s="638"/>
      <c r="H124" s="638"/>
      <c r="I124" s="638"/>
      <c r="J124" s="638"/>
      <c r="K124" s="638"/>
      <c r="L124" s="638"/>
      <c r="M124" s="638"/>
      <c r="N124" s="638"/>
      <c r="O124" s="638"/>
      <c r="P124" s="638"/>
      <c r="Q124" s="638"/>
      <c r="R124" s="638"/>
      <c r="S124" s="638"/>
      <c r="T124" s="638"/>
      <c r="U124" s="638"/>
      <c r="V124" s="549"/>
      <c r="W124" s="549"/>
      <c r="X124" s="550"/>
    </row>
    <row r="125" spans="1:24" ht="12.75">
      <c r="A125" s="637" t="s">
        <v>938</v>
      </c>
      <c r="B125" s="637"/>
      <c r="C125" s="637"/>
      <c r="D125" s="638" t="s">
        <v>939</v>
      </c>
      <c r="E125" s="638"/>
      <c r="F125" s="638"/>
      <c r="G125" s="638"/>
      <c r="H125" s="638"/>
      <c r="I125" s="638"/>
      <c r="J125" s="638"/>
      <c r="K125" s="638"/>
      <c r="L125" s="638"/>
      <c r="M125" s="638"/>
      <c r="N125" s="638"/>
      <c r="O125" s="638"/>
      <c r="P125" s="638"/>
      <c r="Q125" s="638"/>
      <c r="R125" s="638"/>
      <c r="S125" s="638"/>
      <c r="T125" s="638"/>
      <c r="U125" s="638"/>
      <c r="V125" s="549"/>
      <c r="W125" s="549"/>
      <c r="X125" s="550"/>
    </row>
    <row r="126" spans="1:24" ht="12.75">
      <c r="A126" s="637" t="s">
        <v>940</v>
      </c>
      <c r="B126" s="637"/>
      <c r="C126" s="637"/>
      <c r="D126" s="638" t="s">
        <v>941</v>
      </c>
      <c r="E126" s="638"/>
      <c r="F126" s="638"/>
      <c r="G126" s="638"/>
      <c r="H126" s="638"/>
      <c r="I126" s="638"/>
      <c r="J126" s="638"/>
      <c r="K126" s="638"/>
      <c r="L126" s="638"/>
      <c r="M126" s="638"/>
      <c r="N126" s="638"/>
      <c r="O126" s="638"/>
      <c r="P126" s="638"/>
      <c r="Q126" s="638"/>
      <c r="R126" s="638"/>
      <c r="S126" s="638"/>
      <c r="T126" s="638"/>
      <c r="U126" s="638"/>
      <c r="V126" s="549"/>
      <c r="W126" s="549"/>
      <c r="X126" s="550"/>
    </row>
    <row r="127" spans="1:24" ht="12.75">
      <c r="A127" s="637" t="s">
        <v>942</v>
      </c>
      <c r="B127" s="637"/>
      <c r="C127" s="637"/>
      <c r="D127" s="638" t="s">
        <v>943</v>
      </c>
      <c r="E127" s="638"/>
      <c r="F127" s="638"/>
      <c r="G127" s="638"/>
      <c r="H127" s="638"/>
      <c r="I127" s="638"/>
      <c r="J127" s="638"/>
      <c r="K127" s="638"/>
      <c r="L127" s="638"/>
      <c r="M127" s="638"/>
      <c r="N127" s="638"/>
      <c r="O127" s="638"/>
      <c r="P127" s="638"/>
      <c r="Q127" s="638"/>
      <c r="R127" s="638"/>
      <c r="S127" s="638"/>
      <c r="T127" s="638"/>
      <c r="U127" s="638"/>
      <c r="V127" s="549"/>
      <c r="W127" s="549"/>
      <c r="X127" s="550"/>
    </row>
    <row r="128" spans="1:24" ht="12.75">
      <c r="A128" s="637" t="s">
        <v>944</v>
      </c>
      <c r="B128" s="637"/>
      <c r="C128" s="637"/>
      <c r="D128" s="638" t="s">
        <v>945</v>
      </c>
      <c r="E128" s="638"/>
      <c r="F128" s="638"/>
      <c r="G128" s="638"/>
      <c r="H128" s="638"/>
      <c r="I128" s="638"/>
      <c r="J128" s="638"/>
      <c r="K128" s="638"/>
      <c r="L128" s="638"/>
      <c r="M128" s="638"/>
      <c r="N128" s="638"/>
      <c r="O128" s="638"/>
      <c r="P128" s="638"/>
      <c r="Q128" s="638"/>
      <c r="R128" s="638"/>
      <c r="S128" s="638"/>
      <c r="T128" s="638"/>
      <c r="U128" s="638"/>
      <c r="V128" s="550"/>
      <c r="W128" s="550"/>
      <c r="X128" s="550"/>
    </row>
    <row r="129" spans="1:24" ht="12.75">
      <c r="A129" s="637" t="s">
        <v>946</v>
      </c>
      <c r="B129" s="637"/>
      <c r="C129" s="637"/>
      <c r="D129" s="639" t="s">
        <v>947</v>
      </c>
      <c r="E129" s="638"/>
      <c r="F129" s="638"/>
      <c r="G129" s="638"/>
      <c r="H129" s="638"/>
      <c r="I129" s="638"/>
      <c r="J129" s="638"/>
      <c r="K129" s="638"/>
      <c r="L129" s="638"/>
      <c r="M129" s="638"/>
      <c r="N129" s="638"/>
      <c r="O129" s="638"/>
      <c r="P129" s="638"/>
      <c r="Q129" s="638"/>
      <c r="R129" s="638"/>
      <c r="S129" s="638"/>
      <c r="T129" s="638"/>
      <c r="U129" s="638"/>
      <c r="V129" s="550"/>
      <c r="W129" s="550"/>
      <c r="X129" s="550"/>
    </row>
    <row r="130" spans="1:24" ht="12.75">
      <c r="A130" s="637" t="s">
        <v>948</v>
      </c>
      <c r="B130" s="637"/>
      <c r="C130" s="637"/>
      <c r="D130" s="638" t="s">
        <v>949</v>
      </c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8"/>
      <c r="S130" s="638"/>
      <c r="T130" s="638"/>
      <c r="U130" s="638"/>
      <c r="V130" s="549"/>
      <c r="W130" s="549"/>
      <c r="X130" s="550"/>
    </row>
    <row r="131" spans="1:24" ht="12.75">
      <c r="A131" s="637" t="s">
        <v>950</v>
      </c>
      <c r="B131" s="637"/>
      <c r="C131" s="637"/>
      <c r="D131" s="638" t="s">
        <v>951</v>
      </c>
      <c r="E131" s="638"/>
      <c r="F131" s="638"/>
      <c r="G131" s="638"/>
      <c r="H131" s="638"/>
      <c r="I131" s="638"/>
      <c r="J131" s="638"/>
      <c r="K131" s="638"/>
      <c r="L131" s="638"/>
      <c r="M131" s="638"/>
      <c r="N131" s="638"/>
      <c r="O131" s="638"/>
      <c r="P131" s="638"/>
      <c r="Q131" s="638"/>
      <c r="R131" s="638"/>
      <c r="S131" s="638"/>
      <c r="T131" s="638"/>
      <c r="U131" s="638"/>
      <c r="V131" s="549"/>
      <c r="W131" s="549"/>
      <c r="X131" s="550"/>
    </row>
    <row r="132" spans="1:24" ht="12.75">
      <c r="A132" s="637" t="s">
        <v>952</v>
      </c>
      <c r="B132" s="637"/>
      <c r="C132" s="637"/>
      <c r="D132" s="638" t="s">
        <v>953</v>
      </c>
      <c r="E132" s="638"/>
      <c r="F132" s="638"/>
      <c r="G132" s="638"/>
      <c r="H132" s="638"/>
      <c r="I132" s="638"/>
      <c r="J132" s="638"/>
      <c r="K132" s="638"/>
      <c r="L132" s="638"/>
      <c r="M132" s="638"/>
      <c r="N132" s="638"/>
      <c r="O132" s="638"/>
      <c r="P132" s="638"/>
      <c r="Q132" s="638"/>
      <c r="R132" s="638"/>
      <c r="S132" s="638"/>
      <c r="T132" s="638"/>
      <c r="U132" s="638"/>
      <c r="V132" s="549"/>
      <c r="W132" s="549"/>
      <c r="X132" s="550"/>
    </row>
    <row r="133" spans="1:24" ht="12.75">
      <c r="A133" s="637" t="s">
        <v>954</v>
      </c>
      <c r="B133" s="637"/>
      <c r="C133" s="637"/>
      <c r="D133" s="639" t="s">
        <v>955</v>
      </c>
      <c r="E133" s="638"/>
      <c r="F133" s="638"/>
      <c r="G133" s="638"/>
      <c r="H133" s="638"/>
      <c r="I133" s="638"/>
      <c r="J133" s="638"/>
      <c r="K133" s="638"/>
      <c r="L133" s="638"/>
      <c r="M133" s="638"/>
      <c r="N133" s="638"/>
      <c r="O133" s="638"/>
      <c r="P133" s="638"/>
      <c r="Q133" s="638"/>
      <c r="R133" s="638"/>
      <c r="S133" s="638"/>
      <c r="T133" s="638"/>
      <c r="U133" s="638"/>
      <c r="V133" s="549"/>
      <c r="W133" s="549"/>
      <c r="X133" s="550"/>
    </row>
    <row r="134" spans="1:24" ht="12.75">
      <c r="A134" s="637" t="s">
        <v>956</v>
      </c>
      <c r="B134" s="637"/>
      <c r="C134" s="637"/>
      <c r="D134" s="638" t="s">
        <v>957</v>
      </c>
      <c r="E134" s="638"/>
      <c r="F134" s="638"/>
      <c r="G134" s="638"/>
      <c r="H134" s="638"/>
      <c r="I134" s="638"/>
      <c r="J134" s="638"/>
      <c r="K134" s="638"/>
      <c r="L134" s="638"/>
      <c r="M134" s="638"/>
      <c r="N134" s="638"/>
      <c r="O134" s="638"/>
      <c r="P134" s="638"/>
      <c r="Q134" s="638"/>
      <c r="R134" s="638"/>
      <c r="S134" s="638"/>
      <c r="T134" s="638"/>
      <c r="U134" s="638"/>
      <c r="V134" s="549"/>
      <c r="W134" s="549">
        <v>599</v>
      </c>
      <c r="X134" s="550"/>
    </row>
    <row r="135" spans="1:24" ht="12.75">
      <c r="A135" s="637" t="s">
        <v>958</v>
      </c>
      <c r="B135" s="637"/>
      <c r="C135" s="637"/>
      <c r="D135" s="639" t="s">
        <v>58</v>
      </c>
      <c r="E135" s="638"/>
      <c r="F135" s="638"/>
      <c r="G135" s="638"/>
      <c r="H135" s="638"/>
      <c r="I135" s="638"/>
      <c r="J135" s="638"/>
      <c r="K135" s="638"/>
      <c r="L135" s="638"/>
      <c r="M135" s="638"/>
      <c r="N135" s="638"/>
      <c r="O135" s="638"/>
      <c r="P135" s="638"/>
      <c r="Q135" s="638"/>
      <c r="R135" s="638"/>
      <c r="S135" s="638"/>
      <c r="T135" s="638"/>
      <c r="U135" s="638"/>
      <c r="V135" s="549"/>
      <c r="W135" s="549">
        <v>599</v>
      </c>
      <c r="X135" s="550"/>
    </row>
    <row r="136" spans="1:24" ht="12.75">
      <c r="A136" s="637" t="s">
        <v>959</v>
      </c>
      <c r="B136" s="637"/>
      <c r="C136" s="637"/>
      <c r="D136" s="639" t="s">
        <v>0</v>
      </c>
      <c r="E136" s="638"/>
      <c r="F136" s="638"/>
      <c r="G136" s="638"/>
      <c r="H136" s="638"/>
      <c r="I136" s="638"/>
      <c r="J136" s="638"/>
      <c r="K136" s="638"/>
      <c r="L136" s="638"/>
      <c r="M136" s="638"/>
      <c r="N136" s="638"/>
      <c r="O136" s="638"/>
      <c r="P136" s="638"/>
      <c r="Q136" s="638"/>
      <c r="R136" s="638"/>
      <c r="S136" s="638"/>
      <c r="T136" s="638"/>
      <c r="U136" s="638"/>
      <c r="V136" s="549"/>
      <c r="W136" s="549"/>
      <c r="X136" s="550"/>
    </row>
    <row r="137" spans="1:24" ht="12.75">
      <c r="A137" s="637" t="s">
        <v>1</v>
      </c>
      <c r="B137" s="637"/>
      <c r="C137" s="637"/>
      <c r="D137" s="639" t="s">
        <v>2</v>
      </c>
      <c r="E137" s="638"/>
      <c r="F137" s="638"/>
      <c r="G137" s="638"/>
      <c r="H137" s="638"/>
      <c r="I137" s="638"/>
      <c r="J137" s="638"/>
      <c r="K137" s="638"/>
      <c r="L137" s="638"/>
      <c r="M137" s="638"/>
      <c r="N137" s="638"/>
      <c r="O137" s="638"/>
      <c r="P137" s="638"/>
      <c r="Q137" s="638"/>
      <c r="R137" s="638"/>
      <c r="S137" s="638"/>
      <c r="T137" s="638"/>
      <c r="U137" s="638"/>
      <c r="V137" s="549"/>
      <c r="W137" s="549"/>
      <c r="X137" s="550"/>
    </row>
    <row r="138" spans="1:24" ht="12.75">
      <c r="A138" s="637" t="s">
        <v>3</v>
      </c>
      <c r="B138" s="637"/>
      <c r="C138" s="637"/>
      <c r="D138" s="639" t="s">
        <v>4</v>
      </c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38"/>
      <c r="Q138" s="638"/>
      <c r="R138" s="638"/>
      <c r="S138" s="638"/>
      <c r="T138" s="638"/>
      <c r="U138" s="638"/>
      <c r="V138" s="549"/>
      <c r="W138" s="549"/>
      <c r="X138" s="550"/>
    </row>
    <row r="139" spans="1:24" ht="12.75">
      <c r="A139" s="637" t="s">
        <v>5</v>
      </c>
      <c r="B139" s="637"/>
      <c r="C139" s="637"/>
      <c r="D139" s="639" t="s">
        <v>6</v>
      </c>
      <c r="E139" s="638"/>
      <c r="F139" s="638"/>
      <c r="G139" s="638"/>
      <c r="H139" s="638"/>
      <c r="I139" s="638"/>
      <c r="J139" s="638"/>
      <c r="K139" s="638"/>
      <c r="L139" s="638"/>
      <c r="M139" s="638"/>
      <c r="N139" s="638"/>
      <c r="O139" s="638"/>
      <c r="P139" s="638"/>
      <c r="Q139" s="638"/>
      <c r="R139" s="638"/>
      <c r="S139" s="638"/>
      <c r="T139" s="638"/>
      <c r="U139" s="638"/>
      <c r="V139" s="549"/>
      <c r="W139" s="549"/>
      <c r="X139" s="550"/>
    </row>
    <row r="140" spans="1:24" ht="12.75">
      <c r="A140" s="637" t="s">
        <v>7</v>
      </c>
      <c r="B140" s="637"/>
      <c r="C140" s="637"/>
      <c r="D140" s="639" t="s">
        <v>59</v>
      </c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38"/>
      <c r="Q140" s="638"/>
      <c r="R140" s="638"/>
      <c r="S140" s="638"/>
      <c r="T140" s="638"/>
      <c r="U140" s="638"/>
      <c r="V140" s="549"/>
      <c r="W140" s="549"/>
      <c r="X140" s="550"/>
    </row>
    <row r="141" spans="1:24" ht="12.75">
      <c r="A141" s="637" t="s">
        <v>8</v>
      </c>
      <c r="B141" s="637"/>
      <c r="C141" s="637"/>
      <c r="D141" s="639" t="s">
        <v>60</v>
      </c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549"/>
      <c r="W141" s="549"/>
      <c r="X141" s="550"/>
    </row>
    <row r="142" spans="1:24" ht="12.75">
      <c r="A142" s="637" t="s">
        <v>9</v>
      </c>
      <c r="B142" s="637"/>
      <c r="C142" s="637"/>
      <c r="D142" s="639" t="s">
        <v>61</v>
      </c>
      <c r="E142" s="638"/>
      <c r="F142" s="638"/>
      <c r="G142" s="638"/>
      <c r="H142" s="638"/>
      <c r="I142" s="638"/>
      <c r="J142" s="638"/>
      <c r="K142" s="638"/>
      <c r="L142" s="638"/>
      <c r="M142" s="638"/>
      <c r="N142" s="638"/>
      <c r="O142" s="638"/>
      <c r="P142" s="638"/>
      <c r="Q142" s="638"/>
      <c r="R142" s="638"/>
      <c r="S142" s="638"/>
      <c r="T142" s="638"/>
      <c r="U142" s="638"/>
      <c r="V142" s="549"/>
      <c r="W142" s="549"/>
      <c r="X142" s="550"/>
    </row>
    <row r="143" spans="1:24" ht="12.75">
      <c r="A143" s="640" t="s">
        <v>10</v>
      </c>
      <c r="B143" s="640"/>
      <c r="C143" s="640"/>
      <c r="D143" s="630" t="s">
        <v>11</v>
      </c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30"/>
      <c r="P143" s="630"/>
      <c r="Q143" s="630"/>
      <c r="R143" s="630"/>
      <c r="S143" s="630"/>
      <c r="T143" s="630"/>
      <c r="U143" s="630"/>
      <c r="V143" s="542"/>
      <c r="W143" s="542">
        <f>SUM(W134,W130:W132,W124:W128)</f>
        <v>599</v>
      </c>
      <c r="X143" s="542"/>
    </row>
    <row r="144" spans="1:24" ht="12.75">
      <c r="A144" s="637" t="s">
        <v>12</v>
      </c>
      <c r="B144" s="637"/>
      <c r="C144" s="637"/>
      <c r="D144" s="638" t="s">
        <v>678</v>
      </c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  <c r="P144" s="638"/>
      <c r="Q144" s="638"/>
      <c r="R144" s="638"/>
      <c r="S144" s="638"/>
      <c r="T144" s="638"/>
      <c r="U144" s="638"/>
      <c r="V144" s="549"/>
      <c r="W144" s="549">
        <v>48</v>
      </c>
      <c r="X144" s="550"/>
    </row>
    <row r="145" spans="1:24" ht="12.75">
      <c r="A145" s="637" t="s">
        <v>13</v>
      </c>
      <c r="B145" s="637"/>
      <c r="C145" s="637"/>
      <c r="D145" s="639" t="s">
        <v>864</v>
      </c>
      <c r="E145" s="639"/>
      <c r="F145" s="639"/>
      <c r="G145" s="639"/>
      <c r="H145" s="639"/>
      <c r="I145" s="639"/>
      <c r="J145" s="639"/>
      <c r="K145" s="639"/>
      <c r="L145" s="639"/>
      <c r="M145" s="639"/>
      <c r="N145" s="639"/>
      <c r="O145" s="639"/>
      <c r="P145" s="639"/>
      <c r="Q145" s="639"/>
      <c r="R145" s="639"/>
      <c r="S145" s="639"/>
      <c r="T145" s="639"/>
      <c r="U145" s="639"/>
      <c r="V145" s="549"/>
      <c r="W145" s="549"/>
      <c r="X145" s="550"/>
    </row>
    <row r="146" spans="1:24" ht="12.75">
      <c r="A146" s="637" t="s">
        <v>14</v>
      </c>
      <c r="B146" s="637"/>
      <c r="C146" s="637"/>
      <c r="D146" s="639" t="s">
        <v>15</v>
      </c>
      <c r="E146" s="639"/>
      <c r="F146" s="639"/>
      <c r="G146" s="639"/>
      <c r="H146" s="639"/>
      <c r="I146" s="639"/>
      <c r="J146" s="639"/>
      <c r="K146" s="639"/>
      <c r="L146" s="639"/>
      <c r="M146" s="639"/>
      <c r="N146" s="639"/>
      <c r="O146" s="639"/>
      <c r="P146" s="639"/>
      <c r="Q146" s="639"/>
      <c r="R146" s="639"/>
      <c r="S146" s="639"/>
      <c r="T146" s="639"/>
      <c r="U146" s="639"/>
      <c r="V146" s="549"/>
      <c r="W146" s="549">
        <v>37</v>
      </c>
      <c r="X146" s="550"/>
    </row>
    <row r="147" spans="1:24" ht="12.75">
      <c r="A147" s="637" t="s">
        <v>16</v>
      </c>
      <c r="B147" s="637"/>
      <c r="C147" s="637"/>
      <c r="D147" s="639" t="s">
        <v>17</v>
      </c>
      <c r="E147" s="639"/>
      <c r="F147" s="639"/>
      <c r="G147" s="639"/>
      <c r="H147" s="639"/>
      <c r="I147" s="639"/>
      <c r="J147" s="639"/>
      <c r="K147" s="639"/>
      <c r="L147" s="639"/>
      <c r="M147" s="639"/>
      <c r="N147" s="639"/>
      <c r="O147" s="639"/>
      <c r="P147" s="639"/>
      <c r="Q147" s="639"/>
      <c r="R147" s="639"/>
      <c r="S147" s="639"/>
      <c r="T147" s="639"/>
      <c r="U147" s="639"/>
      <c r="V147" s="549"/>
      <c r="W147" s="549"/>
      <c r="X147" s="550"/>
    </row>
    <row r="148" spans="1:24" ht="12.75">
      <c r="A148" s="637" t="s">
        <v>18</v>
      </c>
      <c r="B148" s="637"/>
      <c r="C148" s="637"/>
      <c r="D148" s="639" t="s">
        <v>19</v>
      </c>
      <c r="E148" s="639"/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  <c r="S148" s="639"/>
      <c r="T148" s="639"/>
      <c r="U148" s="639"/>
      <c r="V148" s="549"/>
      <c r="W148" s="549"/>
      <c r="X148" s="550"/>
    </row>
    <row r="149" spans="1:24" ht="12.75">
      <c r="A149" s="637" t="s">
        <v>20</v>
      </c>
      <c r="B149" s="637"/>
      <c r="C149" s="637"/>
      <c r="D149" s="639" t="s">
        <v>872</v>
      </c>
      <c r="E149" s="639"/>
      <c r="F149" s="639"/>
      <c r="G149" s="639"/>
      <c r="H149" s="639"/>
      <c r="I149" s="639"/>
      <c r="J149" s="639"/>
      <c r="K149" s="639"/>
      <c r="L149" s="639"/>
      <c r="M149" s="639"/>
      <c r="N149" s="639"/>
      <c r="O149" s="639"/>
      <c r="P149" s="639"/>
      <c r="Q149" s="639"/>
      <c r="R149" s="639"/>
      <c r="S149" s="639"/>
      <c r="T149" s="639"/>
      <c r="U149" s="639"/>
      <c r="V149" s="549"/>
      <c r="W149" s="549"/>
      <c r="X149" s="550"/>
    </row>
    <row r="150" spans="1:24" ht="12.75">
      <c r="A150" s="637" t="s">
        <v>21</v>
      </c>
      <c r="B150" s="637"/>
      <c r="C150" s="637"/>
      <c r="D150" s="639" t="s">
        <v>22</v>
      </c>
      <c r="E150" s="639"/>
      <c r="F150" s="639"/>
      <c r="G150" s="639"/>
      <c r="H150" s="639"/>
      <c r="I150" s="639"/>
      <c r="J150" s="639"/>
      <c r="K150" s="639"/>
      <c r="L150" s="639"/>
      <c r="M150" s="639"/>
      <c r="N150" s="639"/>
      <c r="O150" s="639"/>
      <c r="P150" s="639"/>
      <c r="Q150" s="639"/>
      <c r="R150" s="639"/>
      <c r="S150" s="639"/>
      <c r="T150" s="639"/>
      <c r="U150" s="639"/>
      <c r="V150" s="549"/>
      <c r="W150" s="549"/>
      <c r="X150" s="550"/>
    </row>
    <row r="151" spans="1:24" ht="12.75">
      <c r="A151" s="640" t="s">
        <v>23</v>
      </c>
      <c r="B151" s="640"/>
      <c r="C151" s="640"/>
      <c r="D151" s="630" t="s">
        <v>24</v>
      </c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30"/>
      <c r="P151" s="630"/>
      <c r="Q151" s="630"/>
      <c r="R151" s="630"/>
      <c r="S151" s="630"/>
      <c r="T151" s="630"/>
      <c r="U151" s="630"/>
      <c r="V151" s="542">
        <f>SUM(V144:V150)</f>
        <v>0</v>
      </c>
      <c r="W151" s="542">
        <f>SUM(W144:W150)</f>
        <v>85</v>
      </c>
      <c r="X151" s="542"/>
    </row>
    <row r="152" spans="1:24" ht="12.75">
      <c r="A152" s="640" t="s">
        <v>25</v>
      </c>
      <c r="B152" s="640"/>
      <c r="C152" s="640"/>
      <c r="D152" s="630" t="s">
        <v>26</v>
      </c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630"/>
      <c r="V152" s="542">
        <f>SUM(V151,V143,V123)</f>
        <v>0</v>
      </c>
      <c r="W152" s="542">
        <f>SUM(W151,W143,W123)</f>
        <v>956</v>
      </c>
      <c r="X152" s="542"/>
    </row>
    <row r="153" spans="1:24" ht="12.75">
      <c r="A153" s="640" t="s">
        <v>27</v>
      </c>
      <c r="B153" s="640"/>
      <c r="C153" s="640"/>
      <c r="D153" s="630" t="s">
        <v>28</v>
      </c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30"/>
      <c r="P153" s="630"/>
      <c r="Q153" s="630"/>
      <c r="R153" s="630"/>
      <c r="S153" s="630"/>
      <c r="T153" s="630"/>
      <c r="U153" s="630"/>
      <c r="V153" s="550"/>
      <c r="W153" s="550"/>
      <c r="X153" s="550"/>
    </row>
    <row r="154" spans="1:24" ht="12.75">
      <c r="A154" s="640" t="s">
        <v>29</v>
      </c>
      <c r="B154" s="640"/>
      <c r="C154" s="640"/>
      <c r="D154" s="630" t="s">
        <v>30</v>
      </c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30"/>
      <c r="P154" s="630"/>
      <c r="Q154" s="630"/>
      <c r="R154" s="630"/>
      <c r="S154" s="630"/>
      <c r="T154" s="630"/>
      <c r="U154" s="630"/>
      <c r="V154" s="550"/>
      <c r="W154" s="550"/>
      <c r="X154" s="550"/>
    </row>
    <row r="155" spans="1:24" ht="12.75">
      <c r="A155" s="637" t="s">
        <v>31</v>
      </c>
      <c r="B155" s="637"/>
      <c r="C155" s="637"/>
      <c r="D155" s="638" t="s">
        <v>32</v>
      </c>
      <c r="E155" s="638"/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549"/>
      <c r="W155" s="549"/>
      <c r="X155" s="550"/>
    </row>
    <row r="156" spans="1:24" ht="12.75">
      <c r="A156" s="637" t="s">
        <v>33</v>
      </c>
      <c r="B156" s="637"/>
      <c r="C156" s="637"/>
      <c r="D156" s="638" t="s">
        <v>34</v>
      </c>
      <c r="E156" s="638"/>
      <c r="F156" s="638"/>
      <c r="G156" s="638"/>
      <c r="H156" s="638"/>
      <c r="I156" s="638"/>
      <c r="J156" s="638"/>
      <c r="K156" s="638"/>
      <c r="L156" s="638"/>
      <c r="M156" s="638"/>
      <c r="N156" s="638"/>
      <c r="O156" s="638"/>
      <c r="P156" s="638"/>
      <c r="Q156" s="638"/>
      <c r="R156" s="638"/>
      <c r="S156" s="638"/>
      <c r="T156" s="638"/>
      <c r="U156" s="638"/>
      <c r="V156" s="549"/>
      <c r="W156" s="549">
        <v>643</v>
      </c>
      <c r="X156" s="550"/>
    </row>
    <row r="157" spans="1:24" ht="12.75">
      <c r="A157" s="637" t="s">
        <v>35</v>
      </c>
      <c r="B157" s="637"/>
      <c r="C157" s="637"/>
      <c r="D157" s="638" t="s">
        <v>36</v>
      </c>
      <c r="E157" s="638"/>
      <c r="F157" s="638"/>
      <c r="G157" s="638"/>
      <c r="H157" s="638"/>
      <c r="I157" s="638"/>
      <c r="J157" s="638"/>
      <c r="K157" s="638"/>
      <c r="L157" s="638"/>
      <c r="M157" s="638"/>
      <c r="N157" s="638"/>
      <c r="O157" s="638"/>
      <c r="P157" s="638"/>
      <c r="Q157" s="638"/>
      <c r="R157" s="638"/>
      <c r="S157" s="638"/>
      <c r="T157" s="638"/>
      <c r="U157" s="638"/>
      <c r="V157" s="549"/>
      <c r="W157" s="549"/>
      <c r="X157" s="550"/>
    </row>
    <row r="158" spans="1:24" ht="12.75">
      <c r="A158" s="640" t="s">
        <v>37</v>
      </c>
      <c r="B158" s="640"/>
      <c r="C158" s="640"/>
      <c r="D158" s="630" t="s">
        <v>38</v>
      </c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30"/>
      <c r="P158" s="630"/>
      <c r="Q158" s="630"/>
      <c r="R158" s="630"/>
      <c r="S158" s="630"/>
      <c r="T158" s="630"/>
      <c r="U158" s="630"/>
      <c r="V158" s="542">
        <f>SUM(V155:V157)</f>
        <v>0</v>
      </c>
      <c r="W158" s="542">
        <f>SUM(W155:W157)</f>
        <v>643</v>
      </c>
      <c r="X158" s="542"/>
    </row>
    <row r="159" spans="1:24" ht="12.75">
      <c r="A159" s="630" t="s">
        <v>39</v>
      </c>
      <c r="B159" s="641"/>
      <c r="C159" s="641"/>
      <c r="D159" s="641"/>
      <c r="E159" s="641"/>
      <c r="F159" s="641"/>
      <c r="G159" s="641"/>
      <c r="H159" s="641"/>
      <c r="I159" s="641"/>
      <c r="J159" s="641"/>
      <c r="K159" s="641"/>
      <c r="L159" s="641"/>
      <c r="M159" s="641"/>
      <c r="N159" s="641"/>
      <c r="O159" s="641"/>
      <c r="P159" s="641"/>
      <c r="Q159" s="641"/>
      <c r="R159" s="641"/>
      <c r="S159" s="641"/>
      <c r="T159" s="641"/>
      <c r="U159" s="641"/>
      <c r="V159" s="542">
        <f>SUM(V158,V154,V153,V152,V103)</f>
        <v>0</v>
      </c>
      <c r="W159" s="542">
        <f>SUM(W158,W154,W153,W152,W103)</f>
        <v>90699</v>
      </c>
      <c r="X159" s="542"/>
    </row>
  </sheetData>
  <sheetProtection/>
  <mergeCells count="312">
    <mergeCell ref="A159:U159"/>
    <mergeCell ref="A154:C154"/>
    <mergeCell ref="D154:U154"/>
    <mergeCell ref="A155:C155"/>
    <mergeCell ref="D155:U155"/>
    <mergeCell ref="A156:C156"/>
    <mergeCell ref="A157:C157"/>
    <mergeCell ref="D157:U157"/>
    <mergeCell ref="A158:C158"/>
    <mergeCell ref="D158:U158"/>
    <mergeCell ref="A150:C150"/>
    <mergeCell ref="D150:U150"/>
    <mergeCell ref="D156:U156"/>
    <mergeCell ref="A151:C151"/>
    <mergeCell ref="D151:U151"/>
    <mergeCell ref="A152:C152"/>
    <mergeCell ref="D152:U152"/>
    <mergeCell ref="A153:C153"/>
    <mergeCell ref="D153:U153"/>
    <mergeCell ref="A148:C148"/>
    <mergeCell ref="D148:U148"/>
    <mergeCell ref="A149:C149"/>
    <mergeCell ref="D149:U149"/>
    <mergeCell ref="A146:C146"/>
    <mergeCell ref="D146:U146"/>
    <mergeCell ref="A147:C147"/>
    <mergeCell ref="D147:U147"/>
    <mergeCell ref="A144:C144"/>
    <mergeCell ref="D144:U144"/>
    <mergeCell ref="A145:C145"/>
    <mergeCell ref="D145:U145"/>
    <mergeCell ref="A142:C142"/>
    <mergeCell ref="D142:U142"/>
    <mergeCell ref="A143:C143"/>
    <mergeCell ref="D143:U143"/>
    <mergeCell ref="A140:C140"/>
    <mergeCell ref="D140:U140"/>
    <mergeCell ref="A141:C141"/>
    <mergeCell ref="D141:U141"/>
    <mergeCell ref="A138:C138"/>
    <mergeCell ref="D138:U138"/>
    <mergeCell ref="A139:C139"/>
    <mergeCell ref="D139:U139"/>
    <mergeCell ref="A136:C136"/>
    <mergeCell ref="D136:U136"/>
    <mergeCell ref="A137:C137"/>
    <mergeCell ref="D137:U137"/>
    <mergeCell ref="A134:C134"/>
    <mergeCell ref="D134:U134"/>
    <mergeCell ref="A135:C135"/>
    <mergeCell ref="D135:U135"/>
    <mergeCell ref="A132:C132"/>
    <mergeCell ref="D132:U132"/>
    <mergeCell ref="A133:C133"/>
    <mergeCell ref="D133:U133"/>
    <mergeCell ref="A130:C130"/>
    <mergeCell ref="D130:U130"/>
    <mergeCell ref="A131:C131"/>
    <mergeCell ref="D131:U131"/>
    <mergeCell ref="A128:C128"/>
    <mergeCell ref="D128:U128"/>
    <mergeCell ref="A129:C129"/>
    <mergeCell ref="D129:U129"/>
    <mergeCell ref="A126:C126"/>
    <mergeCell ref="D126:U126"/>
    <mergeCell ref="A127:C127"/>
    <mergeCell ref="D127:U127"/>
    <mergeCell ref="A124:C124"/>
    <mergeCell ref="D124:U124"/>
    <mergeCell ref="A125:C125"/>
    <mergeCell ref="D125:U125"/>
    <mergeCell ref="A122:C122"/>
    <mergeCell ref="D122:U122"/>
    <mergeCell ref="A123:C123"/>
    <mergeCell ref="D123:U123"/>
    <mergeCell ref="A120:C120"/>
    <mergeCell ref="D120:U120"/>
    <mergeCell ref="A121:C121"/>
    <mergeCell ref="D121:U121"/>
    <mergeCell ref="A118:C118"/>
    <mergeCell ref="D118:U118"/>
    <mergeCell ref="A119:C119"/>
    <mergeCell ref="D119:U119"/>
    <mergeCell ref="A116:C116"/>
    <mergeCell ref="D116:U116"/>
    <mergeCell ref="A117:C117"/>
    <mergeCell ref="D117:U117"/>
    <mergeCell ref="A114:C114"/>
    <mergeCell ref="D114:U114"/>
    <mergeCell ref="A115:C115"/>
    <mergeCell ref="D115:U115"/>
    <mergeCell ref="A112:C112"/>
    <mergeCell ref="D112:U112"/>
    <mergeCell ref="A113:C113"/>
    <mergeCell ref="D113:U113"/>
    <mergeCell ref="A110:C110"/>
    <mergeCell ref="D110:U110"/>
    <mergeCell ref="A111:C111"/>
    <mergeCell ref="D111:U111"/>
    <mergeCell ref="A108:C108"/>
    <mergeCell ref="D108:U108"/>
    <mergeCell ref="A109:C109"/>
    <mergeCell ref="D109:U109"/>
    <mergeCell ref="A106:C106"/>
    <mergeCell ref="D106:U106"/>
    <mergeCell ref="A107:C107"/>
    <mergeCell ref="D107:U107"/>
    <mergeCell ref="A104:C104"/>
    <mergeCell ref="D104:U104"/>
    <mergeCell ref="A105:C105"/>
    <mergeCell ref="D105:U105"/>
    <mergeCell ref="A102:C102"/>
    <mergeCell ref="D102:U102"/>
    <mergeCell ref="A103:C103"/>
    <mergeCell ref="D103:U103"/>
    <mergeCell ref="A100:C100"/>
    <mergeCell ref="D100:U100"/>
    <mergeCell ref="A101:C101"/>
    <mergeCell ref="D101:U101"/>
    <mergeCell ref="A98:C98"/>
    <mergeCell ref="D98:U98"/>
    <mergeCell ref="A99:C99"/>
    <mergeCell ref="D99:U99"/>
    <mergeCell ref="A95:C95"/>
    <mergeCell ref="D95:U95"/>
    <mergeCell ref="A96:U96"/>
    <mergeCell ref="A97:C97"/>
    <mergeCell ref="D97:U97"/>
    <mergeCell ref="A93:C93"/>
    <mergeCell ref="D93:U93"/>
    <mergeCell ref="A94:C94"/>
    <mergeCell ref="D94:U94"/>
    <mergeCell ref="A91:C91"/>
    <mergeCell ref="D91:U91"/>
    <mergeCell ref="A92:C92"/>
    <mergeCell ref="D92:U92"/>
    <mergeCell ref="A89:C89"/>
    <mergeCell ref="D89:U89"/>
    <mergeCell ref="A90:C90"/>
    <mergeCell ref="D90:U90"/>
    <mergeCell ref="A87:C87"/>
    <mergeCell ref="D87:U87"/>
    <mergeCell ref="A88:C88"/>
    <mergeCell ref="D88:U88"/>
    <mergeCell ref="A85:C85"/>
    <mergeCell ref="D85:U85"/>
    <mergeCell ref="A86:C86"/>
    <mergeCell ref="D86:U86"/>
    <mergeCell ref="A83:C83"/>
    <mergeCell ref="D83:U83"/>
    <mergeCell ref="A84:C84"/>
    <mergeCell ref="D84:U84"/>
    <mergeCell ref="A81:C81"/>
    <mergeCell ref="D81:U81"/>
    <mergeCell ref="A82:C82"/>
    <mergeCell ref="D82:U82"/>
    <mergeCell ref="A79:C79"/>
    <mergeCell ref="D79:U79"/>
    <mergeCell ref="A80:C80"/>
    <mergeCell ref="D80:U80"/>
    <mergeCell ref="A77:C77"/>
    <mergeCell ref="D77:U77"/>
    <mergeCell ref="A78:C78"/>
    <mergeCell ref="D78:U78"/>
    <mergeCell ref="A75:C75"/>
    <mergeCell ref="D75:U75"/>
    <mergeCell ref="A76:C76"/>
    <mergeCell ref="D76:U76"/>
    <mergeCell ref="A73:C73"/>
    <mergeCell ref="D73:U73"/>
    <mergeCell ref="A74:C74"/>
    <mergeCell ref="D74:U74"/>
    <mergeCell ref="A71:C71"/>
    <mergeCell ref="D71:U71"/>
    <mergeCell ref="A72:C72"/>
    <mergeCell ref="D72:U72"/>
    <mergeCell ref="A69:C69"/>
    <mergeCell ref="D69:U69"/>
    <mergeCell ref="A70:C70"/>
    <mergeCell ref="D70:U70"/>
    <mergeCell ref="A67:C67"/>
    <mergeCell ref="D67:U67"/>
    <mergeCell ref="A68:C68"/>
    <mergeCell ref="D68:U68"/>
    <mergeCell ref="A65:C65"/>
    <mergeCell ref="D65:U65"/>
    <mergeCell ref="A66:C66"/>
    <mergeCell ref="D66:U66"/>
    <mergeCell ref="A63:C63"/>
    <mergeCell ref="D63:U63"/>
    <mergeCell ref="A64:C64"/>
    <mergeCell ref="D64:U64"/>
    <mergeCell ref="A61:C61"/>
    <mergeCell ref="D61:U61"/>
    <mergeCell ref="A62:C62"/>
    <mergeCell ref="D62:U62"/>
    <mergeCell ref="A59:C59"/>
    <mergeCell ref="D59:U59"/>
    <mergeCell ref="A60:C60"/>
    <mergeCell ref="D60:U60"/>
    <mergeCell ref="A57:C57"/>
    <mergeCell ref="D57:U57"/>
    <mergeCell ref="A58:C58"/>
    <mergeCell ref="D58:U58"/>
    <mergeCell ref="A55:C55"/>
    <mergeCell ref="D55:U55"/>
    <mergeCell ref="A56:C56"/>
    <mergeCell ref="D56:U56"/>
    <mergeCell ref="A53:C53"/>
    <mergeCell ref="D53:U53"/>
    <mergeCell ref="A54:C54"/>
    <mergeCell ref="D54:U54"/>
    <mergeCell ref="A51:C51"/>
    <mergeCell ref="D51:U51"/>
    <mergeCell ref="A52:C52"/>
    <mergeCell ref="D52:U52"/>
    <mergeCell ref="A49:C49"/>
    <mergeCell ref="D49:U49"/>
    <mergeCell ref="A50:C50"/>
    <mergeCell ref="D50:U50"/>
    <mergeCell ref="A47:C47"/>
    <mergeCell ref="D47:U47"/>
    <mergeCell ref="A48:C48"/>
    <mergeCell ref="D48:U48"/>
    <mergeCell ref="A45:C45"/>
    <mergeCell ref="D45:U45"/>
    <mergeCell ref="A46:C46"/>
    <mergeCell ref="D46:U46"/>
    <mergeCell ref="A43:C43"/>
    <mergeCell ref="D43:U43"/>
    <mergeCell ref="A44:C44"/>
    <mergeCell ref="D44:U44"/>
    <mergeCell ref="A41:C41"/>
    <mergeCell ref="D41:U41"/>
    <mergeCell ref="A42:C42"/>
    <mergeCell ref="D42:U42"/>
    <mergeCell ref="A39:C39"/>
    <mergeCell ref="D39:U39"/>
    <mergeCell ref="A40:C40"/>
    <mergeCell ref="D40:U40"/>
    <mergeCell ref="A37:C37"/>
    <mergeCell ref="D37:U37"/>
    <mergeCell ref="A38:C38"/>
    <mergeCell ref="D38:U38"/>
    <mergeCell ref="A35:C35"/>
    <mergeCell ref="D35:U35"/>
    <mergeCell ref="A36:C36"/>
    <mergeCell ref="D36:U36"/>
    <mergeCell ref="A33:C33"/>
    <mergeCell ref="D33:U33"/>
    <mergeCell ref="A34:C34"/>
    <mergeCell ref="D34:U34"/>
    <mergeCell ref="A31:C31"/>
    <mergeCell ref="D31:U31"/>
    <mergeCell ref="A32:C32"/>
    <mergeCell ref="D32:U32"/>
    <mergeCell ref="A29:C29"/>
    <mergeCell ref="D29:U29"/>
    <mergeCell ref="A30:C30"/>
    <mergeCell ref="D30:U30"/>
    <mergeCell ref="A27:C27"/>
    <mergeCell ref="D27:U27"/>
    <mergeCell ref="A28:C28"/>
    <mergeCell ref="D28:U28"/>
    <mergeCell ref="A25:C25"/>
    <mergeCell ref="D25:U25"/>
    <mergeCell ref="A26:C26"/>
    <mergeCell ref="D26:U26"/>
    <mergeCell ref="A23:C23"/>
    <mergeCell ref="D23:U23"/>
    <mergeCell ref="A24:C24"/>
    <mergeCell ref="D24:U24"/>
    <mergeCell ref="A21:C21"/>
    <mergeCell ref="D21:U21"/>
    <mergeCell ref="A22:C22"/>
    <mergeCell ref="D22:U22"/>
    <mergeCell ref="A19:C19"/>
    <mergeCell ref="D19:U19"/>
    <mergeCell ref="A20:C20"/>
    <mergeCell ref="D20:U20"/>
    <mergeCell ref="A17:C17"/>
    <mergeCell ref="D17:U17"/>
    <mergeCell ref="A18:C18"/>
    <mergeCell ref="D18:U18"/>
    <mergeCell ref="A15:C15"/>
    <mergeCell ref="D15:U15"/>
    <mergeCell ref="A16:C16"/>
    <mergeCell ref="D16:U16"/>
    <mergeCell ref="A13:C13"/>
    <mergeCell ref="D13:U13"/>
    <mergeCell ref="A14:C14"/>
    <mergeCell ref="D14:U14"/>
    <mergeCell ref="A11:C11"/>
    <mergeCell ref="D11:U11"/>
    <mergeCell ref="A12:C12"/>
    <mergeCell ref="D12:U12"/>
    <mergeCell ref="A9:C9"/>
    <mergeCell ref="D9:U9"/>
    <mergeCell ref="A10:C10"/>
    <mergeCell ref="D10:U10"/>
    <mergeCell ref="A7:C7"/>
    <mergeCell ref="D7:U7"/>
    <mergeCell ref="A8:C8"/>
    <mergeCell ref="D8:U8"/>
    <mergeCell ref="A5:C5"/>
    <mergeCell ref="D5:U5"/>
    <mergeCell ref="A6:C6"/>
    <mergeCell ref="D6:U6"/>
    <mergeCell ref="A1:X1"/>
    <mergeCell ref="A3:X3"/>
    <mergeCell ref="A4:C4"/>
    <mergeCell ref="D4:U4"/>
  </mergeCells>
  <printOptions/>
  <pageMargins left="0.7" right="0.7" top="0.75" bottom="0.75" header="0.3" footer="0.3"/>
  <pageSetup horizontalDpi="120" verticalDpi="120" orientation="portrait" paperSize="9" r:id="rId1"/>
  <headerFooter alignWithMargins="0">
    <oddHeader>&amp;C10.melléklet a 7/2015.(V.08.)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595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175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196</v>
      </c>
      <c r="E9" s="57">
        <f>SUM(E10:E17)</f>
        <v>209</v>
      </c>
      <c r="F9" s="57">
        <f>SUM(F10:F17)</f>
        <v>209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>
        <v>196</v>
      </c>
      <c r="E12" s="125">
        <v>209</v>
      </c>
      <c r="F12" s="125">
        <v>209</v>
      </c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196</v>
      </c>
      <c r="E30" s="126">
        <f>SUM(E9,E18,E23,E24,E25,E28,E29)</f>
        <v>209</v>
      </c>
      <c r="F30" s="126">
        <f>SUM(F9,F18,F23,F24,F25,F28,F29)</f>
        <v>209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/>
      <c r="E37" s="125"/>
      <c r="F37" s="125"/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598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176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25</v>
      </c>
      <c r="E9" s="57">
        <f>SUM(E10:E17)</f>
        <v>60</v>
      </c>
      <c r="F9" s="57">
        <f>SUM(F10:F17)</f>
        <v>61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177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461</v>
      </c>
      <c r="D14" s="125"/>
      <c r="E14" s="125">
        <v>25</v>
      </c>
      <c r="F14" s="125">
        <v>25</v>
      </c>
    </row>
    <row r="15" spans="1:6" s="47" customFormat="1" ht="12" customHeight="1">
      <c r="A15" s="93"/>
      <c r="B15" s="91" t="s">
        <v>260</v>
      </c>
      <c r="C15" s="6" t="s">
        <v>167</v>
      </c>
      <c r="D15" s="129">
        <v>10</v>
      </c>
      <c r="E15" s="129">
        <v>16</v>
      </c>
      <c r="F15" s="129">
        <v>16</v>
      </c>
    </row>
    <row r="16" spans="1:6" s="48" customFormat="1" ht="12" customHeight="1">
      <c r="A16" s="90"/>
      <c r="B16" s="91" t="s">
        <v>261</v>
      </c>
      <c r="C16" s="6" t="s">
        <v>596</v>
      </c>
      <c r="D16" s="125">
        <v>15</v>
      </c>
      <c r="E16" s="125">
        <v>18</v>
      </c>
      <c r="F16" s="125">
        <v>19</v>
      </c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>
        <v>1</v>
      </c>
      <c r="F17" s="71">
        <v>1</v>
      </c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/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25</v>
      </c>
      <c r="E30" s="126">
        <f>SUM(E9,E18,E23,E24,E25,E28,E29)</f>
        <v>60</v>
      </c>
      <c r="F30" s="126">
        <f>SUM(F9,F18,F23,F24,F25,F28,F29)</f>
        <v>61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3254</v>
      </c>
      <c r="E34" s="57">
        <f>SUM(E35:E39)</f>
        <v>3074</v>
      </c>
      <c r="F34" s="57">
        <f>SUM(F35:F39)</f>
        <v>2878</v>
      </c>
    </row>
    <row r="35" spans="1:6" ht="12" customHeight="1">
      <c r="A35" s="111"/>
      <c r="B35" s="66" t="s">
        <v>256</v>
      </c>
      <c r="C35" s="7" t="s">
        <v>222</v>
      </c>
      <c r="D35" s="59">
        <v>1440</v>
      </c>
      <c r="E35" s="59">
        <v>1384</v>
      </c>
      <c r="F35" s="59">
        <v>1384</v>
      </c>
    </row>
    <row r="36" spans="1:6" ht="12" customHeight="1">
      <c r="A36" s="112"/>
      <c r="B36" s="65" t="s">
        <v>257</v>
      </c>
      <c r="C36" s="6" t="s">
        <v>355</v>
      </c>
      <c r="D36" s="125">
        <v>404</v>
      </c>
      <c r="E36" s="125">
        <v>382</v>
      </c>
      <c r="F36" s="125">
        <v>382</v>
      </c>
    </row>
    <row r="37" spans="1:6" ht="12" customHeight="1">
      <c r="A37" s="112"/>
      <c r="B37" s="65" t="s">
        <v>258</v>
      </c>
      <c r="C37" s="6" t="s">
        <v>294</v>
      </c>
      <c r="D37" s="125">
        <v>1180</v>
      </c>
      <c r="E37" s="125">
        <v>967</v>
      </c>
      <c r="F37" s="125">
        <v>893</v>
      </c>
    </row>
    <row r="38" spans="1:6" ht="12" customHeight="1">
      <c r="A38" s="112"/>
      <c r="B38" s="65" t="s">
        <v>259</v>
      </c>
      <c r="C38" s="6" t="s">
        <v>583</v>
      </c>
      <c r="D38" s="125"/>
      <c r="E38" s="125">
        <v>116</v>
      </c>
      <c r="F38" s="125">
        <v>116</v>
      </c>
    </row>
    <row r="39" spans="1:6" ht="12" customHeight="1" thickBot="1">
      <c r="A39" s="112"/>
      <c r="B39" s="65" t="s">
        <v>268</v>
      </c>
      <c r="C39" s="6" t="s">
        <v>357</v>
      </c>
      <c r="D39" s="125">
        <v>230</v>
      </c>
      <c r="E39" s="125">
        <v>225</v>
      </c>
      <c r="F39" s="125">
        <v>103</v>
      </c>
    </row>
    <row r="40" spans="1:6" ht="12" customHeight="1" thickBot="1">
      <c r="A40" s="78" t="s">
        <v>193</v>
      </c>
      <c r="B40" s="16"/>
      <c r="C40" s="18" t="s">
        <v>404</v>
      </c>
      <c r="D40" s="57"/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178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179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3254</v>
      </c>
      <c r="E47" s="57">
        <f>+E34+E40+E45+E46</f>
        <v>3074</v>
      </c>
      <c r="F47" s="57">
        <f>+F34+F40+F45+F46</f>
        <v>2878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597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180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412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/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1295</v>
      </c>
      <c r="E34" s="57">
        <f>SUM(E35:E39)</f>
        <v>977</v>
      </c>
      <c r="F34" s="57">
        <f>SUM(F35:F39)</f>
        <v>891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1295</v>
      </c>
      <c r="E37" s="125">
        <v>977</v>
      </c>
      <c r="F37" s="125">
        <v>891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635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>
        <v>635</v>
      </c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1930</v>
      </c>
      <c r="E47" s="57">
        <f>+E34+E40+E45+E46</f>
        <v>977</v>
      </c>
      <c r="F47" s="57">
        <f>+F34+F40+F45+F46</f>
        <v>891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599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181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24</v>
      </c>
      <c r="E9" s="57">
        <f>SUM(E10:E17)</f>
        <v>19</v>
      </c>
      <c r="F9" s="57">
        <f>SUM(F10:F17)</f>
        <v>19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>
        <v>5</v>
      </c>
      <c r="F10" s="128">
        <v>5</v>
      </c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596</v>
      </c>
      <c r="D14" s="125">
        <v>24</v>
      </c>
      <c r="E14" s="125">
        <v>14</v>
      </c>
      <c r="F14" s="125">
        <v>14</v>
      </c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262</v>
      </c>
      <c r="C19" s="7" t="s">
        <v>275</v>
      </c>
      <c r="D19" s="125"/>
      <c r="E19" s="125"/>
      <c r="F19" s="125"/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>
        <v>60</v>
      </c>
      <c r="F23" s="67">
        <v>60</v>
      </c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24</v>
      </c>
      <c r="E30" s="126">
        <f>SUM(E9,E18,E23,E24,E25,E28,E29)</f>
        <v>79</v>
      </c>
      <c r="F30" s="126">
        <f>SUM(F9,F18,F23,F24,F25,F28,F29)</f>
        <v>79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340</v>
      </c>
      <c r="E34" s="57">
        <f>SUM(E35:E39)</f>
        <v>369</v>
      </c>
      <c r="F34" s="57">
        <f>SUM(F35:F39)</f>
        <v>325</v>
      </c>
    </row>
    <row r="35" spans="1:6" ht="12" customHeight="1">
      <c r="A35" s="111"/>
      <c r="B35" s="66" t="s">
        <v>256</v>
      </c>
      <c r="C35" s="7" t="s">
        <v>222</v>
      </c>
      <c r="D35" s="59"/>
      <c r="E35" s="59"/>
      <c r="F35" s="59"/>
    </row>
    <row r="36" spans="1:6" ht="12" customHeight="1">
      <c r="A36" s="112"/>
      <c r="B36" s="65" t="s">
        <v>257</v>
      </c>
      <c r="C36" s="6" t="s">
        <v>355</v>
      </c>
      <c r="D36" s="125"/>
      <c r="E36" s="125"/>
      <c r="F36" s="125"/>
    </row>
    <row r="37" spans="1:6" ht="12" customHeight="1">
      <c r="A37" s="112"/>
      <c r="B37" s="65" t="s">
        <v>258</v>
      </c>
      <c r="C37" s="6" t="s">
        <v>294</v>
      </c>
      <c r="D37" s="125">
        <v>340</v>
      </c>
      <c r="E37" s="125">
        <v>369</v>
      </c>
      <c r="F37" s="125">
        <v>325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162</v>
      </c>
      <c r="F40" s="57">
        <f>SUM(F41:F44)</f>
        <v>162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>
        <v>162</v>
      </c>
      <c r="F41" s="59">
        <v>162</v>
      </c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340</v>
      </c>
      <c r="E47" s="57">
        <f>+E34+E40+E45+E46</f>
        <v>531</v>
      </c>
      <c r="F47" s="57">
        <f>+F34+F40+F45+F46</f>
        <v>487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/>
      <c r="E49" s="50"/>
      <c r="F49" s="50"/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600</v>
      </c>
    </row>
    <row r="2" spans="1:6" s="45" customFormat="1" ht="25.5" customHeight="1">
      <c r="A2" s="576" t="s">
        <v>390</v>
      </c>
      <c r="B2" s="577"/>
      <c r="C2" s="578" t="s">
        <v>173</v>
      </c>
      <c r="D2" s="579"/>
      <c r="E2" s="580"/>
      <c r="F2" s="121"/>
    </row>
    <row r="3" spans="1:6" s="45" customFormat="1" ht="16.5" thickBot="1">
      <c r="A3" s="81" t="s">
        <v>389</v>
      </c>
      <c r="B3" s="82"/>
      <c r="C3" s="581" t="s">
        <v>601</v>
      </c>
      <c r="D3" s="552"/>
      <c r="E3" s="55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225</v>
      </c>
    </row>
    <row r="5" spans="1:6" ht="13.5" thickBot="1">
      <c r="A5" s="553" t="s">
        <v>391</v>
      </c>
      <c r="B5" s="554"/>
      <c r="C5" s="551" t="s">
        <v>226</v>
      </c>
      <c r="D5" s="172" t="s">
        <v>83</v>
      </c>
      <c r="E5" s="172" t="s">
        <v>84</v>
      </c>
      <c r="F5" s="572" t="s">
        <v>409</v>
      </c>
    </row>
    <row r="6" spans="1:6" ht="13.5" thickBot="1">
      <c r="A6" s="555"/>
      <c r="B6" s="556"/>
      <c r="C6" s="582"/>
      <c r="D6" s="574" t="s">
        <v>85</v>
      </c>
      <c r="E6" s="575"/>
      <c r="F6" s="573"/>
    </row>
    <row r="7" spans="1:6" s="36" customFormat="1" ht="12.75" customHeight="1" thickBot="1">
      <c r="A7" s="75" t="s">
        <v>137</v>
      </c>
      <c r="B7" s="76" t="s">
        <v>138</v>
      </c>
      <c r="C7" s="76" t="s">
        <v>139</v>
      </c>
      <c r="D7" s="173" t="s">
        <v>140</v>
      </c>
      <c r="E7" s="173" t="s">
        <v>141</v>
      </c>
      <c r="F7" s="77" t="s">
        <v>142</v>
      </c>
    </row>
    <row r="8" spans="1:6" s="36" customFormat="1" ht="15.75" customHeight="1" thickBot="1">
      <c r="A8" s="85"/>
      <c r="B8" s="86"/>
      <c r="C8" s="86" t="s">
        <v>227</v>
      </c>
      <c r="D8" s="86"/>
      <c r="E8" s="86"/>
      <c r="F8" s="87"/>
    </row>
    <row r="9" spans="1:6" s="47" customFormat="1" ht="12" customHeight="1" thickBot="1">
      <c r="A9" s="75" t="s">
        <v>192</v>
      </c>
      <c r="B9" s="88"/>
      <c r="C9" s="89" t="s">
        <v>394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256</v>
      </c>
      <c r="C10" s="8" t="s">
        <v>328</v>
      </c>
      <c r="D10" s="128"/>
      <c r="E10" s="128"/>
      <c r="F10" s="128"/>
    </row>
    <row r="11" spans="1:6" s="47" customFormat="1" ht="12" customHeight="1">
      <c r="A11" s="90"/>
      <c r="B11" s="91" t="s">
        <v>257</v>
      </c>
      <c r="C11" s="6" t="s">
        <v>329</v>
      </c>
      <c r="D11" s="125"/>
      <c r="E11" s="125"/>
      <c r="F11" s="125"/>
    </row>
    <row r="12" spans="1:6" s="47" customFormat="1" ht="12" customHeight="1">
      <c r="A12" s="90"/>
      <c r="B12" s="91" t="s">
        <v>258</v>
      </c>
      <c r="C12" s="6" t="s">
        <v>330</v>
      </c>
      <c r="D12" s="125"/>
      <c r="E12" s="125"/>
      <c r="F12" s="125"/>
    </row>
    <row r="13" spans="1:6" s="47" customFormat="1" ht="12" customHeight="1">
      <c r="A13" s="90"/>
      <c r="B13" s="91" t="s">
        <v>259</v>
      </c>
      <c r="C13" s="6" t="s">
        <v>331</v>
      </c>
      <c r="D13" s="125"/>
      <c r="E13" s="125"/>
      <c r="F13" s="125"/>
    </row>
    <row r="14" spans="1:6" s="47" customFormat="1" ht="12" customHeight="1">
      <c r="A14" s="90"/>
      <c r="B14" s="91" t="s">
        <v>296</v>
      </c>
      <c r="C14" s="5" t="s">
        <v>332</v>
      </c>
      <c r="D14" s="125"/>
      <c r="E14" s="125"/>
      <c r="F14" s="125"/>
    </row>
    <row r="15" spans="1:6" s="47" customFormat="1" ht="12" customHeight="1">
      <c r="A15" s="93"/>
      <c r="B15" s="91" t="s">
        <v>260</v>
      </c>
      <c r="C15" s="6" t="s">
        <v>333</v>
      </c>
      <c r="D15" s="129"/>
      <c r="E15" s="129"/>
      <c r="F15" s="129"/>
    </row>
    <row r="16" spans="1:6" s="48" customFormat="1" ht="12" customHeight="1">
      <c r="A16" s="90"/>
      <c r="B16" s="91" t="s">
        <v>261</v>
      </c>
      <c r="C16" s="6" t="s">
        <v>395</v>
      </c>
      <c r="D16" s="125"/>
      <c r="E16" s="125"/>
      <c r="F16" s="125"/>
    </row>
    <row r="17" spans="1:6" s="48" customFormat="1" ht="12" customHeight="1" thickBot="1">
      <c r="A17" s="94"/>
      <c r="B17" s="95" t="s">
        <v>269</v>
      </c>
      <c r="C17" s="5" t="s">
        <v>388</v>
      </c>
      <c r="D17" s="71"/>
      <c r="E17" s="71"/>
      <c r="F17" s="71"/>
    </row>
    <row r="18" spans="1:6" s="47" customFormat="1" ht="12" customHeight="1" thickBot="1">
      <c r="A18" s="75" t="s">
        <v>193</v>
      </c>
      <c r="B18" s="88"/>
      <c r="C18" s="89" t="s">
        <v>396</v>
      </c>
      <c r="D18" s="57">
        <f>SUM(D19:D22)</f>
        <v>2369</v>
      </c>
      <c r="E18" s="57">
        <f>SUM(E19:E22)</f>
        <v>2770</v>
      </c>
      <c r="F18" s="57">
        <f>SUM(F19:F22)</f>
        <v>2770</v>
      </c>
    </row>
    <row r="19" spans="1:6" s="48" customFormat="1" ht="12" customHeight="1">
      <c r="A19" s="90"/>
      <c r="B19" s="91" t="s">
        <v>262</v>
      </c>
      <c r="C19" s="7" t="s">
        <v>275</v>
      </c>
      <c r="D19" s="125">
        <v>2369</v>
      </c>
      <c r="E19" s="125">
        <v>2770</v>
      </c>
      <c r="F19" s="125">
        <v>2770</v>
      </c>
    </row>
    <row r="20" spans="1:6" s="48" customFormat="1" ht="12" customHeight="1">
      <c r="A20" s="90"/>
      <c r="B20" s="91" t="s">
        <v>263</v>
      </c>
      <c r="C20" s="6" t="s">
        <v>276</v>
      </c>
      <c r="D20" s="125"/>
      <c r="E20" s="125"/>
      <c r="F20" s="125"/>
    </row>
    <row r="21" spans="1:6" s="48" customFormat="1" ht="12" customHeight="1">
      <c r="A21" s="90"/>
      <c r="B21" s="91" t="s">
        <v>264</v>
      </c>
      <c r="C21" s="6" t="s">
        <v>397</v>
      </c>
      <c r="D21" s="125"/>
      <c r="E21" s="125"/>
      <c r="F21" s="125"/>
    </row>
    <row r="22" spans="1:6" s="48" customFormat="1" ht="12" customHeight="1" thickBot="1">
      <c r="A22" s="90"/>
      <c r="B22" s="91" t="s">
        <v>265</v>
      </c>
      <c r="C22" s="6" t="s">
        <v>277</v>
      </c>
      <c r="D22" s="125"/>
      <c r="E22" s="125"/>
      <c r="F22" s="125"/>
    </row>
    <row r="23" spans="1:6" s="48" customFormat="1" ht="12" customHeight="1" thickBot="1">
      <c r="A23" s="78" t="s">
        <v>194</v>
      </c>
      <c r="B23" s="52"/>
      <c r="C23" s="52" t="s">
        <v>398</v>
      </c>
      <c r="D23" s="67"/>
      <c r="E23" s="67"/>
      <c r="F23" s="67"/>
    </row>
    <row r="24" spans="1:6" s="47" customFormat="1" ht="12" customHeight="1" thickBot="1">
      <c r="A24" s="78" t="s">
        <v>195</v>
      </c>
      <c r="B24" s="88"/>
      <c r="C24" s="52" t="s">
        <v>399</v>
      </c>
      <c r="D24" s="67"/>
      <c r="E24" s="67"/>
      <c r="F24" s="67"/>
    </row>
    <row r="25" spans="1:6" s="47" customFormat="1" ht="12" customHeight="1" thickBot="1">
      <c r="A25" s="75" t="s">
        <v>196</v>
      </c>
      <c r="B25" s="70"/>
      <c r="C25" s="52" t="s">
        <v>400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249</v>
      </c>
      <c r="C26" s="61" t="s">
        <v>242</v>
      </c>
      <c r="D26" s="123"/>
      <c r="E26" s="123"/>
      <c r="F26" s="123"/>
    </row>
    <row r="27" spans="1:6" s="47" customFormat="1" ht="12" customHeight="1" thickBot="1">
      <c r="A27" s="96"/>
      <c r="B27" s="69" t="s">
        <v>250</v>
      </c>
      <c r="C27" s="62" t="s">
        <v>401</v>
      </c>
      <c r="D27" s="124"/>
      <c r="E27" s="124"/>
      <c r="F27" s="124"/>
    </row>
    <row r="28" spans="1:6" s="48" customFormat="1" ht="12" customHeight="1" thickBot="1">
      <c r="A28" s="98" t="s">
        <v>197</v>
      </c>
      <c r="B28" s="99"/>
      <c r="C28" s="52" t="s">
        <v>402</v>
      </c>
      <c r="D28" s="67"/>
      <c r="E28" s="67"/>
      <c r="F28" s="67"/>
    </row>
    <row r="29" spans="1:6" s="48" customFormat="1" ht="12" customHeight="1" thickBot="1">
      <c r="A29" s="98" t="s">
        <v>198</v>
      </c>
      <c r="B29" s="273"/>
      <c r="C29" s="274" t="s">
        <v>165</v>
      </c>
      <c r="D29" s="127"/>
      <c r="E29" s="127"/>
      <c r="F29" s="127"/>
    </row>
    <row r="30" spans="1:6" s="48" customFormat="1" ht="15" customHeight="1" thickBot="1">
      <c r="A30" s="98" t="s">
        <v>199</v>
      </c>
      <c r="B30" s="100"/>
      <c r="C30" s="101" t="s">
        <v>403</v>
      </c>
      <c r="D30" s="126">
        <f>SUM(D9,D18,D23,D24,D25,D28,D29)</f>
        <v>2369</v>
      </c>
      <c r="E30" s="126">
        <f>SUM(E9,E18,E23,E24,E25,E28,E29)</f>
        <v>2770</v>
      </c>
      <c r="F30" s="126">
        <f>SUM(F9,F18,F23,F24,F25,F28,F29)</f>
        <v>2770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231</v>
      </c>
      <c r="D33" s="109"/>
      <c r="E33" s="109"/>
      <c r="F33" s="110"/>
    </row>
    <row r="34" spans="1:6" s="49" customFormat="1" ht="12" customHeight="1" thickBot="1">
      <c r="A34" s="78" t="s">
        <v>192</v>
      </c>
      <c r="B34" s="16"/>
      <c r="C34" s="18" t="s">
        <v>354</v>
      </c>
      <c r="D34" s="57">
        <f>SUM(D35:D39)</f>
        <v>2651</v>
      </c>
      <c r="E34" s="57">
        <f>SUM(E35:E39)</f>
        <v>3087</v>
      </c>
      <c r="F34" s="57">
        <f>SUM(F35:F39)</f>
        <v>3087</v>
      </c>
    </row>
    <row r="35" spans="1:6" ht="12" customHeight="1">
      <c r="A35" s="111"/>
      <c r="B35" s="66" t="s">
        <v>256</v>
      </c>
      <c r="C35" s="7" t="s">
        <v>222</v>
      </c>
      <c r="D35" s="59">
        <v>2088</v>
      </c>
      <c r="E35" s="59">
        <v>2599</v>
      </c>
      <c r="F35" s="59">
        <v>2599</v>
      </c>
    </row>
    <row r="36" spans="1:6" ht="12" customHeight="1">
      <c r="A36" s="112"/>
      <c r="B36" s="65" t="s">
        <v>257</v>
      </c>
      <c r="C36" s="6" t="s">
        <v>355</v>
      </c>
      <c r="D36" s="125">
        <v>563</v>
      </c>
      <c r="E36" s="125">
        <v>400</v>
      </c>
      <c r="F36" s="125">
        <v>400</v>
      </c>
    </row>
    <row r="37" spans="1:6" ht="12" customHeight="1">
      <c r="A37" s="112"/>
      <c r="B37" s="65" t="s">
        <v>258</v>
      </c>
      <c r="C37" s="6" t="s">
        <v>294</v>
      </c>
      <c r="D37" s="125"/>
      <c r="E37" s="125">
        <v>88</v>
      </c>
      <c r="F37" s="125">
        <v>88</v>
      </c>
    </row>
    <row r="38" spans="1:6" ht="12" customHeight="1">
      <c r="A38" s="112"/>
      <c r="B38" s="65" t="s">
        <v>259</v>
      </c>
      <c r="C38" s="6" t="s">
        <v>356</v>
      </c>
      <c r="D38" s="125"/>
      <c r="E38" s="125"/>
      <c r="F38" s="125"/>
    </row>
    <row r="39" spans="1:6" ht="12" customHeight="1" thickBot="1">
      <c r="A39" s="112"/>
      <c r="B39" s="65" t="s">
        <v>268</v>
      </c>
      <c r="C39" s="6" t="s">
        <v>357</v>
      </c>
      <c r="D39" s="125"/>
      <c r="E39" s="125"/>
      <c r="F39" s="125"/>
    </row>
    <row r="40" spans="1:6" ht="12" customHeight="1" thickBot="1">
      <c r="A40" s="78" t="s">
        <v>193</v>
      </c>
      <c r="B40" s="16"/>
      <c r="C40" s="18" t="s">
        <v>404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262</v>
      </c>
      <c r="C41" s="7" t="s">
        <v>359</v>
      </c>
      <c r="D41" s="59"/>
      <c r="E41" s="59"/>
      <c r="F41" s="59"/>
    </row>
    <row r="42" spans="1:6" ht="12" customHeight="1">
      <c r="A42" s="112"/>
      <c r="B42" s="65" t="s">
        <v>263</v>
      </c>
      <c r="C42" s="6" t="s">
        <v>360</v>
      </c>
      <c r="D42" s="125"/>
      <c r="E42" s="125"/>
      <c r="F42" s="125"/>
    </row>
    <row r="43" spans="1:6" ht="12" customHeight="1">
      <c r="A43" s="112"/>
      <c r="B43" s="65" t="s">
        <v>264</v>
      </c>
      <c r="C43" s="6" t="s">
        <v>367</v>
      </c>
      <c r="D43" s="125"/>
      <c r="E43" s="125"/>
      <c r="F43" s="125"/>
    </row>
    <row r="44" spans="1:6" ht="12" customHeight="1" thickBot="1">
      <c r="A44" s="112"/>
      <c r="B44" s="65" t="s">
        <v>265</v>
      </c>
      <c r="C44" s="6" t="s">
        <v>232</v>
      </c>
      <c r="D44" s="125"/>
      <c r="E44" s="125"/>
      <c r="F44" s="125"/>
    </row>
    <row r="45" spans="1:6" ht="12" customHeight="1" thickBot="1">
      <c r="A45" s="78" t="s">
        <v>194</v>
      </c>
      <c r="B45" s="16"/>
      <c r="C45" s="18" t="s">
        <v>405</v>
      </c>
      <c r="D45" s="67"/>
      <c r="E45" s="67"/>
      <c r="F45" s="67"/>
    </row>
    <row r="46" spans="1:6" ht="12" customHeight="1" thickBot="1">
      <c r="A46" s="78" t="s">
        <v>195</v>
      </c>
      <c r="B46" s="16"/>
      <c r="C46" s="18" t="s">
        <v>164</v>
      </c>
      <c r="D46" s="67"/>
      <c r="E46" s="67"/>
      <c r="F46" s="67"/>
    </row>
    <row r="47" spans="1:6" ht="15" customHeight="1" thickBot="1">
      <c r="A47" s="78" t="s">
        <v>196</v>
      </c>
      <c r="B47" s="97"/>
      <c r="C47" s="113" t="s">
        <v>406</v>
      </c>
      <c r="D47" s="57">
        <f>+D34+D40+D45+D46</f>
        <v>2651</v>
      </c>
      <c r="E47" s="57">
        <f>+E34+E40+E45+E46</f>
        <v>3087</v>
      </c>
      <c r="F47" s="57">
        <f>+F34+F40+F45+F46</f>
        <v>3087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392</v>
      </c>
      <c r="B49" s="117"/>
      <c r="C49" s="118"/>
      <c r="D49" s="50">
        <v>3</v>
      </c>
      <c r="E49" s="50">
        <v>3</v>
      </c>
      <c r="F49" s="50">
        <v>3</v>
      </c>
    </row>
    <row r="50" spans="1:6" ht="14.25" customHeight="1" thickBot="1">
      <c r="A50" s="116" t="s">
        <v>393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BSZ</cp:lastModifiedBy>
  <cp:lastPrinted>2015-05-05T13:28:33Z</cp:lastPrinted>
  <dcterms:created xsi:type="dcterms:W3CDTF">1999-10-30T10:30:45Z</dcterms:created>
  <dcterms:modified xsi:type="dcterms:W3CDTF">2015-05-07T09:26:33Z</dcterms:modified>
  <cp:category/>
  <cp:version/>
  <cp:contentType/>
  <cp:contentStatus/>
</cp:coreProperties>
</file>