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65" windowWidth="12120" windowHeight="11775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<sst xmlns="http://schemas.openxmlformats.org/spreadsheetml/2006/main" count="148" uniqueCount="134">
  <si>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</si>
  <si>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</si>
  <si>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</si>
  <si>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</si>
  <si>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</si>
  <si>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</si>
  <si>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</si>
  <si>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</si>
  <si>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</si>
  <si>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</si>
  <si>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</si>
  <si>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</si>
  <si>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</si>
  <si>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</si>
  <si>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</si>
  <si>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</si>
  <si>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</si>
  <si>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</si>
  <si>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</si>
  <si>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</si>
  <si>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</si>
  <si>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</si>
  <si>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</si>
  <si>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</si>
  <si>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</si>
  <si>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</si>
  <si>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</si>
  <si>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</si>
  <si>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</si>
  <si>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7.számú melléklet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</si>
  <si>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</si>
  <si>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</si>
  <si>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</si>
  <si>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</si>
  <si>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</si>
  <si>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</si>
  <si>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</si>
  <si>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</si>
  <si>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</si>
  <si>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</si>
  <si>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</si>
  <si>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Gazdasági szervezettel nem rendelkező költségveti szervek beruházásai</t>
  </si>
  <si>
    <t>Bérbeszámítás</t>
  </si>
  <si>
    <t>Kémények felújítása</t>
  </si>
  <si>
    <t>Lakás elővásárlás</t>
  </si>
  <si>
    <t>Diák és felnőtt üdülő felújítása</t>
  </si>
  <si>
    <t>Károlyi kert felújíása</t>
  </si>
  <si>
    <t>Duna u. dézsák+fák</t>
  </si>
  <si>
    <t xml:space="preserve">Vadász u. Nyugdíjasház hideg-melegvíz rendszer </t>
  </si>
  <si>
    <t>Autóbusz beszerzés</t>
  </si>
  <si>
    <t>Sas utca megújítása</t>
  </si>
  <si>
    <t>Bástya u. 1- 11. telek vételár és kapcsolódó költségek</t>
  </si>
  <si>
    <t>Áthúzódó kötelezettségek</t>
  </si>
  <si>
    <t>Városház utca és környéke megújítása I. ütem kivitelezési és műszaki ellenőri feladatok</t>
  </si>
  <si>
    <t>Molnár u.53.fsz.2.lakás elektromos és gépészeti felújítás</t>
  </si>
  <si>
    <t>Sas u. 20- 22. 2/3/a lakás felújítása</t>
  </si>
  <si>
    <t>Erzsébet tér 3. és József nádor tér 10. sz. közterületi passzázs rekonsturkciója és az alatta lévő födém megerősítése</t>
  </si>
  <si>
    <t>Mérleg u. 9. II. em. 11. lakás kémény felújítása</t>
  </si>
  <si>
    <t>Havas u. 2. IV. em. 1. bérlakás rendeltetésszerű használatba hozatala</t>
  </si>
  <si>
    <t>Magyar u. 25 fszt 4., kémény bélelés /tulajdonosi kötelezettség/</t>
  </si>
  <si>
    <t>Molnár u. 10 fsz 2, kémény bélelés, életveszély elhárítás</t>
  </si>
  <si>
    <t>Kálmán utca 10 1. sz. albetét elektromos hálózat bővítés /Tulajdonosi kötelezettség/</t>
  </si>
  <si>
    <t>Magyar u. 23 fszt. 2-3 kémény bélelés /tulajdonosi kötelezettség/</t>
  </si>
  <si>
    <t>Magyar u. 25 fszt. 3 kémény bélelés /tulajdonosi kötelezettség/</t>
  </si>
  <si>
    <t>Nádor u. 30. II. em. 7. gázhálózat cseréje /tulajdonosi kötelezettség/</t>
  </si>
  <si>
    <t>Reáltanoda u. 19 III. em. 31 Kéménybélelés, kazáncsere /tulajdonosi kötelezettség/</t>
  </si>
  <si>
    <t>Arany J. u. 18. I. em.8. bérlakás fűtés rendeltetésszerű állapotba hozatala</t>
  </si>
  <si>
    <t>Báthory u. 17. 1/6. lakás rendeltetésszerű állapotba hozatalának költsége</t>
  </si>
  <si>
    <t>Bp. VII. Szinva u. 7. III. em. 19. bérlakás fűtési rendszerének felújítási költsége</t>
  </si>
  <si>
    <t>Arany János u. 16. I. em. 3. rendeltetésszerű állapotba hozatal</t>
  </si>
  <si>
    <t>Nádor u. 5. felvonó teljeskörű felújítása</t>
  </si>
  <si>
    <t>Nádor u. 6. felvonó teljeskörű felújítása</t>
  </si>
  <si>
    <t>Kossuth L.u.3.villamos mérőhely kialakítása</t>
  </si>
  <si>
    <t>Belgrád rkp.22. 3-as albetét átalakítása</t>
  </si>
  <si>
    <t>Önkormányzatati tulajdoni lakásokban kémény korszerűsítése</t>
  </si>
  <si>
    <t>Kecskeméti u.9. fsz.A002 helyiség felújítása</t>
  </si>
  <si>
    <t>Önkormányzati tulajdonú ingatlanokban üzemelő lift felújítása</t>
  </si>
  <si>
    <t>Zrínyi u. és Nádor u.kereszteződésébeb burkolatcsere</t>
  </si>
  <si>
    <t>Társasházak felújítása</t>
  </si>
  <si>
    <t>Bástya u. 12. sz. alatti tervtár szigetelése</t>
  </si>
  <si>
    <t>Bp. V. Báthory u. 22. I. em. 2b. lakás rendeltetésszerű állapotba hozatalának költsége</t>
  </si>
  <si>
    <t>7 db lakás felújítása</t>
  </si>
  <si>
    <t>Báthory u. 23. II/6a. lakás rendeltetésszerű állapotba hozatalának költsége</t>
  </si>
  <si>
    <t>Arany J. u. 33. fe.2/a. fűtéskorszerűsítés</t>
  </si>
  <si>
    <t>Sas u. 3. I. em. 5. rendeltetésszerű állapotba hozatala</t>
  </si>
  <si>
    <t>Múzeum krt 21. zárópárkány veszélytelenítése és állagmegóvó helyreállítás</t>
  </si>
  <si>
    <t>Múzeum krt 21. lakások fűtéskorszerűsítése</t>
  </si>
  <si>
    <t>Báthory u. 18. tetőszerkezet felújítása</t>
  </si>
  <si>
    <t>Báthori u. 5. Th tetőtér 24427/0/A/33 hrsz nyílászárók cseréje</t>
  </si>
  <si>
    <t>Vámház krt. 14. fszt. 1., életvveszélyes kémények és fűtési rendszer helyreállítása</t>
  </si>
  <si>
    <t>Bihari J u. 15. II. 12. - kémény felújítása, gépészeti munkák</t>
  </si>
  <si>
    <t>Szent I. krt. 5. IV/2/c, kémény felújítása</t>
  </si>
  <si>
    <t>Alkotmány u. 19. V. em. 1. lakás nyílászáróinak cseréje</t>
  </si>
  <si>
    <t>Nagysándor József u. 2. II. 3. lakás felújítása</t>
  </si>
  <si>
    <t>Zrínyi u. 12 hőmennyiség mérő felszerelés, lakás 9. sz. albetét</t>
  </si>
  <si>
    <t>Zrínyi utca 12 hőmennyiség mérő felszerelés, nl 6. sz. albetét</t>
  </si>
  <si>
    <t>Batthyány örökmécses zebra kivitelezés</t>
  </si>
  <si>
    <t>V. kerületi intézményekben szőnyegek cseréje</t>
  </si>
  <si>
    <t>Bihari J. u. 16. 2/15. lakás műszaki megosztásának költsége</t>
  </si>
  <si>
    <t>Galamb utca rekonstrukció</t>
  </si>
  <si>
    <t>Szervita tér felszinének rendezése</t>
  </si>
  <si>
    <t>Városház utca és körny.burkolatrekonstrukció tervezés és műszaki lebonyolítás</t>
  </si>
  <si>
    <t>Batthyány örökmécses és környezete rekontrukciója</t>
  </si>
  <si>
    <t>Pilvax köz mélygarázs kialakítása és felszínrendezés terveztetése</t>
  </si>
  <si>
    <t>Molnár utca 27. mozgássérült lift kiépítése</t>
  </si>
  <si>
    <t>Mérleg u.9. felvonó kialakítása</t>
  </si>
  <si>
    <t>Új gyalogos átkelőhelyek létesítése az Irányi utcán keresztül a Váci utca vonalában</t>
  </si>
  <si>
    <t>Buszmegállók és turistabusz parkolók kialakítása az id.Antal József rakparton</t>
  </si>
  <si>
    <t>Nádor u.5.II.em.1/a. villamos mérőhely képítése</t>
  </si>
  <si>
    <t>Vízmérő szerelések Önkormányzati tulajdonú ingatlanokba 2015.09.01.</t>
  </si>
  <si>
    <t>Bp. V.ker. Vármegye utca 11-13. 13-as, 14-es albetét fűtésleválasztása</t>
  </si>
  <si>
    <t>Hercegprímás utca megújítása az Arany János utca és a Bank utca között projekt tervezése</t>
  </si>
  <si>
    <t>Bárczy István utca megújítása projekt tervezési és műszaki lebonyolítási munkái</t>
  </si>
  <si>
    <t>Villamos mérőhelyek felszerelése melléklet szerint 2015.10.12.</t>
  </si>
  <si>
    <t>Mérleg u. 9. "Belvárosi Közösségi Tér" intézmény kialakítása</t>
  </si>
  <si>
    <t>Kéthly Anna szobor burkolat felbontása, alaptest elkészítése, burkolat helyreállítása</t>
  </si>
  <si>
    <r>
      <t xml:space="preserve">Sas utca megújítása projekt </t>
    </r>
    <r>
      <rPr>
        <b/>
        <sz val="10"/>
        <color indexed="8"/>
        <rFont val="Times New Roman"/>
        <family val="1"/>
      </rPr>
      <t>kivitelezése</t>
    </r>
    <r>
      <rPr>
        <sz val="10"/>
        <color indexed="8"/>
        <rFont val="Times New Roman"/>
        <family val="1"/>
      </rPr>
      <t xml:space="preserve"> és műszaki ellenőrzés</t>
    </r>
  </si>
  <si>
    <r>
      <t xml:space="preserve">Ferenczy István utca megújítása projekt </t>
    </r>
    <r>
      <rPr>
        <b/>
        <sz val="10"/>
        <rFont val="Times New Roman"/>
        <family val="1"/>
      </rPr>
      <t>tervezési</t>
    </r>
    <r>
      <rPr>
        <sz val="10"/>
        <rFont val="Times New Roman"/>
        <family val="1"/>
      </rPr>
      <t xml:space="preserve"> és műszaki lebonyolítása</t>
    </r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</si>
  <si>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</si>
  <si>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</si>
  <si>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</si>
  <si>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</si>
  <si>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</si>
  <si>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</si>
  <si>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>Kölcsönnyújtás lakásvásárláshoz,felújításhoz,helyi támogatás áthúzódó</t>
  </si>
  <si>
    <t>2016.</t>
  </si>
  <si>
    <t>2016.évi előirányzat</t>
  </si>
  <si>
    <t>Múzeum krt 21. II., III. em feletti födém részleges csréjéről készítendő engedély és kiviteli terv</t>
  </si>
  <si>
    <t>Nádor u. 18. alatti műemlék épület fedélszerkezet és zárófödém megerős ill részleges helyreáll eng és kiv terv</t>
  </si>
  <si>
    <t>Erzsébet téri gránit burkolatú útpálya (Harmncad utca és József Attila utca között)felújítás</t>
  </si>
  <si>
    <t>Erzsébet tér- József nádor tér közti passzázs födém- megerősítési és közterület- felújítási munkálatok</t>
  </si>
  <si>
    <t>Belgrád rkp. 27. fszt. Idősek Klubja konyhai és éttermi légtechnikai kiépítése</t>
  </si>
  <si>
    <t>Közbiztonság tárgyi eszköz beszerzése</t>
  </si>
  <si>
    <t xml:space="preserve">Ferenczy István utca megújítása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</si>
</sst>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5" fillId="0" borderId="11" xfId="40" applyNumberFormat="1" applyFont="1" applyBorder="1" applyAlignment="1">
      <alignment vertical="center"/>
      <protection/>
    </xf>
    <xf numFmtId="3" fontId="5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 wrapText="1"/>
    </xf>
    <xf numFmtId="3" fontId="5" fillId="0" borderId="16" xfId="40" applyNumberFormat="1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6" xfId="0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6" xfId="40" applyNumberFormat="1" applyFont="1" applyFill="1" applyBorder="1" applyAlignment="1">
      <alignment vertical="center"/>
      <protection/>
    </xf>
    <xf numFmtId="0" fontId="5" fillId="0" borderId="15" xfId="0" applyFont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3" fontId="43" fillId="0" borderId="16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5" fillId="0" borderId="2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="80" zoomScaleNormal="80" zoomScalePageLayoutView="0" workbookViewId="0" topLeftCell="A10">
      <selection activeCell="M35" sqref="M35"/>
    </sheetView>
  </sheetViews>
  <sheetFormatPr defaultColWidth="9.00390625" defaultRowHeight="12.75"/>
  <cols>
    <col min="1" max="1" width="6.875" style="10" customWidth="1"/>
    <col min="2" max="2" width="85.25390625" style="11" customWidth="1"/>
    <col min="3" max="3" width="14.00390625" style="12" customWidth="1"/>
    <col min="4" max="16384" width="9.125" style="11" customWidth="1"/>
  </cols>
  <sheetData>
    <row r="1" ht="12.75">
      <c r="C1" s="14" t="s">
        <v>27</v>
      </c>
    </row>
    <row r="3" spans="2:3" ht="12.75">
      <c r="B3" s="79" t="s">
        <v>3</v>
      </c>
      <c r="C3" s="79"/>
    </row>
    <row r="4" spans="2:3" ht="12.75">
      <c r="B4" s="79" t="s">
        <v>125</v>
      </c>
      <c r="C4" s="79"/>
    </row>
    <row r="5" spans="2:3" ht="12.75">
      <c r="B5" s="13"/>
      <c r="C5" s="13"/>
    </row>
    <row r="6" ht="13.5" thickBot="1">
      <c r="C6" s="14" t="s">
        <v>28</v>
      </c>
    </row>
    <row r="7" spans="2:3" ht="30" customHeight="1" thickBot="1">
      <c r="B7" s="1" t="s">
        <v>0</v>
      </c>
      <c r="C7" s="15" t="s">
        <v>126</v>
      </c>
    </row>
    <row r="8" spans="2:3" ht="12.75">
      <c r="B8" s="29" t="s">
        <v>72</v>
      </c>
      <c r="C8" s="30">
        <v>137</v>
      </c>
    </row>
    <row r="9" spans="2:3" ht="12.75">
      <c r="B9" s="31" t="s">
        <v>73</v>
      </c>
      <c r="C9" s="22">
        <v>328</v>
      </c>
    </row>
    <row r="10" spans="2:3" ht="12.75">
      <c r="B10" s="31" t="s">
        <v>74</v>
      </c>
      <c r="C10" s="22">
        <v>2971</v>
      </c>
    </row>
    <row r="11" spans="2:3" ht="12.75">
      <c r="B11" s="31" t="s">
        <v>75</v>
      </c>
      <c r="C11" s="22">
        <v>395</v>
      </c>
    </row>
    <row r="12" spans="2:3" ht="12.75">
      <c r="B12" s="31" t="s">
        <v>76</v>
      </c>
      <c r="C12" s="22">
        <v>2206</v>
      </c>
    </row>
    <row r="13" spans="2:3" ht="12.75">
      <c r="B13" s="18" t="s">
        <v>77</v>
      </c>
      <c r="C13" s="22">
        <v>1035</v>
      </c>
    </row>
    <row r="14" spans="2:6" ht="12.75">
      <c r="B14" s="18" t="s">
        <v>78</v>
      </c>
      <c r="C14" s="16">
        <f>7501+41096+356</f>
        <v>48953</v>
      </c>
      <c r="D14" s="21"/>
      <c r="E14" s="21"/>
      <c r="F14" s="21"/>
    </row>
    <row r="15" spans="2:3" ht="12.75">
      <c r="B15" s="31" t="s">
        <v>79</v>
      </c>
      <c r="C15" s="16">
        <f>2703+46798</f>
        <v>49501</v>
      </c>
    </row>
    <row r="16" spans="2:3" ht="12.75">
      <c r="B16" s="32" t="s">
        <v>35</v>
      </c>
      <c r="C16" s="16">
        <f>70+291+289+16+31+154+223</f>
        <v>1074</v>
      </c>
    </row>
    <row r="17" spans="2:3" ht="12.75">
      <c r="B17" s="33" t="s">
        <v>80</v>
      </c>
      <c r="C17" s="16">
        <v>3736</v>
      </c>
    </row>
    <row r="18" spans="2:3" ht="12.75">
      <c r="B18" s="33" t="s">
        <v>81</v>
      </c>
      <c r="C18" s="16">
        <v>19682</v>
      </c>
    </row>
    <row r="19" spans="2:3" ht="12.75">
      <c r="B19" s="33" t="s">
        <v>127</v>
      </c>
      <c r="C19" s="16">
        <v>2368</v>
      </c>
    </row>
    <row r="20" spans="2:3" ht="12.75">
      <c r="B20" s="33" t="s">
        <v>128</v>
      </c>
      <c r="C20" s="16">
        <v>7898</v>
      </c>
    </row>
    <row r="21" spans="2:3" ht="26.25" customHeight="1">
      <c r="B21" s="8" t="s">
        <v>129</v>
      </c>
      <c r="C21" s="16">
        <v>152</v>
      </c>
    </row>
    <row r="22" spans="2:3" ht="12.75">
      <c r="B22" s="34" t="s">
        <v>82</v>
      </c>
      <c r="C22" s="16">
        <v>5249</v>
      </c>
    </row>
    <row r="23" spans="2:3" ht="12.75">
      <c r="B23" s="33" t="s">
        <v>130</v>
      </c>
      <c r="C23" s="16">
        <f>1013+2015+1</f>
        <v>3029</v>
      </c>
    </row>
    <row r="24" spans="2:3" ht="12.75">
      <c r="B24" s="35" t="s">
        <v>83</v>
      </c>
      <c r="C24" s="16">
        <v>3714</v>
      </c>
    </row>
    <row r="25" spans="2:3" ht="12.75">
      <c r="B25" s="35" t="s">
        <v>84</v>
      </c>
      <c r="C25" s="16">
        <v>4472</v>
      </c>
    </row>
    <row r="26" spans="2:3" ht="12.75">
      <c r="B26" s="35" t="s">
        <v>85</v>
      </c>
      <c r="C26" s="16">
        <v>13000</v>
      </c>
    </row>
    <row r="27" spans="2:3" ht="12.75">
      <c r="B27" s="35" t="s">
        <v>86</v>
      </c>
      <c r="C27" s="16">
        <v>10751</v>
      </c>
    </row>
    <row r="28" spans="2:3" ht="12.75">
      <c r="B28" s="35" t="s">
        <v>87</v>
      </c>
      <c r="C28" s="16">
        <v>3922</v>
      </c>
    </row>
    <row r="29" spans="2:3" ht="12.75">
      <c r="B29" s="35" t="s">
        <v>88</v>
      </c>
      <c r="C29" s="16">
        <v>4758</v>
      </c>
    </row>
    <row r="30" spans="2:3" ht="12.75">
      <c r="B30" s="35" t="s">
        <v>89</v>
      </c>
      <c r="C30" s="16">
        <v>862</v>
      </c>
    </row>
    <row r="31" spans="2:3" ht="12.75">
      <c r="B31" s="35" t="s">
        <v>90</v>
      </c>
      <c r="C31" s="16">
        <v>3291</v>
      </c>
    </row>
    <row r="32" spans="2:3" ht="12.75">
      <c r="B32" s="35" t="s">
        <v>91</v>
      </c>
      <c r="C32" s="16">
        <v>3044</v>
      </c>
    </row>
    <row r="33" spans="2:3" ht="12.75">
      <c r="B33" s="35" t="s">
        <v>92</v>
      </c>
      <c r="C33" s="16">
        <v>4595</v>
      </c>
    </row>
    <row r="34" spans="2:3" ht="12.75">
      <c r="B34" s="35" t="s">
        <v>93</v>
      </c>
      <c r="C34" s="16">
        <v>1330</v>
      </c>
    </row>
    <row r="35" spans="2:3" ht="13.5" thickBot="1">
      <c r="B35" s="35"/>
      <c r="C35" s="16"/>
    </row>
    <row r="36" spans="2:3" ht="13.5" thickBot="1">
      <c r="B36" s="4" t="s">
        <v>52</v>
      </c>
      <c r="C36" s="5">
        <f>SUM(C8:C35)</f>
        <v>202453</v>
      </c>
    </row>
    <row r="37" spans="2:3" ht="12.75">
      <c r="B37" s="18" t="s">
        <v>35</v>
      </c>
      <c r="C37" s="19">
        <v>20000</v>
      </c>
    </row>
    <row r="38" spans="2:3" ht="12.75">
      <c r="B38" s="18" t="s">
        <v>42</v>
      </c>
      <c r="C38" s="19">
        <v>8000</v>
      </c>
    </row>
    <row r="39" spans="2:3" ht="12.75">
      <c r="B39" s="18" t="s">
        <v>43</v>
      </c>
      <c r="C39" s="19">
        <v>30000</v>
      </c>
    </row>
    <row r="40" spans="2:3" ht="12.75">
      <c r="B40" s="18" t="s">
        <v>45</v>
      </c>
      <c r="C40" s="2">
        <v>22900</v>
      </c>
    </row>
    <row r="41" spans="2:3" ht="12.75">
      <c r="B41" s="18" t="s">
        <v>46</v>
      </c>
      <c r="C41" s="2">
        <v>12700</v>
      </c>
    </row>
    <row r="42" spans="2:3" ht="12.75">
      <c r="B42" s="18" t="s">
        <v>48</v>
      </c>
      <c r="C42" s="2">
        <v>18000</v>
      </c>
    </row>
    <row r="43" spans="1:3" s="21" customFormat="1" ht="12.75">
      <c r="A43" s="20"/>
      <c r="B43" s="18" t="s">
        <v>54</v>
      </c>
      <c r="C43" s="8">
        <v>1770</v>
      </c>
    </row>
    <row r="44" spans="1:3" s="21" customFormat="1" ht="12.75">
      <c r="A44" s="20"/>
      <c r="B44" s="22" t="s">
        <v>55</v>
      </c>
      <c r="C44" s="8">
        <v>127</v>
      </c>
    </row>
    <row r="45" spans="2:3" ht="25.5">
      <c r="B45" s="33" t="s">
        <v>56</v>
      </c>
      <c r="C45" s="23">
        <v>87949</v>
      </c>
    </row>
    <row r="46" spans="2:3" ht="12.75">
      <c r="B46" s="35" t="s">
        <v>57</v>
      </c>
      <c r="C46" s="9">
        <v>378</v>
      </c>
    </row>
    <row r="47" spans="2:3" ht="12.75">
      <c r="B47" s="35" t="s">
        <v>58</v>
      </c>
      <c r="C47" s="9">
        <v>5929</v>
      </c>
    </row>
    <row r="48" spans="2:3" ht="12.75">
      <c r="B48" s="35" t="s">
        <v>59</v>
      </c>
      <c r="C48" s="22">
        <v>1160</v>
      </c>
    </row>
    <row r="49" spans="2:3" ht="12.75">
      <c r="B49" s="35" t="s">
        <v>60</v>
      </c>
      <c r="C49" s="22">
        <v>1721</v>
      </c>
    </row>
    <row r="50" spans="2:3" ht="12.75">
      <c r="B50" s="35" t="s">
        <v>61</v>
      </c>
      <c r="C50" s="22">
        <v>275</v>
      </c>
    </row>
    <row r="51" spans="2:3" ht="12.75">
      <c r="B51" s="35" t="s">
        <v>62</v>
      </c>
      <c r="C51" s="22">
        <v>608</v>
      </c>
    </row>
    <row r="52" spans="2:3" ht="12.75">
      <c r="B52" s="35" t="s">
        <v>63</v>
      </c>
      <c r="C52" s="22">
        <v>1240</v>
      </c>
    </row>
    <row r="53" spans="2:3" ht="12.75">
      <c r="B53" s="35" t="s">
        <v>64</v>
      </c>
      <c r="C53" s="22">
        <v>1326</v>
      </c>
    </row>
    <row r="54" spans="2:3" ht="12.75">
      <c r="B54" s="35" t="s">
        <v>65</v>
      </c>
      <c r="C54" s="22">
        <v>1088</v>
      </c>
    </row>
    <row r="55" spans="2:3" ht="12.75">
      <c r="B55" s="35" t="s">
        <v>66</v>
      </c>
      <c r="C55" s="22">
        <v>719</v>
      </c>
    </row>
    <row r="56" spans="2:3" ht="12.75">
      <c r="B56" s="35" t="s">
        <v>67</v>
      </c>
      <c r="C56" s="22">
        <v>1581</v>
      </c>
    </row>
    <row r="57" spans="2:3" ht="12.75">
      <c r="B57" s="35" t="s">
        <v>68</v>
      </c>
      <c r="C57" s="22">
        <v>578</v>
      </c>
    </row>
    <row r="58" spans="2:3" ht="12.75">
      <c r="B58" s="35" t="s">
        <v>69</v>
      </c>
      <c r="C58" s="22">
        <v>9302</v>
      </c>
    </row>
    <row r="59" spans="2:3" ht="12.75">
      <c r="B59" s="35" t="s">
        <v>70</v>
      </c>
      <c r="C59" s="22">
        <v>13654</v>
      </c>
    </row>
    <row r="60" spans="2:3" ht="12.75">
      <c r="B60" s="35" t="s">
        <v>71</v>
      </c>
      <c r="C60" s="22">
        <v>15020</v>
      </c>
    </row>
    <row r="61" spans="2:3" ht="13.5" thickBot="1">
      <c r="B61" s="24" t="s">
        <v>18</v>
      </c>
      <c r="C61" s="25">
        <f>SUM(C37:C60)</f>
        <v>256025</v>
      </c>
    </row>
    <row r="62" spans="2:3" ht="13.5" thickBot="1">
      <c r="B62" s="27" t="s">
        <v>21</v>
      </c>
      <c r="C62" s="28">
        <f>+C36+C61</f>
        <v>458478</v>
      </c>
    </row>
  </sheetData>
  <sheetProtection/>
  <mergeCells count="2">
    <mergeCell ref="B3:C3"/>
    <mergeCell ref="B4:C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5"/>
  <sheetViews>
    <sheetView tabSelected="1" zoomScale="80" zoomScaleNormal="80" zoomScalePageLayoutView="0" workbookViewId="0" topLeftCell="A34">
      <selection activeCell="G43" sqref="G43"/>
    </sheetView>
  </sheetViews>
  <sheetFormatPr defaultColWidth="9.00390625" defaultRowHeight="12.75"/>
  <cols>
    <col min="1" max="1" width="9.125" style="11" customWidth="1"/>
    <col min="2" max="2" width="5.75390625" style="11" customWidth="1"/>
    <col min="3" max="3" width="79.75390625" style="11" customWidth="1"/>
    <col min="4" max="4" width="14.25390625" style="12" customWidth="1"/>
    <col min="5" max="5" width="14.125" style="12" customWidth="1"/>
    <col min="6" max="6" width="13.375" style="12" customWidth="1"/>
    <col min="7" max="16384" width="9.125" style="11" customWidth="1"/>
  </cols>
  <sheetData>
    <row r="1" ht="12.75">
      <c r="D1" s="14" t="s">
        <v>29</v>
      </c>
    </row>
    <row r="2" ht="6.75" customHeight="1"/>
    <row r="3" spans="2:4" ht="12.75">
      <c r="B3" s="79" t="s">
        <v>4</v>
      </c>
      <c r="C3" s="79"/>
      <c r="D3" s="79"/>
    </row>
    <row r="4" spans="2:4" ht="12.75">
      <c r="B4" s="79">
        <v>2016</v>
      </c>
      <c r="C4" s="79"/>
      <c r="D4" s="79"/>
    </row>
    <row r="5" ht="13.5" thickBot="1">
      <c r="D5" s="14" t="s">
        <v>28</v>
      </c>
    </row>
    <row r="6" spans="2:4" ht="26.25" thickBot="1">
      <c r="B6" s="80" t="s">
        <v>0</v>
      </c>
      <c r="C6" s="81"/>
      <c r="D6" s="69" t="s">
        <v>126</v>
      </c>
    </row>
    <row r="7" spans="2:5" s="21" customFormat="1" ht="12.75">
      <c r="B7" s="44"/>
      <c r="C7" s="67" t="s">
        <v>51</v>
      </c>
      <c r="D7" s="68">
        <v>400421</v>
      </c>
      <c r="E7" s="7"/>
    </row>
    <row r="8" spans="2:5" s="21" customFormat="1" ht="12.75">
      <c r="B8" s="44"/>
      <c r="C8" s="18" t="s">
        <v>99</v>
      </c>
      <c r="D8" s="8">
        <v>7</v>
      </c>
      <c r="E8" s="7"/>
    </row>
    <row r="9" spans="2:5" s="21" customFormat="1" ht="12.75">
      <c r="B9" s="44"/>
      <c r="C9" s="31" t="s">
        <v>100</v>
      </c>
      <c r="D9" s="8">
        <f>5486+6223+289</f>
        <v>11998</v>
      </c>
      <c r="E9" s="7"/>
    </row>
    <row r="10" spans="2:5" s="21" customFormat="1" ht="12.75">
      <c r="B10" s="44"/>
      <c r="C10" s="18" t="s">
        <v>101</v>
      </c>
      <c r="D10" s="8">
        <f>16904+14978</f>
        <v>31882</v>
      </c>
      <c r="E10" s="7"/>
    </row>
    <row r="11" spans="2:5" s="21" customFormat="1" ht="12.75">
      <c r="B11" s="44"/>
      <c r="C11" s="18" t="s">
        <v>102</v>
      </c>
      <c r="D11" s="8">
        <v>102</v>
      </c>
      <c r="E11" s="7"/>
    </row>
    <row r="12" spans="2:5" s="21" customFormat="1" ht="12.75">
      <c r="B12" s="44"/>
      <c r="C12" s="18" t="s">
        <v>103</v>
      </c>
      <c r="D12" s="8">
        <v>2964</v>
      </c>
      <c r="E12" s="7"/>
    </row>
    <row r="13" spans="2:5" s="21" customFormat="1" ht="12.75">
      <c r="B13" s="44"/>
      <c r="C13" s="18" t="s">
        <v>104</v>
      </c>
      <c r="D13" s="8">
        <v>12700</v>
      </c>
      <c r="E13" s="7"/>
    </row>
    <row r="14" spans="2:5" s="21" customFormat="1" ht="12.75">
      <c r="B14" s="44"/>
      <c r="C14" s="18" t="s">
        <v>105</v>
      </c>
      <c r="D14" s="8">
        <v>31284</v>
      </c>
      <c r="E14" s="7"/>
    </row>
    <row r="15" spans="2:5" s="21" customFormat="1" ht="12.75">
      <c r="B15" s="44"/>
      <c r="C15" s="8" t="s">
        <v>106</v>
      </c>
      <c r="D15" s="8">
        <f>13+259</f>
        <v>272</v>
      </c>
      <c r="E15" s="7"/>
    </row>
    <row r="16" spans="2:5" s="21" customFormat="1" ht="12.75">
      <c r="B16" s="44"/>
      <c r="C16" s="8" t="s">
        <v>107</v>
      </c>
      <c r="D16" s="8">
        <f>30+264</f>
        <v>294</v>
      </c>
      <c r="E16" s="7"/>
    </row>
    <row r="17" spans="2:5" s="21" customFormat="1" ht="12.75">
      <c r="B17" s="44"/>
      <c r="C17" s="22" t="s">
        <v>108</v>
      </c>
      <c r="D17" s="8">
        <v>245</v>
      </c>
      <c r="E17" s="7"/>
    </row>
    <row r="18" spans="2:5" s="21" customFormat="1" ht="12.75">
      <c r="B18" s="44"/>
      <c r="C18" s="35" t="s">
        <v>131</v>
      </c>
      <c r="D18" s="8">
        <v>3889</v>
      </c>
      <c r="E18" s="7"/>
    </row>
    <row r="19" spans="2:5" s="21" customFormat="1" ht="12.75">
      <c r="B19" s="44"/>
      <c r="C19" s="22" t="s">
        <v>37</v>
      </c>
      <c r="D19" s="8">
        <v>2253</v>
      </c>
      <c r="E19" s="7"/>
    </row>
    <row r="20" spans="2:5" s="21" customFormat="1" ht="12.75">
      <c r="B20" s="44"/>
      <c r="C20" s="35" t="s">
        <v>109</v>
      </c>
      <c r="D20" s="8">
        <v>2205</v>
      </c>
      <c r="E20" s="7"/>
    </row>
    <row r="21" spans="2:5" s="21" customFormat="1" ht="12.75">
      <c r="B21" s="44"/>
      <c r="C21" s="35" t="s">
        <v>116</v>
      </c>
      <c r="D21" s="8">
        <f>887+607</f>
        <v>1494</v>
      </c>
      <c r="E21" s="7"/>
    </row>
    <row r="22" spans="2:5" s="21" customFormat="1" ht="12.75">
      <c r="B22" s="44"/>
      <c r="C22" s="38" t="s">
        <v>110</v>
      </c>
      <c r="D22" s="8">
        <v>5656</v>
      </c>
      <c r="E22" s="7"/>
    </row>
    <row r="23" spans="2:5" s="21" customFormat="1" ht="12.75">
      <c r="B23" s="44"/>
      <c r="C23" s="35" t="s">
        <v>111</v>
      </c>
      <c r="D23" s="8">
        <f>2097+2751</f>
        <v>4848</v>
      </c>
      <c r="E23" s="7"/>
    </row>
    <row r="24" spans="2:5" s="21" customFormat="1" ht="12.75">
      <c r="B24" s="44"/>
      <c r="C24" s="22" t="s">
        <v>117</v>
      </c>
      <c r="D24" s="8">
        <f>290+1221</f>
        <v>1511</v>
      </c>
      <c r="E24" s="7"/>
    </row>
    <row r="25" spans="2:5" s="21" customFormat="1" ht="12.75">
      <c r="B25" s="44"/>
      <c r="C25" s="22" t="s">
        <v>112</v>
      </c>
      <c r="D25" s="8">
        <f>3531+2861</f>
        <v>6392</v>
      </c>
      <c r="E25" s="7"/>
    </row>
    <row r="26" spans="2:5" s="21" customFormat="1" ht="12.75">
      <c r="B26" s="44"/>
      <c r="C26" s="35" t="s">
        <v>113</v>
      </c>
      <c r="D26" s="8">
        <v>3999</v>
      </c>
      <c r="E26" s="7"/>
    </row>
    <row r="27" spans="2:5" s="21" customFormat="1" ht="12.75">
      <c r="B27" s="44"/>
      <c r="C27" s="22" t="s">
        <v>114</v>
      </c>
      <c r="D27" s="8">
        <v>122315</v>
      </c>
      <c r="E27" s="7"/>
    </row>
    <row r="28" spans="2:5" s="21" customFormat="1" ht="12.75">
      <c r="B28" s="44"/>
      <c r="C28" s="38" t="s">
        <v>115</v>
      </c>
      <c r="D28" s="8">
        <v>51</v>
      </c>
      <c r="E28" s="7"/>
    </row>
    <row r="29" spans="2:5" ht="12.75">
      <c r="B29" s="41"/>
      <c r="C29" s="78" t="s">
        <v>132</v>
      </c>
      <c r="D29" s="77">
        <v>8600</v>
      </c>
      <c r="E29" s="42"/>
    </row>
    <row r="30" spans="2:5" ht="12.75">
      <c r="B30" s="41"/>
      <c r="C30" s="22" t="s">
        <v>40</v>
      </c>
      <c r="D30" s="16">
        <v>56928</v>
      </c>
      <c r="E30" s="42"/>
    </row>
    <row r="31" spans="2:5" ht="13.5" thickBot="1">
      <c r="B31" s="41"/>
      <c r="C31" s="56" t="s">
        <v>39</v>
      </c>
      <c r="D31" s="17">
        <v>9690</v>
      </c>
      <c r="E31" s="42"/>
    </row>
    <row r="32" spans="2:5" ht="13.5" thickBot="1">
      <c r="B32" s="41"/>
      <c r="C32" s="4" t="s">
        <v>52</v>
      </c>
      <c r="D32" s="5">
        <f>SUM(D7:D31)</f>
        <v>722000</v>
      </c>
      <c r="E32" s="6"/>
    </row>
    <row r="33" spans="2:4" ht="12.75">
      <c r="B33" s="41"/>
      <c r="C33" s="18" t="s">
        <v>30</v>
      </c>
      <c r="D33" s="22">
        <v>13105</v>
      </c>
    </row>
    <row r="34" spans="2:4" ht="12.75">
      <c r="B34" s="41"/>
      <c r="C34" s="22" t="s">
        <v>37</v>
      </c>
      <c r="D34" s="22">
        <v>45000</v>
      </c>
    </row>
    <row r="35" spans="2:4" ht="12.75">
      <c r="B35" s="41"/>
      <c r="C35" s="22" t="s">
        <v>36</v>
      </c>
      <c r="D35" s="22">
        <v>10000</v>
      </c>
    </row>
    <row r="36" spans="2:4" ht="12.75">
      <c r="B36" s="41"/>
      <c r="C36" s="22" t="s">
        <v>40</v>
      </c>
      <c r="D36" s="22">
        <v>59690</v>
      </c>
    </row>
    <row r="37" spans="2:4" ht="12.75">
      <c r="B37" s="41"/>
      <c r="C37" s="22" t="s">
        <v>39</v>
      </c>
      <c r="D37" s="22">
        <v>10000</v>
      </c>
    </row>
    <row r="38" spans="2:4" ht="12.75">
      <c r="B38" s="41"/>
      <c r="C38" s="22" t="s">
        <v>41</v>
      </c>
      <c r="D38" s="22">
        <v>11495</v>
      </c>
    </row>
    <row r="39" spans="2:4" ht="12.75">
      <c r="B39" s="41"/>
      <c r="C39" s="22" t="s">
        <v>44</v>
      </c>
      <c r="D39" s="22">
        <v>40000</v>
      </c>
    </row>
    <row r="40" spans="2:6" ht="12.75">
      <c r="B40" s="41"/>
      <c r="C40" s="18" t="s">
        <v>47</v>
      </c>
      <c r="D40" s="40">
        <v>12700</v>
      </c>
      <c r="E40" s="36"/>
      <c r="F40" s="11"/>
    </row>
    <row r="41" spans="2:6" ht="12.75">
      <c r="B41" s="41"/>
      <c r="C41" s="18" t="s">
        <v>49</v>
      </c>
      <c r="D41" s="40">
        <v>63500</v>
      </c>
      <c r="E41" s="65"/>
      <c r="F41" s="11"/>
    </row>
    <row r="42" spans="2:5" ht="12.75">
      <c r="B42" s="41"/>
      <c r="C42" s="18" t="s">
        <v>50</v>
      </c>
      <c r="D42" s="40">
        <f>106680-717</f>
        <v>105963</v>
      </c>
      <c r="E42" s="39"/>
    </row>
    <row r="43" spans="2:6" ht="12.75">
      <c r="B43" s="41"/>
      <c r="C43" s="18" t="s">
        <v>133</v>
      </c>
      <c r="D43" s="40">
        <v>125457</v>
      </c>
      <c r="E43" s="65"/>
      <c r="F43" s="11"/>
    </row>
    <row r="44" spans="2:7" ht="12.75">
      <c r="B44" s="41"/>
      <c r="C44" s="38" t="s">
        <v>53</v>
      </c>
      <c r="D44" s="23">
        <f>345329+147</f>
        <v>345476</v>
      </c>
      <c r="E44" s="37"/>
      <c r="F44" s="11"/>
      <c r="G44" s="37"/>
    </row>
    <row r="45" spans="2:6" ht="12.75">
      <c r="B45" s="41"/>
      <c r="C45" s="38" t="s">
        <v>94</v>
      </c>
      <c r="D45" s="23">
        <v>23</v>
      </c>
      <c r="E45" s="65"/>
      <c r="F45" s="11"/>
    </row>
    <row r="46" spans="2:6" ht="12.75">
      <c r="B46" s="41"/>
      <c r="C46" s="38" t="s">
        <v>95</v>
      </c>
      <c r="D46" s="23">
        <v>11</v>
      </c>
      <c r="E46" s="65"/>
      <c r="F46" s="11"/>
    </row>
    <row r="47" spans="2:5" ht="12.75">
      <c r="B47" s="41"/>
      <c r="C47" s="35" t="s">
        <v>96</v>
      </c>
      <c r="D47" s="16">
        <v>16646</v>
      </c>
      <c r="E47" s="65"/>
    </row>
    <row r="48" spans="2:5" ht="12.75">
      <c r="B48" s="41"/>
      <c r="C48" s="35" t="s">
        <v>97</v>
      </c>
      <c r="D48" s="66">
        <v>6800</v>
      </c>
      <c r="E48" s="65"/>
    </row>
    <row r="49" spans="2:5" ht="12.75">
      <c r="B49" s="41"/>
      <c r="C49" s="16" t="s">
        <v>98</v>
      </c>
      <c r="D49" s="16">
        <v>16559</v>
      </c>
      <c r="E49" s="65"/>
    </row>
    <row r="50" spans="2:6" s="48" customFormat="1" ht="13.5" thickBot="1">
      <c r="B50" s="45"/>
      <c r="C50" s="46" t="s">
        <v>18</v>
      </c>
      <c r="D50" s="47">
        <f>SUM(D33:D49)</f>
        <v>882425</v>
      </c>
      <c r="E50" s="26"/>
      <c r="F50" s="26"/>
    </row>
    <row r="51" spans="2:4" ht="13.5" thickBot="1">
      <c r="B51" s="27" t="s">
        <v>5</v>
      </c>
      <c r="C51" s="27" t="s">
        <v>19</v>
      </c>
      <c r="D51" s="49">
        <f>+D32+D50</f>
        <v>1604425</v>
      </c>
    </row>
    <row r="52" spans="2:4" ht="12" customHeight="1">
      <c r="B52" s="75"/>
      <c r="C52" s="71" t="s">
        <v>118</v>
      </c>
      <c r="D52" s="72">
        <f>247579+229395</f>
        <v>476974</v>
      </c>
    </row>
    <row r="53" spans="2:4" ht="12" customHeight="1">
      <c r="B53" s="75"/>
      <c r="C53" s="18" t="s">
        <v>119</v>
      </c>
      <c r="D53" s="8">
        <v>17642</v>
      </c>
    </row>
    <row r="54" spans="2:4" ht="12.75">
      <c r="B54" s="75"/>
      <c r="C54" s="18" t="s">
        <v>118</v>
      </c>
      <c r="D54" s="8"/>
    </row>
    <row r="55" spans="2:4" ht="12.75">
      <c r="B55" s="75"/>
      <c r="C55" s="18" t="s">
        <v>120</v>
      </c>
      <c r="D55" s="8">
        <v>1443</v>
      </c>
    </row>
    <row r="56" spans="2:4" ht="12.75">
      <c r="B56" s="75"/>
      <c r="C56" s="18" t="s">
        <v>121</v>
      </c>
      <c r="D56" s="8">
        <v>1784</v>
      </c>
    </row>
    <row r="57" spans="2:4" ht="12.75">
      <c r="B57" s="75"/>
      <c r="C57" s="18" t="s">
        <v>122</v>
      </c>
      <c r="D57" s="8">
        <f>2701+3435</f>
        <v>6136</v>
      </c>
    </row>
    <row r="58" spans="2:4" ht="13.5" thickBot="1">
      <c r="B58" s="75"/>
      <c r="C58" s="76" t="s">
        <v>123</v>
      </c>
      <c r="D58" s="3">
        <v>21503</v>
      </c>
    </row>
    <row r="59" spans="2:4" ht="13.5" thickBot="1">
      <c r="B59" s="75"/>
      <c r="C59" s="73" t="s">
        <v>52</v>
      </c>
      <c r="D59" s="5">
        <f>SUM(D52:D58)</f>
        <v>525482</v>
      </c>
    </row>
    <row r="60" spans="2:4" ht="12.75">
      <c r="B60" s="51"/>
      <c r="C60" s="70" t="s">
        <v>1</v>
      </c>
      <c r="D60" s="67">
        <v>200000</v>
      </c>
    </row>
    <row r="61" spans="2:4" ht="12.75">
      <c r="B61" s="51"/>
      <c r="C61" s="52" t="s">
        <v>6</v>
      </c>
      <c r="D61" s="22">
        <v>29750</v>
      </c>
    </row>
    <row r="62" spans="2:4" ht="12.75">
      <c r="B62" s="51"/>
      <c r="C62" s="52" t="s">
        <v>9</v>
      </c>
      <c r="D62" s="22">
        <v>10000</v>
      </c>
    </row>
    <row r="63" spans="2:4" ht="12.75">
      <c r="B63" s="51"/>
      <c r="C63" s="52" t="s">
        <v>10</v>
      </c>
      <c r="D63" s="22">
        <v>35000</v>
      </c>
    </row>
    <row r="64" spans="2:4" ht="12.75">
      <c r="B64" s="51"/>
      <c r="C64" s="52" t="s">
        <v>1</v>
      </c>
      <c r="D64" s="22"/>
    </row>
    <row r="65" spans="2:4" ht="12.75">
      <c r="B65" s="51"/>
      <c r="C65" s="52" t="s">
        <v>31</v>
      </c>
      <c r="D65" s="22">
        <v>10000</v>
      </c>
    </row>
    <row r="66" spans="2:4" ht="12.75">
      <c r="B66" s="51"/>
      <c r="C66" s="52" t="s">
        <v>32</v>
      </c>
      <c r="D66" s="22">
        <v>15000</v>
      </c>
    </row>
    <row r="67" spans="2:4" ht="12.75">
      <c r="B67" s="51"/>
      <c r="C67" s="53" t="s">
        <v>22</v>
      </c>
      <c r="D67" s="43">
        <v>0</v>
      </c>
    </row>
    <row r="68" spans="2:4" ht="12.75">
      <c r="B68" s="51"/>
      <c r="C68" s="54" t="s">
        <v>34</v>
      </c>
      <c r="D68" s="43">
        <v>2000</v>
      </c>
    </row>
    <row r="69" spans="2:4" ht="13.5" thickBot="1">
      <c r="B69" s="51"/>
      <c r="C69" s="55" t="s">
        <v>38</v>
      </c>
      <c r="D69" s="56">
        <v>25000</v>
      </c>
    </row>
    <row r="70" spans="2:4" ht="13.5" thickBot="1">
      <c r="B70" s="57"/>
      <c r="C70" s="58" t="s">
        <v>17</v>
      </c>
      <c r="D70" s="49">
        <f>SUM(D60:D69)</f>
        <v>326750</v>
      </c>
    </row>
    <row r="71" spans="2:4" ht="13.5" thickBot="1">
      <c r="B71" s="24" t="s">
        <v>11</v>
      </c>
      <c r="C71" s="59" t="s">
        <v>20</v>
      </c>
      <c r="D71" s="49">
        <f>D70+D59</f>
        <v>852232</v>
      </c>
    </row>
    <row r="72" spans="2:6" ht="13.5" thickBot="1">
      <c r="B72" s="74"/>
      <c r="C72" s="54" t="s">
        <v>124</v>
      </c>
      <c r="D72" s="60">
        <v>1250</v>
      </c>
      <c r="E72" s="42"/>
      <c r="F72" s="42"/>
    </row>
    <row r="73" spans="2:6" ht="13.5" thickBot="1">
      <c r="B73" s="74"/>
      <c r="C73" s="73" t="s">
        <v>52</v>
      </c>
      <c r="D73" s="49">
        <f>+D72</f>
        <v>1250</v>
      </c>
      <c r="E73" s="42"/>
      <c r="F73" s="42"/>
    </row>
    <row r="74" spans="2:4" ht="12.75">
      <c r="B74" s="51"/>
      <c r="C74" s="54" t="s">
        <v>2</v>
      </c>
      <c r="D74" s="60">
        <v>18000</v>
      </c>
    </row>
    <row r="75" spans="2:4" ht="13.5" thickBot="1">
      <c r="B75" s="51"/>
      <c r="C75" s="55" t="s">
        <v>26</v>
      </c>
      <c r="D75" s="56"/>
    </row>
    <row r="76" spans="2:4" ht="13.5" thickBot="1">
      <c r="B76" s="51"/>
      <c r="C76" s="61" t="s">
        <v>18</v>
      </c>
      <c r="D76" s="25">
        <f>SUM(D74:D75)</f>
        <v>18000</v>
      </c>
    </row>
    <row r="77" spans="2:4" ht="13.5" thickBot="1">
      <c r="B77" s="27" t="s">
        <v>12</v>
      </c>
      <c r="C77" s="27" t="s">
        <v>16</v>
      </c>
      <c r="D77" s="28">
        <f>+D73+D76</f>
        <v>19250</v>
      </c>
    </row>
    <row r="78" spans="2:4" ht="13.5" thickBot="1">
      <c r="B78" s="27"/>
      <c r="C78" s="59" t="s">
        <v>23</v>
      </c>
      <c r="D78" s="62">
        <v>564395</v>
      </c>
    </row>
    <row r="79" spans="2:4" ht="13.5" thickBot="1">
      <c r="B79" s="27" t="s">
        <v>24</v>
      </c>
      <c r="C79" s="27" t="s">
        <v>25</v>
      </c>
      <c r="D79" s="28">
        <f>SUM(D78)</f>
        <v>564395</v>
      </c>
    </row>
    <row r="80" spans="2:4" ht="13.5" thickBot="1">
      <c r="B80" s="27" t="s">
        <v>7</v>
      </c>
      <c r="C80" s="61" t="s">
        <v>33</v>
      </c>
      <c r="D80" s="28">
        <f>SUM(D71,D77,D79)</f>
        <v>1435877</v>
      </c>
    </row>
    <row r="81" spans="2:4" ht="13.5" thickBot="1">
      <c r="B81" s="50"/>
      <c r="C81" s="63" t="s">
        <v>13</v>
      </c>
      <c r="D81" s="62"/>
    </row>
    <row r="82" spans="2:4" ht="13.5" thickBot="1">
      <c r="B82" s="27" t="s">
        <v>8</v>
      </c>
      <c r="C82" s="61" t="s">
        <v>14</v>
      </c>
      <c r="D82" s="28">
        <f>SUM(D81)</f>
        <v>0</v>
      </c>
    </row>
    <row r="83" spans="2:4" ht="13.5" thickBot="1">
      <c r="B83" s="58" t="s">
        <v>15</v>
      </c>
      <c r="C83" s="64"/>
      <c r="D83" s="28">
        <f>SUM(D82,D80,D51)</f>
        <v>3040302</v>
      </c>
    </row>
    <row r="85" ht="12" customHeight="1">
      <c r="H85" s="12"/>
    </row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</sheetData>
  <sheetProtection/>
  <mergeCells count="3">
    <mergeCell ref="B6:C6"/>
    <mergeCell ref="B4:D4"/>
    <mergeCell ref="B3:D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2016-01-14T15:48:17Z</cp:lastPrinted>
  <dcterms:created xsi:type="dcterms:W3CDTF">1997-01-17T14:02:09Z</dcterms:created>
  <dcterms:modified xsi:type="dcterms:W3CDTF">2016-01-14T15:49:48Z</dcterms:modified>
  <cp:category/>
  <cp:version/>
  <cp:contentType/>
  <cp:contentStatus/>
</cp:coreProperties>
</file>