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20\6. 2020. 09. 24\2. napirend 2020. évi költségvetés módosítás\"/>
    </mc:Choice>
  </mc:AlternateContent>
  <xr:revisionPtr revIDLastSave="0" documentId="13_ncr:1_{FC81F0B2-DA92-4064-9716-442C67980A73}" xr6:coauthVersionLast="45" xr6:coauthVersionMax="45" xr10:uidLastSave="{00000000-0000-0000-0000-000000000000}"/>
  <bookViews>
    <workbookView xWindow="-120" yWindow="-120" windowWidth="29040" windowHeight="15840" tabRatio="813" activeTab="1" xr2:uid="{00000000-000D-0000-FFFF-FFFF00000000}"/>
  </bookViews>
  <sheets>
    <sheet name="1.sz.mell. Működési mérleg" sheetId="1" r:id="rId1"/>
    <sheet name="2.sz.mell. Felhalm. mérleg" sheetId="2" r:id="rId2"/>
    <sheet name="3.sz.mell. Kiem. előirányz." sheetId="3" r:id="rId3"/>
    <sheet name="4.sz.mell. Köt. és önk. váll. " sheetId="4" r:id="rId4"/>
  </sheets>
  <definedNames>
    <definedName name="_xlnm.Print_Area" localSheetId="0">'1.sz.mell. Működési mérleg'!$A$1:$I$26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4" l="1"/>
  <c r="G26" i="2" l="1"/>
  <c r="G94" i="4" l="1"/>
  <c r="G92" i="4" l="1"/>
  <c r="G143" i="4"/>
  <c r="G142" i="4"/>
  <c r="G141" i="4"/>
  <c r="G140" i="4"/>
  <c r="G138" i="4"/>
  <c r="G137" i="4"/>
  <c r="G136" i="4"/>
  <c r="G135" i="4"/>
  <c r="G134" i="4"/>
  <c r="G133" i="4"/>
  <c r="G132" i="4"/>
  <c r="G131" i="4"/>
  <c r="G130" i="4"/>
  <c r="G128" i="4"/>
  <c r="G127" i="4"/>
  <c r="G126" i="4"/>
  <c r="G123" i="4"/>
  <c r="G122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6" i="4"/>
  <c r="G105" i="4"/>
  <c r="G104" i="4"/>
  <c r="G103" i="4"/>
  <c r="G102" i="4"/>
  <c r="G101" i="4"/>
  <c r="G100" i="4"/>
  <c r="G99" i="4"/>
  <c r="G98" i="4"/>
  <c r="G97" i="4"/>
  <c r="G96" i="4"/>
  <c r="G95" i="4"/>
  <c r="G93" i="4"/>
  <c r="H139" i="4"/>
  <c r="H134" i="4"/>
  <c r="H129" i="4"/>
  <c r="H125" i="4"/>
  <c r="H121" i="4"/>
  <c r="H107" i="4"/>
  <c r="H91" i="4"/>
  <c r="E139" i="4"/>
  <c r="E144" i="4" s="1"/>
  <c r="E134" i="4"/>
  <c r="E121" i="4"/>
  <c r="E107" i="4"/>
  <c r="E91" i="4"/>
  <c r="H78" i="4"/>
  <c r="H74" i="4"/>
  <c r="H71" i="4"/>
  <c r="H66" i="4"/>
  <c r="H56" i="4"/>
  <c r="H51" i="4"/>
  <c r="H45" i="4"/>
  <c r="H34" i="4"/>
  <c r="H27" i="4"/>
  <c r="H20" i="4"/>
  <c r="H13" i="4"/>
  <c r="H6" i="4"/>
  <c r="E78" i="4"/>
  <c r="E74" i="4"/>
  <c r="E71" i="4"/>
  <c r="E66" i="4"/>
  <c r="E62" i="4"/>
  <c r="E56" i="4"/>
  <c r="E51" i="4"/>
  <c r="E45" i="4"/>
  <c r="E34" i="4"/>
  <c r="E27" i="4"/>
  <c r="E20" i="4"/>
  <c r="E13" i="4"/>
  <c r="E6" i="4"/>
  <c r="D143" i="4"/>
  <c r="D142" i="4"/>
  <c r="D141" i="4"/>
  <c r="D140" i="4"/>
  <c r="D138" i="4"/>
  <c r="D137" i="4"/>
  <c r="D136" i="4"/>
  <c r="D135" i="4"/>
  <c r="D133" i="4"/>
  <c r="D132" i="4"/>
  <c r="D131" i="4"/>
  <c r="D130" i="4"/>
  <c r="D128" i="4"/>
  <c r="D127" i="4"/>
  <c r="D126" i="4"/>
  <c r="D123" i="4"/>
  <c r="D122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G83" i="4"/>
  <c r="G82" i="4"/>
  <c r="G81" i="4"/>
  <c r="G80" i="4"/>
  <c r="G79" i="4"/>
  <c r="G77" i="4"/>
  <c r="G76" i="4"/>
  <c r="G75" i="4"/>
  <c r="G73" i="4"/>
  <c r="G72" i="4"/>
  <c r="G70" i="4"/>
  <c r="G69" i="4"/>
  <c r="G68" i="4"/>
  <c r="G67" i="4"/>
  <c r="G65" i="4"/>
  <c r="G64" i="4"/>
  <c r="G63" i="4"/>
  <c r="G60" i="4"/>
  <c r="G59" i="4"/>
  <c r="G58" i="4"/>
  <c r="G57" i="4"/>
  <c r="G55" i="4"/>
  <c r="G54" i="4"/>
  <c r="G53" i="4"/>
  <c r="G52" i="4"/>
  <c r="G50" i="4"/>
  <c r="G49" i="4"/>
  <c r="G48" i="4"/>
  <c r="G47" i="4"/>
  <c r="G46" i="4"/>
  <c r="G44" i="4"/>
  <c r="G43" i="4"/>
  <c r="G42" i="4"/>
  <c r="G41" i="4"/>
  <c r="G40" i="4"/>
  <c r="G39" i="4"/>
  <c r="G38" i="4"/>
  <c r="G37" i="4"/>
  <c r="G36" i="4"/>
  <c r="G35" i="4"/>
  <c r="G33" i="4"/>
  <c r="G32" i="4"/>
  <c r="G31" i="4"/>
  <c r="G30" i="4"/>
  <c r="G29" i="4"/>
  <c r="G28" i="4"/>
  <c r="G26" i="4"/>
  <c r="G25" i="4"/>
  <c r="G24" i="4"/>
  <c r="G23" i="4"/>
  <c r="G22" i="4"/>
  <c r="G21" i="4"/>
  <c r="G19" i="4"/>
  <c r="G18" i="4"/>
  <c r="G17" i="4"/>
  <c r="G16" i="4"/>
  <c r="G15" i="4"/>
  <c r="G14" i="4"/>
  <c r="G12" i="4"/>
  <c r="G11" i="4"/>
  <c r="G10" i="4"/>
  <c r="G9" i="4"/>
  <c r="G8" i="4"/>
  <c r="G7" i="4"/>
  <c r="D14" i="4"/>
  <c r="D7" i="4"/>
  <c r="D83" i="4"/>
  <c r="D82" i="4"/>
  <c r="D81" i="4"/>
  <c r="D80" i="4"/>
  <c r="D79" i="4"/>
  <c r="D77" i="4"/>
  <c r="D76" i="4"/>
  <c r="D75" i="4"/>
  <c r="D73" i="4"/>
  <c r="D72" i="4"/>
  <c r="D70" i="4"/>
  <c r="D69" i="4"/>
  <c r="D68" i="4"/>
  <c r="D67" i="4"/>
  <c r="D65" i="4"/>
  <c r="D64" i="4"/>
  <c r="D63" i="4"/>
  <c r="D60" i="4"/>
  <c r="D59" i="4"/>
  <c r="D58" i="4"/>
  <c r="D57" i="4"/>
  <c r="D55" i="4"/>
  <c r="D54" i="4"/>
  <c r="D53" i="4"/>
  <c r="D52" i="4"/>
  <c r="D50" i="4"/>
  <c r="D49" i="4"/>
  <c r="D48" i="4"/>
  <c r="D47" i="4"/>
  <c r="D46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9" i="4"/>
  <c r="D28" i="4"/>
  <c r="D26" i="4"/>
  <c r="D25" i="4"/>
  <c r="D24" i="4"/>
  <c r="D23" i="4"/>
  <c r="D22" i="4"/>
  <c r="D21" i="4"/>
  <c r="D19" i="4"/>
  <c r="D18" i="4"/>
  <c r="D17" i="4"/>
  <c r="D16" i="4"/>
  <c r="D15" i="4"/>
  <c r="D12" i="4"/>
  <c r="D11" i="4"/>
  <c r="D10" i="4"/>
  <c r="D9" i="4"/>
  <c r="D8" i="4"/>
  <c r="D142" i="3"/>
  <c r="D141" i="3"/>
  <c r="D140" i="3"/>
  <c r="D139" i="3"/>
  <c r="D138" i="3"/>
  <c r="D137" i="3"/>
  <c r="D136" i="3"/>
  <c r="D135" i="3"/>
  <c r="D134" i="3"/>
  <c r="D132" i="3"/>
  <c r="D131" i="3"/>
  <c r="D130" i="3"/>
  <c r="D129" i="3"/>
  <c r="D128" i="3"/>
  <c r="D127" i="3"/>
  <c r="D126" i="3"/>
  <c r="D125" i="3"/>
  <c r="D124" i="3"/>
  <c r="D122" i="3"/>
  <c r="D121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82" i="3"/>
  <c r="D81" i="3"/>
  <c r="D80" i="3"/>
  <c r="D79" i="3"/>
  <c r="D78" i="3"/>
  <c r="D77" i="3"/>
  <c r="D76" i="3"/>
  <c r="D75" i="3"/>
  <c r="D74" i="3"/>
  <c r="D73" i="3"/>
  <c r="D72" i="3"/>
  <c r="D71" i="3"/>
  <c r="D69" i="3"/>
  <c r="D68" i="3"/>
  <c r="D67" i="3"/>
  <c r="D66" i="3"/>
  <c r="D65" i="3"/>
  <c r="D64" i="3"/>
  <c r="D63" i="3"/>
  <c r="D62" i="3"/>
  <c r="D61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D6" i="3"/>
  <c r="D29" i="2"/>
  <c r="D28" i="2"/>
  <c r="D25" i="2"/>
  <c r="D24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D8" i="2"/>
  <c r="D7" i="2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2" i="2"/>
  <c r="H11" i="2"/>
  <c r="H10" i="2"/>
  <c r="H9" i="2"/>
  <c r="H8" i="2"/>
  <c r="H7" i="2"/>
  <c r="I26" i="2"/>
  <c r="I13" i="2"/>
  <c r="I27" i="2" s="1"/>
  <c r="E26" i="2"/>
  <c r="E27" i="2" s="1"/>
  <c r="D27" i="2" s="1"/>
  <c r="E13" i="2"/>
  <c r="H26" i="1"/>
  <c r="H25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D26" i="1"/>
  <c r="D25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7" i="1"/>
  <c r="D8" i="1"/>
  <c r="I23" i="1"/>
  <c r="I14" i="1"/>
  <c r="H14" i="1" s="1"/>
  <c r="E23" i="1"/>
  <c r="E14" i="1"/>
  <c r="D14" i="1" s="1"/>
  <c r="H144" i="4" l="1"/>
  <c r="E61" i="4"/>
  <c r="E84" i="4"/>
  <c r="E153" i="4" s="1"/>
  <c r="H84" i="4"/>
  <c r="H124" i="4"/>
  <c r="D26" i="2"/>
  <c r="H13" i="2"/>
  <c r="I24" i="1"/>
  <c r="H24" i="1" s="1"/>
  <c r="E24" i="1"/>
  <c r="D24" i="1" s="1"/>
  <c r="E124" i="4"/>
  <c r="H61" i="4"/>
  <c r="E133" i="3"/>
  <c r="E120" i="3"/>
  <c r="D120" i="3" s="1"/>
  <c r="E106" i="3"/>
  <c r="D106" i="3" s="1"/>
  <c r="E90" i="3"/>
  <c r="E70" i="3"/>
  <c r="E33" i="3"/>
  <c r="E27" i="3"/>
  <c r="E26" i="3"/>
  <c r="E19" i="3"/>
  <c r="E12" i="3"/>
  <c r="D12" i="3" s="1"/>
  <c r="E5" i="3"/>
  <c r="E60" i="3" s="1"/>
  <c r="H153" i="4" l="1"/>
  <c r="E85" i="4"/>
  <c r="H145" i="4"/>
  <c r="E152" i="4"/>
  <c r="E145" i="4"/>
  <c r="H152" i="4"/>
  <c r="H85" i="4"/>
  <c r="E143" i="3"/>
  <c r="D143" i="3" s="1"/>
  <c r="D133" i="3"/>
  <c r="E123" i="3"/>
  <c r="D90" i="3"/>
  <c r="E83" i="3"/>
  <c r="D70" i="3"/>
  <c r="D5" i="3"/>
  <c r="E144" i="3" l="1"/>
  <c r="D144" i="3" s="1"/>
  <c r="D123" i="3"/>
  <c r="D83" i="3"/>
  <c r="E152" i="3"/>
  <c r="D152" i="3" s="1"/>
  <c r="E84" i="3"/>
  <c r="D84" i="3" s="1"/>
  <c r="D60" i="3"/>
  <c r="E151" i="3"/>
  <c r="D151" i="3" s="1"/>
  <c r="C19" i="3"/>
  <c r="I139" i="4" l="1"/>
  <c r="F139" i="4"/>
  <c r="G139" i="4" s="1"/>
  <c r="C139" i="4"/>
  <c r="D139" i="4" s="1"/>
  <c r="I134" i="4"/>
  <c r="C134" i="4"/>
  <c r="D134" i="4" s="1"/>
  <c r="I129" i="4"/>
  <c r="F129" i="4"/>
  <c r="G129" i="4" s="1"/>
  <c r="C129" i="4"/>
  <c r="D129" i="4" s="1"/>
  <c r="I125" i="4"/>
  <c r="F125" i="4"/>
  <c r="C125" i="4"/>
  <c r="D125" i="4" s="1"/>
  <c r="I121" i="4"/>
  <c r="F121" i="4"/>
  <c r="G121" i="4" s="1"/>
  <c r="C121" i="4"/>
  <c r="D121" i="4" s="1"/>
  <c r="I107" i="4"/>
  <c r="F107" i="4"/>
  <c r="G107" i="4" s="1"/>
  <c r="C107" i="4"/>
  <c r="D107" i="4" s="1"/>
  <c r="I91" i="4"/>
  <c r="F91" i="4"/>
  <c r="G91" i="4" s="1"/>
  <c r="C91" i="4"/>
  <c r="D91" i="4" s="1"/>
  <c r="I78" i="4"/>
  <c r="F78" i="4"/>
  <c r="G78" i="4" s="1"/>
  <c r="C78" i="4"/>
  <c r="D78" i="4" s="1"/>
  <c r="I74" i="4"/>
  <c r="F74" i="4"/>
  <c r="G74" i="4" s="1"/>
  <c r="C74" i="4"/>
  <c r="D74" i="4" s="1"/>
  <c r="I71" i="4"/>
  <c r="F71" i="4"/>
  <c r="G71" i="4" s="1"/>
  <c r="C71" i="4"/>
  <c r="D71" i="4" s="1"/>
  <c r="I66" i="4"/>
  <c r="F66" i="4"/>
  <c r="G66" i="4" s="1"/>
  <c r="C66" i="4"/>
  <c r="D66" i="4" s="1"/>
  <c r="I62" i="4"/>
  <c r="F62" i="4"/>
  <c r="G62" i="4" s="1"/>
  <c r="C62" i="4"/>
  <c r="D62" i="4" s="1"/>
  <c r="I56" i="4"/>
  <c r="F56" i="4"/>
  <c r="G56" i="4" s="1"/>
  <c r="C56" i="4"/>
  <c r="D56" i="4" s="1"/>
  <c r="I51" i="4"/>
  <c r="F51" i="4"/>
  <c r="G51" i="4" s="1"/>
  <c r="C51" i="4"/>
  <c r="D51" i="4" s="1"/>
  <c r="I45" i="4"/>
  <c r="F45" i="4"/>
  <c r="G45" i="4" s="1"/>
  <c r="C45" i="4"/>
  <c r="D45" i="4" s="1"/>
  <c r="I34" i="4"/>
  <c r="F34" i="4"/>
  <c r="G34" i="4" s="1"/>
  <c r="C34" i="4"/>
  <c r="D34" i="4" s="1"/>
  <c r="C27" i="4"/>
  <c r="D27" i="4" s="1"/>
  <c r="I27" i="4"/>
  <c r="F27" i="4"/>
  <c r="G27" i="4" s="1"/>
  <c r="I20" i="4"/>
  <c r="F20" i="4"/>
  <c r="G20" i="4" s="1"/>
  <c r="C20" i="4"/>
  <c r="D20" i="4" s="1"/>
  <c r="I13" i="4"/>
  <c r="F13" i="4"/>
  <c r="G13" i="4" s="1"/>
  <c r="C13" i="4"/>
  <c r="D13" i="4" s="1"/>
  <c r="I6" i="4"/>
  <c r="F6" i="4"/>
  <c r="G6" i="4" s="1"/>
  <c r="C6" i="4"/>
  <c r="D6" i="4" s="1"/>
  <c r="F144" i="4" l="1"/>
  <c r="G125" i="4"/>
  <c r="F61" i="4"/>
  <c r="I84" i="4"/>
  <c r="I153" i="4" s="1"/>
  <c r="I124" i="4"/>
  <c r="G144" i="4"/>
  <c r="F124" i="4"/>
  <c r="G124" i="4" s="1"/>
  <c r="I61" i="4"/>
  <c r="I152" i="4" s="1"/>
  <c r="I144" i="4"/>
  <c r="C144" i="4"/>
  <c r="D144" i="4" s="1"/>
  <c r="F84" i="4"/>
  <c r="G84" i="4" s="1"/>
  <c r="C124" i="4"/>
  <c r="C84" i="4"/>
  <c r="D84" i="4" s="1"/>
  <c r="C61" i="4"/>
  <c r="D61" i="4" s="1"/>
  <c r="I145" i="4"/>
  <c r="C133" i="3"/>
  <c r="C143" i="3" s="1"/>
  <c r="C120" i="3"/>
  <c r="C106" i="3"/>
  <c r="C90" i="3"/>
  <c r="C70" i="3"/>
  <c r="C83" i="3" s="1"/>
  <c r="C152" i="3" s="1"/>
  <c r="C33" i="3"/>
  <c r="C27" i="3"/>
  <c r="C26" i="3" s="1"/>
  <c r="C12" i="3"/>
  <c r="C5" i="3"/>
  <c r="C26" i="2"/>
  <c r="G13" i="2"/>
  <c r="G27" i="2" s="1"/>
  <c r="H27" i="2" s="1"/>
  <c r="C13" i="2"/>
  <c r="G23" i="1"/>
  <c r="C20" i="1"/>
  <c r="C23" i="1" s="1"/>
  <c r="G14" i="1"/>
  <c r="C14" i="1"/>
  <c r="C145" i="4" l="1"/>
  <c r="D145" i="4" s="1"/>
  <c r="D124" i="4"/>
  <c r="F152" i="4"/>
  <c r="G61" i="4"/>
  <c r="C153" i="4"/>
  <c r="F145" i="4"/>
  <c r="G145" i="4" s="1"/>
  <c r="F153" i="4"/>
  <c r="C60" i="3"/>
  <c r="I85" i="4"/>
  <c r="F85" i="4"/>
  <c r="G85" i="4" s="1"/>
  <c r="C123" i="3"/>
  <c r="C144" i="3" s="1"/>
  <c r="C27" i="2"/>
  <c r="G24" i="1"/>
  <c r="C85" i="4"/>
  <c r="D85" i="4" s="1"/>
  <c r="C152" i="4"/>
  <c r="C84" i="3"/>
  <c r="C24" i="1"/>
  <c r="C151" i="3" l="1"/>
</calcChain>
</file>

<file path=xl/sharedStrings.xml><?xml version="1.0" encoding="utf-8"?>
<sst xmlns="http://schemas.openxmlformats.org/spreadsheetml/2006/main" count="756" uniqueCount="340">
  <si>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</si>
  <si>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</si>
  <si>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</si>
  <si>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</si>
  <si>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</si>
  <si>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</si>
  <si>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</si>
  <si>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</si>
  <si>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</si>
  <si>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</si>
  <si>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</si>
  <si>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</si>
  <si>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</si>
  <si>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</si>
  <si>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</si>
  <si>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</si>
  <si>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</si>
  <si>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</si>
  <si>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</si>
  <si>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</si>
  <si>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</si>
  <si>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</si>
  <si>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</si>
  <si>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</si>
  <si>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Tartalékok+ pályázati önrész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</si>
  <si>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</si>
  <si>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</si>
  <si>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</si>
  <si>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</si>
  <si>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</si>
  <si>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</si>
  <si>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</si>
  <si>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</si>
  <si>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</si>
  <si>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</si>
  <si>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</si>
  <si>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</si>
  <si>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</si>
  <si>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</si>
  <si>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</si>
  <si>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</si>
  <si>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</si>
  <si>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</si>
  <si>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</si>
  <si>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</si>
  <si>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</si>
  <si>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</si>
  <si>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</si>
  <si>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</si>
  <si>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</si>
  <si>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</si>
  <si>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</si>
  <si>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</si>
  <si>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</si>
  <si>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</si>
  <si>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</si>
  <si>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</si>
  <si>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</si>
  <si>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</si>
  <si>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</si>
  <si>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</si>
  <si>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</si>
  <si>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</si>
  <si>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</si>
  <si>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</si>
  <si>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</si>
  <si>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</si>
  <si>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 xml:space="preserve">II. Felhalmozási célú bevételek és kiadások mérlege
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</si>
  <si>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</si>
  <si>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</si>
  <si>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</si>
  <si>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</si>
  <si>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</si>
  <si>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</si>
  <si>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</si>
  <si>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</si>
  <si>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</si>
  <si>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</si>
  <si>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</si>
  <si>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</si>
  <si>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</si>
  <si>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</si>
  <si>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</si>
  <si>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</si>
  <si>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</si>
  <si>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</si>
  <si>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</si>
  <si>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</si>
  <si>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</si>
  <si>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</si>
  <si>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</si>
  <si>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</si>
  <si>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</si>
  <si>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</si>
  <si>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</si>
  <si>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</si>
  <si>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</si>
  <si>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</si>
  <si>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</si>
  <si>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</si>
  <si>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</si>
  <si>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</si>
  <si>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</si>
  <si>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</si>
  <si>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</si>
  <si>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</si>
  <si>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</si>
  <si>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</si>
  <si>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</si>
  <si>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</si>
  <si>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</si>
  <si>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</si>
  <si>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</si>
  <si>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</si>
  <si>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</si>
  <si>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</si>
  <si>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</si>
  <si>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</si>
  <si>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</si>
  <si>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</si>
  <si>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</si>
  <si>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</si>
  <si>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</si>
  <si>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</si>
  <si>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</si>
  <si>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</si>
  <si>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</si>
  <si>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</si>
  <si>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</si>
  <si>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</si>
  <si>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</si>
  <si>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</si>
  <si>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</si>
  <si>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</si>
  <si>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</si>
  <si>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</si>
  <si>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</si>
  <si>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</si>
  <si>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</si>
  <si>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</si>
  <si>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</si>
  <si>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</si>
  <si>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</si>
  <si>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</si>
  <si>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</si>
  <si>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</si>
  <si>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</si>
  <si>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</si>
  <si>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</si>
  <si>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</si>
  <si>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</si>
  <si>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</si>
  <si>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</si>
  <si>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</si>
  <si>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</si>
  <si>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</si>
  <si>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</si>
  <si>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</si>
  <si>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</si>
  <si>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</si>
  <si>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</si>
  <si>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</si>
  <si>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</si>
  <si>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</si>
  <si>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</si>
  <si>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</si>
  <si>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</si>
  <si>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</si>
  <si>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</si>
  <si>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</si>
  <si>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</si>
  <si>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</si>
  <si>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</si>
  <si>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</si>
  <si>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</si>
  <si>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</si>
  <si>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</si>
  <si>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</si>
  <si>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</si>
  <si>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</si>
  <si>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</si>
  <si>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</si>
  <si>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</si>
  <si>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</si>
  <si>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</si>
  <si>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</si>
  <si>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</si>
  <si>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</si>
  <si>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</si>
  <si>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</si>
  <si>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</si>
  <si>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</si>
  <si>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</si>
  <si>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</si>
  <si>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</si>
  <si>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</si>
  <si>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</si>
  <si>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</si>
  <si>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</si>
  <si>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</si>
  <si>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</si>
  <si>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</si>
  <si>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</si>
  <si>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</si>
  <si>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</si>
  <si>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</si>
  <si>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</si>
  <si>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</si>
  <si>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</si>
  <si>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</si>
  <si>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</si>
  <si>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</si>
  <si>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</si>
  <si>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</si>
  <si>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</si>
  <si>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</si>
  <si>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</si>
  <si>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</si>
  <si>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</si>
  <si>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</si>
  <si>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</si>
  <si>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</si>
  <si>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</si>
  <si>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</si>
  <si>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</si>
  <si>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</si>
  <si>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</si>
  <si>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</si>
  <si>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</si>
  <si>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</si>
  <si>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</si>
  <si>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</si>
  <si>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</si>
  <si>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</si>
  <si>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</si>
  <si>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</si>
  <si>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</si>
  <si>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</si>
  <si>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</si>
  <si>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</si>
  <si>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</si>
  <si>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</si>
  <si>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</si>
  <si>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</si>
  <si>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</si>
  <si>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</si>
  <si>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</si>
  <si>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</si>
  <si>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</si>
  <si>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</si>
  <si>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</si>
  <si>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</si>
  <si>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</si>
  <si>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</si>
  <si>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</si>
  <si>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</si>
  <si>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</si>
  <si>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</si>
  <si>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</si>
  <si>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</si>
  <si>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</si>
  <si>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</si>
  <si>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</si>
  <si>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</si>
  <si>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</si>
  <si>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</si>
  <si>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</si>
  <si>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</si>
  <si>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</si>
  <si>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</si>
  <si>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</si>
  <si>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</si>
  <si>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</si>
  <si>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</si>
  <si>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</si>
  <si>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</si>
  <si>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</si>
  <si>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</si>
  <si>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</si>
  <si>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</si>
  <si>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</si>
  <si>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</si>
  <si>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</si>
  <si>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</si>
  <si>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</si>
  <si>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</si>
  <si>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</si>
  <si>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</si>
  <si>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</si>
  <si>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</si>
  <si>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</si>
  <si>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</si>
  <si>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</si>
  <si>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</si>
  <si>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</si>
  <si>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</si>
  <si>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</si>
  <si>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</si>
  <si>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</si>
  <si>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</si>
  <si>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</si>
  <si>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</si>
  <si>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</si>
  <si>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</si>
  <si>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</si>
  <si>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</si>
  <si>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</si>
  <si>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</si>
  <si>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</si>
  <si>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</si>
  <si>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</si>
  <si>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</si>
  <si>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</si>
  <si>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</si>
  <si>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</si>
  <si>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</si>
  <si>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</si>
  <si>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</si>
  <si>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</si>
  <si>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</si>
  <si>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</si>
  <si>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</si>
  <si>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</si>
  <si>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</si>
  <si>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</si>
  <si>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</si>
  <si>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</si>
  <si>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</si>
  <si>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</si>
  <si>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</si>
  <si>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</si>
  <si>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</si>
  <si>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</si>
  <si>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</si>
  <si>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Feladat meg-nevezése</t>
  </si>
  <si>
    <t>2020. évi előirányzat</t>
  </si>
  <si>
    <t>Módosítás I.</t>
  </si>
  <si>
    <t xml:space="preserve">Módosítás I. </t>
  </si>
  <si>
    <t>Módosított 09.24.</t>
  </si>
  <si>
    <t>Módosítás 09.24.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</si>
</sst>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30">
    <xf numFmtId="0" fontId="0" fillId="0" borderId="0" xfId="0"/>
    <xf numFmtId="164" fontId="2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164" fontId="9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textRotation="180" wrapText="1"/>
    </xf>
    <xf numFmtId="0" fontId="2" fillId="0" borderId="10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164" fontId="7" fillId="0" borderId="0" xfId="0" quotePrefix="1" applyNumberFormat="1" applyFont="1" applyAlignment="1">
      <alignment horizontal="right" vertical="center" wrapText="1" indent="1"/>
    </xf>
    <xf numFmtId="49" fontId="13" fillId="0" borderId="0" xfId="1" applyNumberFormat="1" applyAlignment="1">
      <alignment horizontal="center" vertical="center"/>
    </xf>
    <xf numFmtId="0" fontId="13" fillId="0" borderId="0" xfId="1"/>
    <xf numFmtId="0" fontId="13" fillId="0" borderId="0" xfId="1" applyAlignment="1">
      <alignment horizontal="right" vertical="center" indent="1"/>
    </xf>
    <xf numFmtId="0" fontId="3" fillId="0" borderId="3" xfId="1" applyFont="1" applyBorder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8" fillId="0" borderId="0" xfId="1" applyFont="1"/>
    <xf numFmtId="49" fontId="19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20" fillId="0" borderId="10" xfId="0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4" fontId="19" fillId="0" borderId="3" xfId="1" applyNumberFormat="1" applyFont="1" applyBorder="1" applyAlignment="1">
      <alignment horizontal="right" vertical="center" wrapText="1"/>
    </xf>
    <xf numFmtId="164" fontId="18" fillId="0" borderId="4" xfId="1" applyNumberFormat="1" applyFont="1" applyBorder="1" applyAlignment="1" applyProtection="1">
      <alignment horizontal="right" vertical="center" wrapText="1"/>
      <protection locked="0"/>
    </xf>
    <xf numFmtId="164" fontId="18" fillId="0" borderId="5" xfId="1" applyNumberFormat="1" applyFont="1" applyBorder="1" applyAlignment="1" applyProtection="1">
      <alignment horizontal="right" vertical="center" wrapText="1"/>
      <protection locked="0"/>
    </xf>
    <xf numFmtId="164" fontId="18" fillId="0" borderId="14" xfId="1" applyNumberFormat="1" applyFont="1" applyBorder="1" applyAlignment="1" applyProtection="1">
      <alignment horizontal="right" vertical="center" wrapText="1"/>
      <protection locked="0"/>
    </xf>
    <xf numFmtId="164" fontId="18" fillId="0" borderId="4" xfId="1" applyNumberFormat="1" applyFont="1" applyBorder="1" applyAlignment="1">
      <alignment horizontal="right" vertical="center" wrapText="1"/>
    </xf>
    <xf numFmtId="164" fontId="18" fillId="0" borderId="2" xfId="1" applyNumberFormat="1" applyFont="1" applyBorder="1" applyAlignment="1" applyProtection="1">
      <alignment horizontal="right" vertical="center" wrapText="1"/>
      <protection locked="0"/>
    </xf>
    <xf numFmtId="164" fontId="19" fillId="0" borderId="3" xfId="1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164" fontId="19" fillId="0" borderId="0" xfId="1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164" fontId="19" fillId="0" borderId="1" xfId="1" applyNumberFormat="1" applyFont="1" applyBorder="1" applyAlignment="1">
      <alignment horizontal="right" vertical="center" wrapText="1"/>
    </xf>
    <xf numFmtId="164" fontId="18" fillId="0" borderId="8" xfId="1" applyNumberFormat="1" applyFont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Border="1" applyAlignment="1">
      <alignment horizontal="right" vertical="center" wrapText="1"/>
    </xf>
    <xf numFmtId="164" fontId="19" fillId="0" borderId="3" xfId="0" quotePrefix="1" applyNumberFormat="1" applyFont="1" applyBorder="1" applyAlignment="1">
      <alignment horizontal="right" vertical="center" wrapText="1"/>
    </xf>
    <xf numFmtId="164" fontId="19" fillId="0" borderId="0" xfId="0" quotePrefix="1" applyNumberFormat="1" applyFont="1" applyAlignment="1">
      <alignment horizontal="right" vertical="center" wrapText="1"/>
    </xf>
    <xf numFmtId="0" fontId="19" fillId="0" borderId="3" xfId="1" applyFont="1" applyBorder="1" applyAlignment="1">
      <alignment horizontal="right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9" fillId="0" borderId="3" xfId="0" applyNumberFormat="1" applyFont="1" applyBorder="1" applyAlignment="1">
      <alignment horizontal="centerContinuous" vertical="center" wrapText="1"/>
    </xf>
    <xf numFmtId="164" fontId="10" fillId="0" borderId="4" xfId="0" applyNumberFormat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8" fillId="0" borderId="6" xfId="0" applyNumberFormat="1" applyFont="1" applyBorder="1" applyAlignment="1">
      <alignment horizontal="lef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6" xfId="0" applyNumberFormat="1" applyFont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Border="1" applyAlignment="1">
      <alignment horizontal="left" vertical="center" wrapText="1" indent="1"/>
    </xf>
    <xf numFmtId="164" fontId="8" fillId="0" borderId="5" xfId="0" applyNumberFormat="1" applyFont="1" applyBorder="1" applyAlignment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5" fillId="0" borderId="5" xfId="0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 applyProtection="1">
      <alignment horizontal="right" vertical="center" wrapText="1" indent="1"/>
      <protection locked="0"/>
    </xf>
    <xf numFmtId="164" fontId="5" fillId="0" borderId="5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left" vertical="center" wrapText="1" indent="2"/>
    </xf>
    <xf numFmtId="164" fontId="5" fillId="0" borderId="6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5" fillId="0" borderId="4" xfId="0" applyNumberFormat="1" applyFont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Border="1" applyAlignment="1">
      <alignment horizontal="left" vertical="center" wrapText="1" indent="2"/>
    </xf>
    <xf numFmtId="164" fontId="5" fillId="0" borderId="14" xfId="0" applyNumberFormat="1" applyFont="1" applyBorder="1" applyAlignment="1">
      <alignment horizontal="left" vertical="center" wrapText="1" indent="2"/>
    </xf>
    <xf numFmtId="0" fontId="21" fillId="0" borderId="0" xfId="0" applyFont="1"/>
    <xf numFmtId="164" fontId="21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Continuous" vertical="center" wrapText="1"/>
    </xf>
    <xf numFmtId="164" fontId="21" fillId="0" borderId="0" xfId="0" applyNumberFormat="1" applyFont="1" applyAlignment="1">
      <alignment horizontal="centerContinuous" vertical="center"/>
    </xf>
    <xf numFmtId="164" fontId="21" fillId="0" borderId="4" xfId="0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 indent="1"/>
    </xf>
    <xf numFmtId="164" fontId="1" fillId="0" borderId="3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/>
      <protection locked="0"/>
    </xf>
    <xf numFmtId="49" fontId="15" fillId="0" borderId="5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 indent="1"/>
    </xf>
    <xf numFmtId="164" fontId="15" fillId="0" borderId="5" xfId="1" applyNumberFormat="1" applyFont="1" applyBorder="1" applyAlignment="1" applyProtection="1">
      <alignment horizontal="right" vertical="center" wrapText="1"/>
      <protection locked="0"/>
    </xf>
    <xf numFmtId="49" fontId="15" fillId="0" borderId="14" xfId="1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164" fontId="15" fillId="0" borderId="14" xfId="1" applyNumberFormat="1" applyFont="1" applyBorder="1" applyAlignment="1" applyProtection="1">
      <alignment horizontal="right" vertical="center" wrapText="1"/>
      <protection locked="0"/>
    </xf>
    <xf numFmtId="164" fontId="3" fillId="0" borderId="3" xfId="1" applyNumberFormat="1" applyFont="1" applyBorder="1" applyAlignment="1">
      <alignment horizontal="righ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3" fillId="0" borderId="5" xfId="1" applyNumberFormat="1" applyBorder="1" applyAlignment="1" applyProtection="1">
      <alignment horizontal="right" vertical="center" wrapText="1"/>
      <protection locked="0"/>
    </xf>
    <xf numFmtId="164" fontId="13" fillId="0" borderId="14" xfId="1" applyNumberFormat="1" applyBorder="1" applyAlignment="1" applyProtection="1">
      <alignment horizontal="right" vertical="center" wrapText="1"/>
      <protection locked="0"/>
    </xf>
    <xf numFmtId="164" fontId="13" fillId="0" borderId="4" xfId="1" applyNumberFormat="1" applyBorder="1" applyAlignment="1" applyProtection="1">
      <alignment horizontal="right" vertical="center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 vertical="center"/>
    </xf>
    <xf numFmtId="49" fontId="17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164" fontId="17" fillId="0" borderId="3" xfId="1" applyNumberFormat="1" applyFont="1" applyBorder="1" applyAlignment="1">
      <alignment horizontal="right" vertical="center" wrapText="1" indent="1"/>
    </xf>
    <xf numFmtId="0" fontId="1" fillId="0" borderId="1" xfId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 indent="1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 indent="1"/>
    </xf>
    <xf numFmtId="164" fontId="15" fillId="0" borderId="8" xfId="1" applyNumberFormat="1" applyFont="1" applyBorder="1" applyAlignment="1" applyProtection="1">
      <alignment horizontal="right" vertical="center" wrapText="1" indent="1"/>
      <protection locked="0"/>
    </xf>
    <xf numFmtId="0" fontId="15" fillId="0" borderId="5" xfId="1" applyFont="1" applyBorder="1" applyAlignment="1">
      <alignment horizontal="left" vertical="center" wrapText="1" indent="1"/>
    </xf>
    <xf numFmtId="164" fontId="15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4" xfId="1" applyNumberFormat="1" applyFont="1" applyBorder="1" applyAlignment="1" applyProtection="1">
      <alignment horizontal="right" vertical="center" wrapText="1" indent="1"/>
      <protection locked="0"/>
    </xf>
    <xf numFmtId="0" fontId="15" fillId="0" borderId="6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indent="6"/>
    </xf>
    <xf numFmtId="0" fontId="15" fillId="0" borderId="5" xfId="1" applyFont="1" applyBorder="1" applyAlignment="1">
      <alignment horizontal="left" vertical="center" wrapText="1" indent="6"/>
    </xf>
    <xf numFmtId="49" fontId="15" fillId="0" borderId="6" xfId="1" applyNumberFormat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 wrapText="1" indent="6"/>
    </xf>
    <xf numFmtId="49" fontId="15" fillId="0" borderId="9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 indent="6"/>
    </xf>
    <xf numFmtId="164" fontId="15" fillId="0" borderId="9" xfId="1" applyNumberFormat="1" applyFont="1" applyBorder="1" applyAlignment="1" applyProtection="1">
      <alignment horizontal="right" vertical="center" wrapText="1" indent="1"/>
      <protection locked="0"/>
    </xf>
    <xf numFmtId="0" fontId="1" fillId="0" borderId="3" xfId="1" applyFont="1" applyBorder="1" applyAlignment="1">
      <alignment vertical="center" wrapText="1"/>
    </xf>
    <xf numFmtId="164" fontId="1" fillId="0" borderId="3" xfId="1" applyNumberFormat="1" applyFont="1" applyBorder="1" applyAlignment="1">
      <alignment horizontal="righ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0" fontId="15" fillId="0" borderId="14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6"/>
    </xf>
    <xf numFmtId="0" fontId="3" fillId="0" borderId="3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1"/>
    </xf>
    <xf numFmtId="164" fontId="3" fillId="0" borderId="3" xfId="1" applyNumberFormat="1" applyFont="1" applyBorder="1" applyAlignment="1">
      <alignment horizontal="right" vertical="center" wrapText="1" indent="1"/>
    </xf>
    <xf numFmtId="164" fontId="7" fillId="0" borderId="3" xfId="0" applyNumberFormat="1" applyFont="1" applyBorder="1" applyAlignment="1">
      <alignment horizontal="right" vertical="center" wrapText="1" indent="1"/>
    </xf>
    <xf numFmtId="164" fontId="7" fillId="0" borderId="3" xfId="0" quotePrefix="1" applyNumberFormat="1" applyFont="1" applyBorder="1" applyAlignment="1">
      <alignment horizontal="right" vertical="center" wrapText="1" indent="1"/>
    </xf>
    <xf numFmtId="49" fontId="19" fillId="0" borderId="3" xfId="1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 indent="1"/>
    </xf>
    <xf numFmtId="49" fontId="18" fillId="0" borderId="4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 indent="1"/>
    </xf>
    <xf numFmtId="49" fontId="18" fillId="0" borderId="5" xfId="1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 indent="1"/>
    </xf>
    <xf numFmtId="49" fontId="18" fillId="0" borderId="14" xfId="1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 indent="1"/>
    </xf>
    <xf numFmtId="0" fontId="19" fillId="0" borderId="3" xfId="0" applyFont="1" applyBorder="1" applyAlignment="1">
      <alignment horizontal="left" vertical="center" wrapText="1" indent="1"/>
    </xf>
    <xf numFmtId="49" fontId="18" fillId="0" borderId="2" xfId="1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1"/>
    </xf>
    <xf numFmtId="49" fontId="19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left" vertical="center" wrapText="1" indent="1"/>
    </xf>
    <xf numFmtId="0" fontId="18" fillId="0" borderId="5" xfId="1" applyFont="1" applyBorder="1" applyAlignment="1">
      <alignment horizontal="left" vertical="center" wrapText="1" indent="1"/>
    </xf>
    <xf numFmtId="0" fontId="18" fillId="0" borderId="6" xfId="1" applyFont="1" applyBorder="1" applyAlignment="1">
      <alignment horizontal="left" vertical="center" wrapText="1" indent="1"/>
    </xf>
    <xf numFmtId="0" fontId="18" fillId="0" borderId="5" xfId="1" applyFont="1" applyBorder="1" applyAlignment="1">
      <alignment horizontal="left" indent="6"/>
    </xf>
    <xf numFmtId="0" fontId="18" fillId="0" borderId="5" xfId="1" applyFont="1" applyBorder="1" applyAlignment="1">
      <alignment horizontal="left" vertical="center" wrapText="1" indent="6"/>
    </xf>
    <xf numFmtId="49" fontId="18" fillId="0" borderId="6" xfId="1" applyNumberFormat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left" vertical="center" wrapText="1" indent="6"/>
    </xf>
    <xf numFmtId="49" fontId="18" fillId="0" borderId="9" xfId="1" applyNumberFormat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6"/>
    </xf>
    <xf numFmtId="0" fontId="19" fillId="0" borderId="3" xfId="1" applyFont="1" applyBorder="1" applyAlignment="1">
      <alignment vertical="center" wrapText="1"/>
    </xf>
    <xf numFmtId="0" fontId="18" fillId="0" borderId="14" xfId="1" applyFont="1" applyBorder="1" applyAlignment="1">
      <alignment horizontal="left" vertical="center" wrapText="1" indent="1"/>
    </xf>
    <xf numFmtId="0" fontId="18" fillId="0" borderId="4" xfId="1" applyFont="1" applyBorder="1" applyAlignment="1">
      <alignment horizontal="left" vertical="center" wrapText="1" indent="6"/>
    </xf>
    <xf numFmtId="0" fontId="18" fillId="0" borderId="4" xfId="1" applyFont="1" applyBorder="1" applyAlignment="1">
      <alignment horizontal="left" vertical="center" wrapText="1" inden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 indent="1"/>
    </xf>
    <xf numFmtId="164" fontId="19" fillId="0" borderId="3" xfId="1" applyNumberFormat="1" applyFont="1" applyBorder="1" applyAlignment="1">
      <alignment horizontal="right" vertical="center" wrapText="1" indent="1"/>
    </xf>
    <xf numFmtId="164" fontId="19" fillId="0" borderId="0" xfId="1" applyNumberFormat="1" applyFont="1" applyAlignment="1">
      <alignment horizontal="center" vertical="center"/>
    </xf>
    <xf numFmtId="164" fontId="9" fillId="0" borderId="12" xfId="0" applyNumberFormat="1" applyFont="1" applyBorder="1" applyAlignment="1">
      <alignment horizontal="centerContinuous" vertical="center" wrapText="1"/>
    </xf>
    <xf numFmtId="164" fontId="2" fillId="0" borderId="13" xfId="0" applyNumberFormat="1" applyFont="1" applyBorder="1" applyAlignment="1">
      <alignment textRotation="180" wrapText="1"/>
    </xf>
    <xf numFmtId="0" fontId="0" fillId="0" borderId="7" xfId="0" applyBorder="1"/>
    <xf numFmtId="164" fontId="5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" fillId="0" borderId="4" xfId="0" applyNumberFormat="1" applyFont="1" applyBorder="1" applyAlignment="1">
      <alignment horizontal="right" vertical="center" wrapText="1" indent="1"/>
    </xf>
    <xf numFmtId="164" fontId="4" fillId="0" borderId="12" xfId="0" applyNumberFormat="1" applyFont="1" applyBorder="1" applyAlignment="1">
      <alignment horizontal="centerContinuous" vertical="center" wrapText="1"/>
    </xf>
    <xf numFmtId="0" fontId="0" fillId="0" borderId="13" xfId="0" applyBorder="1"/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" fillId="0" borderId="1" xfId="1" applyNumberFormat="1" applyFont="1" applyBorder="1" applyAlignment="1">
      <alignment horizontal="right" vertical="center" wrapText="1"/>
    </xf>
    <xf numFmtId="164" fontId="1" fillId="0" borderId="2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1" fillId="0" borderId="14" xfId="1" applyNumberFormat="1" applyFont="1" applyBorder="1" applyAlignment="1">
      <alignment horizontal="right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164" fontId="18" fillId="0" borderId="3" xfId="1" applyNumberFormat="1" applyFont="1" applyBorder="1" applyAlignment="1" applyProtection="1">
      <alignment horizontal="right" vertical="center" wrapText="1"/>
      <protection locked="0"/>
    </xf>
    <xf numFmtId="164" fontId="18" fillId="0" borderId="1" xfId="1" applyNumberFormat="1" applyFont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Border="1" applyAlignment="1" applyProtection="1">
      <alignment horizontal="right" vertical="center" wrapText="1"/>
      <protection locked="0"/>
    </xf>
    <xf numFmtId="164" fontId="13" fillId="0" borderId="5" xfId="1" applyNumberFormat="1" applyFont="1" applyBorder="1" applyAlignment="1">
      <alignment horizontal="right" vertical="center" wrapText="1"/>
    </xf>
    <xf numFmtId="164" fontId="13" fillId="0" borderId="4" xfId="1" applyNumberFormat="1" applyFont="1" applyBorder="1" applyAlignment="1">
      <alignment horizontal="right" vertical="center" wrapText="1"/>
    </xf>
    <xf numFmtId="164" fontId="13" fillId="0" borderId="14" xfId="1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 indent="1"/>
    </xf>
    <xf numFmtId="164" fontId="13" fillId="0" borderId="9" xfId="1" applyNumberFormat="1" applyBorder="1" applyAlignment="1" applyProtection="1">
      <alignment horizontal="right" vertical="center" wrapText="1"/>
      <protection locked="0"/>
    </xf>
    <xf numFmtId="164" fontId="1" fillId="0" borderId="9" xfId="1" applyNumberFormat="1" applyFont="1" applyBorder="1" applyAlignment="1">
      <alignment horizontal="right" vertical="center" wrapText="1"/>
    </xf>
    <xf numFmtId="0" fontId="18" fillId="0" borderId="9" xfId="0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" fillId="0" borderId="0" xfId="1" applyFont="1" applyAlignment="1">
      <alignment horizontal="center"/>
    </xf>
    <xf numFmtId="164" fontId="14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4" fillId="0" borderId="10" xfId="1" applyNumberFormat="1" applyFont="1" applyBorder="1" applyAlignment="1">
      <alignment horizontal="left" vertical="center"/>
    </xf>
    <xf numFmtId="164" fontId="14" fillId="0" borderId="10" xfId="1" applyNumberFormat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49" fontId="19" fillId="0" borderId="0" xfId="1" applyNumberFormat="1" applyFont="1" applyAlignment="1">
      <alignment horizontal="left" vertical="center" wrapText="1"/>
    </xf>
    <xf numFmtId="164" fontId="20" fillId="0" borderId="10" xfId="1" applyNumberFormat="1" applyFont="1" applyBorder="1" applyAlignment="1">
      <alignment horizontal="left" vertical="center"/>
    </xf>
    <xf numFmtId="164" fontId="19" fillId="0" borderId="0" xfId="1" applyNumberFormat="1" applyFont="1" applyAlignment="1">
      <alignment horizontal="center" vertical="center"/>
    </xf>
    <xf numFmtId="164" fontId="20" fillId="0" borderId="0" xfId="1" applyNumberFormat="1" applyFont="1" applyAlignment="1">
      <alignment horizontal="left"/>
    </xf>
    <xf numFmtId="0" fontId="19" fillId="0" borderId="3" xfId="1" applyFont="1" applyBorder="1" applyAlignment="1">
      <alignment horizontal="left"/>
    </xf>
    <xf numFmtId="0" fontId="19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26"/>
  <sheetViews>
    <sheetView zoomScaleNormal="100" workbookViewId="0">
      <selection activeCell="J21" sqref="J21"/>
    </sheetView>
  </sheetViews>
  <sheetFormatPr defaultRowHeight="15" x14ac:dyDescent="0.25"/>
  <cols>
    <col min="1" max="1" width="6.7109375" customWidth="1"/>
    <col min="2" max="2" width="49.5703125" customWidth="1"/>
    <col min="3" max="5" width="13.5703125" customWidth="1"/>
    <col min="6" max="6" width="49.42578125" customWidth="1"/>
    <col min="7" max="7" width="13.28515625" customWidth="1"/>
    <col min="8" max="8" width="12.42578125" customWidth="1"/>
    <col min="9" max="9" width="14.42578125" customWidth="1"/>
  </cols>
  <sheetData>
    <row r="1" spans="1:9" x14ac:dyDescent="0.25">
      <c r="H1" s="212" t="s">
        <v>66</v>
      </c>
      <c r="I1" s="212"/>
    </row>
    <row r="2" spans="1:9" ht="24" customHeight="1" x14ac:dyDescent="0.25">
      <c r="A2" s="214" t="s">
        <v>0</v>
      </c>
      <c r="B2" s="214"/>
      <c r="C2" s="214"/>
      <c r="D2" s="214"/>
      <c r="E2" s="214"/>
      <c r="F2" s="214"/>
      <c r="G2" s="214"/>
      <c r="H2" s="214"/>
      <c r="I2" s="214"/>
    </row>
    <row r="3" spans="1:9" ht="27" customHeight="1" thickBot="1" x14ac:dyDescent="0.3">
      <c r="A3" s="213" t="s">
        <v>1</v>
      </c>
      <c r="B3" s="213"/>
      <c r="C3" s="5"/>
      <c r="D3" s="5"/>
      <c r="E3" s="5"/>
      <c r="F3" s="5"/>
      <c r="H3" s="12"/>
      <c r="I3" s="6" t="s">
        <v>2</v>
      </c>
    </row>
    <row r="4" spans="1:9" ht="15.75" thickBot="1" x14ac:dyDescent="0.3">
      <c r="A4" s="210" t="s">
        <v>3</v>
      </c>
      <c r="B4" s="53" t="s">
        <v>4</v>
      </c>
      <c r="C4" s="53"/>
      <c r="D4" s="53"/>
      <c r="E4" s="53"/>
      <c r="F4" s="53" t="s">
        <v>5</v>
      </c>
      <c r="G4" s="182"/>
      <c r="H4" s="183"/>
      <c r="I4" s="184"/>
    </row>
    <row r="5" spans="1:9" ht="26.25" thickBot="1" x14ac:dyDescent="0.3">
      <c r="A5" s="211"/>
      <c r="B5" s="7" t="s">
        <v>6</v>
      </c>
      <c r="C5" s="7" t="s">
        <v>335</v>
      </c>
      <c r="D5" s="7" t="s">
        <v>336</v>
      </c>
      <c r="E5" s="7" t="s">
        <v>338</v>
      </c>
      <c r="F5" s="7" t="s">
        <v>6</v>
      </c>
      <c r="G5" s="7" t="s">
        <v>335</v>
      </c>
      <c r="H5" s="7" t="s">
        <v>336</v>
      </c>
      <c r="I5" s="7" t="s">
        <v>338</v>
      </c>
    </row>
    <row r="6" spans="1:9" ht="15.75" thickBot="1" x14ac:dyDescent="0.3">
      <c r="A6" s="7">
        <v>1</v>
      </c>
      <c r="B6" s="7">
        <v>2</v>
      </c>
      <c r="C6" s="7" t="s">
        <v>7</v>
      </c>
      <c r="D6" s="7" t="s">
        <v>8</v>
      </c>
      <c r="E6" s="7" t="s">
        <v>9</v>
      </c>
      <c r="F6" s="7" t="s">
        <v>22</v>
      </c>
      <c r="G6" s="7" t="s">
        <v>25</v>
      </c>
      <c r="H6" s="7" t="s">
        <v>27</v>
      </c>
      <c r="I6" s="7" t="s">
        <v>30</v>
      </c>
    </row>
    <row r="7" spans="1:9" x14ac:dyDescent="0.25">
      <c r="A7" s="8" t="s">
        <v>10</v>
      </c>
      <c r="B7" s="54" t="s">
        <v>11</v>
      </c>
      <c r="C7" s="55">
        <v>20059280</v>
      </c>
      <c r="D7" s="57">
        <f>SUM(E7-C7)</f>
        <v>289570</v>
      </c>
      <c r="E7" s="55">
        <v>20348850</v>
      </c>
      <c r="F7" s="54" t="s">
        <v>12</v>
      </c>
      <c r="G7" s="55">
        <v>11296939</v>
      </c>
      <c r="H7" s="57">
        <f>SUM(I7-G7)</f>
        <v>9486907</v>
      </c>
      <c r="I7" s="55">
        <v>20783846</v>
      </c>
    </row>
    <row r="8" spans="1:9" ht="25.5" x14ac:dyDescent="0.25">
      <c r="A8" s="9" t="s">
        <v>13</v>
      </c>
      <c r="B8" s="56" t="s">
        <v>14</v>
      </c>
      <c r="C8" s="57">
        <v>3974730</v>
      </c>
      <c r="D8" s="57">
        <f>SUM(E8-C8)</f>
        <v>13036522</v>
      </c>
      <c r="E8" s="57">
        <v>17011252</v>
      </c>
      <c r="F8" s="56" t="s">
        <v>15</v>
      </c>
      <c r="G8" s="57">
        <v>1720584</v>
      </c>
      <c r="H8" s="57">
        <f>SUM(I8-G8)</f>
        <v>1027678</v>
      </c>
      <c r="I8" s="57">
        <v>2748262</v>
      </c>
    </row>
    <row r="9" spans="1:9" x14ac:dyDescent="0.25">
      <c r="A9" s="9" t="s">
        <v>7</v>
      </c>
      <c r="B9" s="56" t="s">
        <v>16</v>
      </c>
      <c r="C9" s="57"/>
      <c r="D9" s="57">
        <f t="shared" ref="D9:D26" si="0">SUM(E9-C9)</f>
        <v>0</v>
      </c>
      <c r="E9" s="57"/>
      <c r="F9" s="56" t="s">
        <v>17</v>
      </c>
      <c r="G9" s="57">
        <v>12409649</v>
      </c>
      <c r="H9" s="57">
        <f t="shared" ref="H9:H26" si="1">SUM(I9-G9)</f>
        <v>4392403</v>
      </c>
      <c r="I9" s="57">
        <v>16802052</v>
      </c>
    </row>
    <row r="10" spans="1:9" x14ac:dyDescent="0.25">
      <c r="A10" s="9" t="s">
        <v>8</v>
      </c>
      <c r="B10" s="56" t="s">
        <v>18</v>
      </c>
      <c r="C10" s="57">
        <v>5470418</v>
      </c>
      <c r="D10" s="57">
        <f t="shared" si="0"/>
        <v>0</v>
      </c>
      <c r="E10" s="57">
        <v>5470418</v>
      </c>
      <c r="F10" s="56" t="s">
        <v>19</v>
      </c>
      <c r="G10" s="57">
        <v>2742000</v>
      </c>
      <c r="H10" s="57">
        <f t="shared" si="1"/>
        <v>0</v>
      </c>
      <c r="I10" s="57">
        <v>2742000</v>
      </c>
    </row>
    <row r="11" spans="1:9" x14ac:dyDescent="0.25">
      <c r="A11" s="9" t="s">
        <v>9</v>
      </c>
      <c r="B11" s="58" t="s">
        <v>20</v>
      </c>
      <c r="C11" s="57"/>
      <c r="D11" s="57">
        <f t="shared" si="0"/>
        <v>0</v>
      </c>
      <c r="E11" s="57"/>
      <c r="F11" s="56" t="s">
        <v>21</v>
      </c>
      <c r="G11" s="57">
        <v>1446269</v>
      </c>
      <c r="H11" s="57">
        <f t="shared" si="1"/>
        <v>10260</v>
      </c>
      <c r="I11" s="57">
        <v>1456529</v>
      </c>
    </row>
    <row r="12" spans="1:9" x14ac:dyDescent="0.25">
      <c r="A12" s="9" t="s">
        <v>22</v>
      </c>
      <c r="B12" s="56" t="s">
        <v>23</v>
      </c>
      <c r="C12" s="57"/>
      <c r="D12" s="57">
        <f t="shared" si="0"/>
        <v>0</v>
      </c>
      <c r="E12" s="57"/>
      <c r="F12" s="59" t="s">
        <v>24</v>
      </c>
      <c r="G12" s="57">
        <v>11362658</v>
      </c>
      <c r="H12" s="57">
        <f t="shared" si="1"/>
        <v>-3430080</v>
      </c>
      <c r="I12" s="57">
        <v>7932578</v>
      </c>
    </row>
    <row r="13" spans="1:9" ht="15.75" thickBot="1" x14ac:dyDescent="0.3">
      <c r="A13" s="9" t="s">
        <v>25</v>
      </c>
      <c r="B13" s="56" t="s">
        <v>26</v>
      </c>
      <c r="C13" s="57">
        <v>270000</v>
      </c>
      <c r="D13" s="189">
        <f t="shared" si="0"/>
        <v>0</v>
      </c>
      <c r="E13" s="57">
        <v>270000</v>
      </c>
      <c r="F13" s="60"/>
      <c r="G13" s="57"/>
      <c r="H13" s="189">
        <f t="shared" si="1"/>
        <v>0</v>
      </c>
      <c r="I13" s="57"/>
    </row>
    <row r="14" spans="1:9" ht="15.75" thickBot="1" x14ac:dyDescent="0.3">
      <c r="A14" s="7" t="s">
        <v>27</v>
      </c>
      <c r="B14" s="61" t="s">
        <v>28</v>
      </c>
      <c r="C14" s="62">
        <f>SUM(C7+C8+C10+C11+C13)</f>
        <v>29774428</v>
      </c>
      <c r="D14" s="203">
        <f t="shared" si="0"/>
        <v>13326092</v>
      </c>
      <c r="E14" s="62">
        <f>SUM(E7+E8+E10+E11+E13)</f>
        <v>43100520</v>
      </c>
      <c r="F14" s="61" t="s">
        <v>29</v>
      </c>
      <c r="G14" s="62">
        <f>SUM(G7:G13)</f>
        <v>40978099</v>
      </c>
      <c r="H14" s="203">
        <f t="shared" si="1"/>
        <v>11487168</v>
      </c>
      <c r="I14" s="62">
        <f>SUM(I7:I13)</f>
        <v>52465267</v>
      </c>
    </row>
    <row r="15" spans="1:9" x14ac:dyDescent="0.25">
      <c r="A15" s="10" t="s">
        <v>30</v>
      </c>
      <c r="B15" s="63" t="s">
        <v>31</v>
      </c>
      <c r="C15" s="64">
        <v>12006043</v>
      </c>
      <c r="D15" s="55">
        <f t="shared" si="0"/>
        <v>-1543107</v>
      </c>
      <c r="E15" s="64">
        <v>10462936</v>
      </c>
      <c r="F15" s="56" t="s">
        <v>32</v>
      </c>
      <c r="G15" s="65"/>
      <c r="H15" s="55">
        <f t="shared" si="1"/>
        <v>0</v>
      </c>
      <c r="I15" s="64"/>
    </row>
    <row r="16" spans="1:9" x14ac:dyDescent="0.25">
      <c r="A16" s="10" t="s">
        <v>33</v>
      </c>
      <c r="B16" s="56" t="s">
        <v>34</v>
      </c>
      <c r="C16" s="57">
        <v>12006043</v>
      </c>
      <c r="D16" s="57">
        <f t="shared" si="0"/>
        <v>-1543107</v>
      </c>
      <c r="E16" s="57">
        <v>10462936</v>
      </c>
      <c r="F16" s="56" t="s">
        <v>35</v>
      </c>
      <c r="G16" s="57"/>
      <c r="H16" s="57">
        <f t="shared" si="1"/>
        <v>0</v>
      </c>
      <c r="I16" s="57"/>
    </row>
    <row r="17" spans="1:9" x14ac:dyDescent="0.25">
      <c r="A17" s="10" t="s">
        <v>36</v>
      </c>
      <c r="B17" s="56" t="s">
        <v>37</v>
      </c>
      <c r="C17" s="57"/>
      <c r="D17" s="57">
        <f t="shared" si="0"/>
        <v>0</v>
      </c>
      <c r="E17" s="57"/>
      <c r="F17" s="56" t="s">
        <v>38</v>
      </c>
      <c r="G17" s="57"/>
      <c r="H17" s="57">
        <f t="shared" si="1"/>
        <v>0</v>
      </c>
      <c r="I17" s="57"/>
    </row>
    <row r="18" spans="1:9" x14ac:dyDescent="0.25">
      <c r="A18" s="10" t="s">
        <v>39</v>
      </c>
      <c r="B18" s="56" t="s">
        <v>40</v>
      </c>
      <c r="C18" s="57"/>
      <c r="D18" s="57">
        <f t="shared" si="0"/>
        <v>0</v>
      </c>
      <c r="E18" s="57"/>
      <c r="F18" s="56" t="s">
        <v>41</v>
      </c>
      <c r="G18" s="57"/>
      <c r="H18" s="57">
        <f t="shared" si="1"/>
        <v>0</v>
      </c>
      <c r="I18" s="57"/>
    </row>
    <row r="19" spans="1:9" x14ac:dyDescent="0.25">
      <c r="A19" s="10" t="s">
        <v>42</v>
      </c>
      <c r="B19" s="56" t="s">
        <v>43</v>
      </c>
      <c r="C19" s="57"/>
      <c r="D19" s="57">
        <f t="shared" si="0"/>
        <v>0</v>
      </c>
      <c r="E19" s="65"/>
      <c r="F19" s="58" t="s">
        <v>44</v>
      </c>
      <c r="G19" s="57"/>
      <c r="H19" s="57">
        <f t="shared" si="1"/>
        <v>0</v>
      </c>
      <c r="I19" s="65"/>
    </row>
    <row r="20" spans="1:9" x14ac:dyDescent="0.25">
      <c r="A20" s="11" t="s">
        <v>45</v>
      </c>
      <c r="B20" s="66" t="s">
        <v>46</v>
      </c>
      <c r="C20" s="67">
        <f>SUM(C21:C22)</f>
        <v>0</v>
      </c>
      <c r="D20" s="57">
        <f t="shared" si="0"/>
        <v>0</v>
      </c>
      <c r="E20" s="67"/>
      <c r="F20" s="56" t="s">
        <v>47</v>
      </c>
      <c r="G20" s="57"/>
      <c r="H20" s="57">
        <f t="shared" si="1"/>
        <v>0</v>
      </c>
      <c r="I20" s="67"/>
    </row>
    <row r="21" spans="1:9" x14ac:dyDescent="0.25">
      <c r="A21" s="11" t="s">
        <v>48</v>
      </c>
      <c r="B21" s="58" t="s">
        <v>49</v>
      </c>
      <c r="C21" s="65"/>
      <c r="D21" s="57">
        <f t="shared" si="0"/>
        <v>0</v>
      </c>
      <c r="E21" s="65"/>
      <c r="F21" s="54" t="s">
        <v>50</v>
      </c>
      <c r="G21" s="65">
        <v>802372</v>
      </c>
      <c r="H21" s="57">
        <f t="shared" si="1"/>
        <v>295817</v>
      </c>
      <c r="I21" s="65">
        <v>1098189</v>
      </c>
    </row>
    <row r="22" spans="1:9" ht="15.75" thickBot="1" x14ac:dyDescent="0.3">
      <c r="A22" s="11" t="s">
        <v>51</v>
      </c>
      <c r="B22" s="56" t="s">
        <v>52</v>
      </c>
      <c r="C22" s="57"/>
      <c r="D22" s="189">
        <f t="shared" si="0"/>
        <v>0</v>
      </c>
      <c r="E22" s="57"/>
      <c r="F22" s="68" t="s">
        <v>53</v>
      </c>
      <c r="G22" s="57"/>
      <c r="H22" s="189">
        <f t="shared" si="1"/>
        <v>0</v>
      </c>
      <c r="I22" s="57"/>
    </row>
    <row r="23" spans="1:9" ht="26.25" thickBot="1" x14ac:dyDescent="0.3">
      <c r="A23" s="7" t="s">
        <v>54</v>
      </c>
      <c r="B23" s="61" t="s">
        <v>55</v>
      </c>
      <c r="C23" s="62">
        <f>SUM(C15,C20)</f>
        <v>12006043</v>
      </c>
      <c r="D23" s="203">
        <f t="shared" si="0"/>
        <v>-1543107</v>
      </c>
      <c r="E23" s="62">
        <f>SUM(E15,E20)</f>
        <v>10462936</v>
      </c>
      <c r="F23" s="61" t="s">
        <v>56</v>
      </c>
      <c r="G23" s="62">
        <f>SUM(G15:G22)</f>
        <v>802372</v>
      </c>
      <c r="H23" s="203">
        <f t="shared" si="1"/>
        <v>295817</v>
      </c>
      <c r="I23" s="62">
        <f>SUM(I15:I22)</f>
        <v>1098189</v>
      </c>
    </row>
    <row r="24" spans="1:9" ht="15.75" thickBot="1" x14ac:dyDescent="0.3">
      <c r="A24" s="7" t="s">
        <v>57</v>
      </c>
      <c r="B24" s="61" t="s">
        <v>58</v>
      </c>
      <c r="C24" s="62">
        <f>SUM(C14,C23)</f>
        <v>41780471</v>
      </c>
      <c r="D24" s="203">
        <f t="shared" si="0"/>
        <v>11782985</v>
      </c>
      <c r="E24" s="62">
        <f>SUM(E14,E23)</f>
        <v>53563456</v>
      </c>
      <c r="F24" s="61" t="s">
        <v>59</v>
      </c>
      <c r="G24" s="62">
        <f>SUM(G14,G23)</f>
        <v>41780471</v>
      </c>
      <c r="H24" s="203">
        <f t="shared" si="1"/>
        <v>11782985</v>
      </c>
      <c r="I24" s="62">
        <f>SUM(I14,I23)</f>
        <v>53563456</v>
      </c>
    </row>
    <row r="25" spans="1:9" ht="15.75" thickBot="1" x14ac:dyDescent="0.3">
      <c r="A25" s="7" t="s">
        <v>60</v>
      </c>
      <c r="B25" s="61" t="s">
        <v>61</v>
      </c>
      <c r="C25" s="62"/>
      <c r="D25" s="190">
        <f t="shared" si="0"/>
        <v>0</v>
      </c>
      <c r="E25" s="62"/>
      <c r="F25" s="61" t="s">
        <v>62</v>
      </c>
      <c r="G25" s="62"/>
      <c r="H25" s="190">
        <f t="shared" si="1"/>
        <v>0</v>
      </c>
      <c r="I25" s="62"/>
    </row>
    <row r="26" spans="1:9" ht="15.75" thickBot="1" x14ac:dyDescent="0.3">
      <c r="A26" s="7" t="s">
        <v>63</v>
      </c>
      <c r="B26" s="61" t="s">
        <v>64</v>
      </c>
      <c r="C26" s="62"/>
      <c r="D26" s="190">
        <f t="shared" si="0"/>
        <v>0</v>
      </c>
      <c r="E26" s="62"/>
      <c r="F26" s="61" t="s">
        <v>65</v>
      </c>
      <c r="G26" s="62"/>
      <c r="H26" s="190">
        <f t="shared" si="1"/>
        <v>0</v>
      </c>
      <c r="I26" s="62"/>
    </row>
  </sheetData>
  <mergeCells count="4">
    <mergeCell ref="A4:A5"/>
    <mergeCell ref="H1:I1"/>
    <mergeCell ref="A3:B3"/>
    <mergeCell ref="A2:I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I29"/>
  <sheetViews>
    <sheetView tabSelected="1" zoomScaleNormal="100" workbookViewId="0">
      <selection activeCell="E19" sqref="E19"/>
    </sheetView>
  </sheetViews>
  <sheetFormatPr defaultRowHeight="15" x14ac:dyDescent="0.25"/>
  <cols>
    <col min="1" max="1" width="6.7109375" customWidth="1"/>
    <col min="2" max="2" width="51.140625" customWidth="1"/>
    <col min="3" max="3" width="15.140625" customWidth="1"/>
    <col min="4" max="4" width="10.28515625" bestFit="1" customWidth="1"/>
    <col min="5" max="5" width="15.140625" customWidth="1"/>
    <col min="6" max="6" width="53.7109375" customWidth="1"/>
    <col min="7" max="7" width="12.42578125" customWidth="1"/>
    <col min="8" max="8" width="10.28515625" bestFit="1" customWidth="1"/>
    <col min="9" max="9" width="15.85546875" customWidth="1"/>
  </cols>
  <sheetData>
    <row r="1" spans="1:9" x14ac:dyDescent="0.25">
      <c r="A1" s="86"/>
      <c r="B1" s="86"/>
      <c r="C1" s="86"/>
      <c r="D1" s="86"/>
      <c r="E1" s="86"/>
      <c r="H1" s="217" t="s">
        <v>106</v>
      </c>
      <c r="I1" s="217"/>
    </row>
    <row r="2" spans="1:9" ht="31.5" x14ac:dyDescent="0.25">
      <c r="A2" s="87"/>
      <c r="B2" s="88" t="s">
        <v>67</v>
      </c>
      <c r="C2" s="89"/>
      <c r="D2" s="89"/>
      <c r="E2" s="89"/>
      <c r="F2" s="89"/>
      <c r="G2" s="89"/>
    </row>
    <row r="3" spans="1:9" ht="16.5" thickBot="1" x14ac:dyDescent="0.3">
      <c r="A3" s="87"/>
      <c r="B3" s="52" t="s">
        <v>1</v>
      </c>
      <c r="C3" s="1"/>
      <c r="D3" s="1"/>
      <c r="E3" s="1"/>
      <c r="F3" s="87"/>
      <c r="I3" s="1" t="s">
        <v>68</v>
      </c>
    </row>
    <row r="4" spans="1:9" ht="15.75" customHeight="1" thickBot="1" x14ac:dyDescent="0.3">
      <c r="A4" s="215" t="s">
        <v>3</v>
      </c>
      <c r="B4" s="69" t="s">
        <v>4</v>
      </c>
      <c r="C4" s="69"/>
      <c r="D4" s="69"/>
      <c r="E4" s="69"/>
      <c r="F4" s="69" t="s">
        <v>5</v>
      </c>
      <c r="G4" s="187"/>
      <c r="H4" s="188"/>
      <c r="I4" s="184"/>
    </row>
    <row r="5" spans="1:9" ht="26.25" thickBot="1" x14ac:dyDescent="0.3">
      <c r="A5" s="216"/>
      <c r="B5" s="2" t="s">
        <v>6</v>
      </c>
      <c r="C5" s="2" t="s">
        <v>335</v>
      </c>
      <c r="D5" s="2" t="s">
        <v>337</v>
      </c>
      <c r="E5" s="2" t="s">
        <v>339</v>
      </c>
      <c r="F5" s="2" t="s">
        <v>6</v>
      </c>
      <c r="G5" s="2" t="s">
        <v>335</v>
      </c>
      <c r="H5" s="2" t="s">
        <v>337</v>
      </c>
      <c r="I5" s="2" t="s">
        <v>339</v>
      </c>
    </row>
    <row r="6" spans="1:9" ht="15.75" thickBot="1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x14ac:dyDescent="0.25">
      <c r="A7" s="3" t="s">
        <v>10</v>
      </c>
      <c r="B7" s="70" t="s">
        <v>69</v>
      </c>
      <c r="C7" s="71"/>
      <c r="D7" s="71">
        <f>SUM(E7-C7)</f>
        <v>0</v>
      </c>
      <c r="E7" s="71"/>
      <c r="F7" s="70" t="s">
        <v>70</v>
      </c>
      <c r="G7" s="71">
        <v>444500</v>
      </c>
      <c r="H7" s="71">
        <f>SUM(I7-G7)</f>
        <v>1624000</v>
      </c>
      <c r="I7" s="71">
        <v>2068500</v>
      </c>
    </row>
    <row r="8" spans="1:9" x14ac:dyDescent="0.25">
      <c r="A8" s="4" t="s">
        <v>13</v>
      </c>
      <c r="B8" s="72" t="s">
        <v>71</v>
      </c>
      <c r="C8" s="73"/>
      <c r="D8" s="71">
        <f t="shared" ref="D8:D29" si="0">SUM(E8-C8)</f>
        <v>0</v>
      </c>
      <c r="E8" s="73"/>
      <c r="F8" s="72" t="s">
        <v>72</v>
      </c>
      <c r="G8" s="73"/>
      <c r="H8" s="71">
        <f t="shared" ref="H8:H29" si="1">SUM(I8-G8)</f>
        <v>0</v>
      </c>
      <c r="I8" s="73"/>
    </row>
    <row r="9" spans="1:9" x14ac:dyDescent="0.25">
      <c r="A9" s="4" t="s">
        <v>7</v>
      </c>
      <c r="B9" s="72" t="s">
        <v>73</v>
      </c>
      <c r="C9" s="73"/>
      <c r="D9" s="71">
        <f t="shared" si="0"/>
        <v>0</v>
      </c>
      <c r="E9" s="73"/>
      <c r="F9" s="72" t="s">
        <v>74</v>
      </c>
      <c r="G9" s="71">
        <v>4502462</v>
      </c>
      <c r="H9" s="71">
        <f t="shared" si="1"/>
        <v>2270000</v>
      </c>
      <c r="I9" s="73">
        <v>6772462</v>
      </c>
    </row>
    <row r="10" spans="1:9" x14ac:dyDescent="0.25">
      <c r="A10" s="4" t="s">
        <v>8</v>
      </c>
      <c r="B10" s="72" t="s">
        <v>75</v>
      </c>
      <c r="C10" s="73"/>
      <c r="D10" s="71">
        <f t="shared" si="0"/>
        <v>0</v>
      </c>
      <c r="E10" s="73"/>
      <c r="F10" s="72" t="s">
        <v>76</v>
      </c>
      <c r="G10" s="73">
        <v>4502462</v>
      </c>
      <c r="H10" s="71">
        <f t="shared" si="1"/>
        <v>3</v>
      </c>
      <c r="I10" s="73">
        <v>4502465</v>
      </c>
    </row>
    <row r="11" spans="1:9" x14ac:dyDescent="0.25">
      <c r="A11" s="4" t="s">
        <v>9</v>
      </c>
      <c r="B11" s="72" t="s">
        <v>77</v>
      </c>
      <c r="C11" s="73"/>
      <c r="D11" s="71">
        <f t="shared" si="0"/>
        <v>0</v>
      </c>
      <c r="E11" s="73"/>
      <c r="F11" s="72" t="s">
        <v>78</v>
      </c>
      <c r="G11" s="73"/>
      <c r="H11" s="71">
        <f t="shared" si="1"/>
        <v>0</v>
      </c>
      <c r="I11" s="73"/>
    </row>
    <row r="12" spans="1:9" ht="15.75" thickBot="1" x14ac:dyDescent="0.3">
      <c r="A12" s="4" t="s">
        <v>22</v>
      </c>
      <c r="B12" s="72" t="s">
        <v>79</v>
      </c>
      <c r="C12" s="73"/>
      <c r="D12" s="185">
        <f t="shared" si="0"/>
        <v>0</v>
      </c>
      <c r="E12" s="73"/>
      <c r="F12" s="74" t="s">
        <v>80</v>
      </c>
      <c r="G12" s="73"/>
      <c r="H12" s="185">
        <f t="shared" si="1"/>
        <v>0</v>
      </c>
      <c r="I12" s="73"/>
    </row>
    <row r="13" spans="1:9" ht="15.75" thickBot="1" x14ac:dyDescent="0.3">
      <c r="A13" s="2" t="s">
        <v>25</v>
      </c>
      <c r="B13" s="75" t="s">
        <v>81</v>
      </c>
      <c r="C13" s="76">
        <f>SUM(C7,C9,C10,C12)</f>
        <v>0</v>
      </c>
      <c r="D13" s="191">
        <f t="shared" si="0"/>
        <v>0</v>
      </c>
      <c r="E13" s="76">
        <f>SUM(E7,E9,E10,E12)</f>
        <v>0</v>
      </c>
      <c r="F13" s="75" t="s">
        <v>82</v>
      </c>
      <c r="G13" s="76">
        <f>SUM(G7,G9,G11,G12)</f>
        <v>4946962</v>
      </c>
      <c r="H13" s="204">
        <f t="shared" si="1"/>
        <v>3894000</v>
      </c>
      <c r="I13" s="76">
        <f>SUM(I7,I9,I11,I12)</f>
        <v>8840962</v>
      </c>
    </row>
    <row r="14" spans="1:9" x14ac:dyDescent="0.25">
      <c r="A14" s="90" t="s">
        <v>27</v>
      </c>
      <c r="B14" s="77" t="s">
        <v>83</v>
      </c>
      <c r="C14" s="78">
        <v>4946962</v>
      </c>
      <c r="D14" s="71">
        <f t="shared" si="0"/>
        <v>3894000</v>
      </c>
      <c r="E14" s="78">
        <v>8840962</v>
      </c>
      <c r="F14" s="72" t="s">
        <v>32</v>
      </c>
      <c r="G14" s="71"/>
      <c r="H14" s="71">
        <f t="shared" si="1"/>
        <v>0</v>
      </c>
      <c r="I14" s="78"/>
    </row>
    <row r="15" spans="1:9" x14ac:dyDescent="0.25">
      <c r="A15" s="90" t="s">
        <v>30</v>
      </c>
      <c r="B15" s="79" t="s">
        <v>84</v>
      </c>
      <c r="C15" s="73">
        <v>4946962</v>
      </c>
      <c r="D15" s="71"/>
      <c r="E15" s="73">
        <v>8840962</v>
      </c>
      <c r="F15" s="72" t="s">
        <v>85</v>
      </c>
      <c r="G15" s="73"/>
      <c r="H15" s="71">
        <f t="shared" si="1"/>
        <v>0</v>
      </c>
      <c r="I15" s="73"/>
    </row>
    <row r="16" spans="1:9" x14ac:dyDescent="0.25">
      <c r="A16" s="90" t="s">
        <v>33</v>
      </c>
      <c r="B16" s="79" t="s">
        <v>86</v>
      </c>
      <c r="C16" s="73"/>
      <c r="D16" s="71">
        <f t="shared" si="0"/>
        <v>0</v>
      </c>
      <c r="E16" s="73"/>
      <c r="F16" s="72" t="s">
        <v>38</v>
      </c>
      <c r="G16" s="73"/>
      <c r="H16" s="71">
        <f t="shared" si="1"/>
        <v>0</v>
      </c>
      <c r="I16" s="73"/>
    </row>
    <row r="17" spans="1:9" x14ac:dyDescent="0.25">
      <c r="A17" s="90" t="s">
        <v>36</v>
      </c>
      <c r="B17" s="79" t="s">
        <v>87</v>
      </c>
      <c r="C17" s="73"/>
      <c r="D17" s="71">
        <f t="shared" si="0"/>
        <v>0</v>
      </c>
      <c r="E17" s="73"/>
      <c r="F17" s="72" t="s">
        <v>41</v>
      </c>
      <c r="G17" s="73"/>
      <c r="H17" s="71">
        <f t="shared" si="1"/>
        <v>0</v>
      </c>
      <c r="I17" s="73"/>
    </row>
    <row r="18" spans="1:9" x14ac:dyDescent="0.25">
      <c r="A18" s="90" t="s">
        <v>39</v>
      </c>
      <c r="B18" s="79" t="s">
        <v>88</v>
      </c>
      <c r="C18" s="73"/>
      <c r="D18" s="71">
        <f t="shared" si="0"/>
        <v>0</v>
      </c>
      <c r="E18" s="185"/>
      <c r="F18" s="80" t="s">
        <v>44</v>
      </c>
      <c r="G18" s="73"/>
      <c r="H18" s="71">
        <f t="shared" si="1"/>
        <v>0</v>
      </c>
      <c r="I18" s="185"/>
    </row>
    <row r="19" spans="1:9" x14ac:dyDescent="0.25">
      <c r="A19" s="90" t="s">
        <v>42</v>
      </c>
      <c r="B19" s="79" t="s">
        <v>89</v>
      </c>
      <c r="C19" s="73"/>
      <c r="D19" s="71">
        <f t="shared" si="0"/>
        <v>0</v>
      </c>
      <c r="E19" s="73"/>
      <c r="F19" s="72" t="s">
        <v>90</v>
      </c>
      <c r="G19" s="73"/>
      <c r="H19" s="71">
        <f t="shared" si="1"/>
        <v>0</v>
      </c>
      <c r="I19" s="73"/>
    </row>
    <row r="20" spans="1:9" x14ac:dyDescent="0.25">
      <c r="A20" s="90" t="s">
        <v>45</v>
      </c>
      <c r="B20" s="81" t="s">
        <v>91</v>
      </c>
      <c r="C20" s="82"/>
      <c r="D20" s="71">
        <f t="shared" si="0"/>
        <v>0</v>
      </c>
      <c r="E20" s="186"/>
      <c r="F20" s="70" t="s">
        <v>92</v>
      </c>
      <c r="G20" s="73"/>
      <c r="H20" s="71">
        <f t="shared" si="1"/>
        <v>0</v>
      </c>
      <c r="I20" s="186"/>
    </row>
    <row r="21" spans="1:9" x14ac:dyDescent="0.25">
      <c r="A21" s="90" t="s">
        <v>48</v>
      </c>
      <c r="B21" s="79" t="s">
        <v>93</v>
      </c>
      <c r="C21" s="73"/>
      <c r="D21" s="71">
        <f t="shared" si="0"/>
        <v>0</v>
      </c>
      <c r="E21" s="71"/>
      <c r="F21" s="70" t="s">
        <v>94</v>
      </c>
      <c r="G21" s="73"/>
      <c r="H21" s="71">
        <f t="shared" si="1"/>
        <v>0</v>
      </c>
      <c r="I21" s="71"/>
    </row>
    <row r="22" spans="1:9" x14ac:dyDescent="0.25">
      <c r="A22" s="90" t="s">
        <v>51</v>
      </c>
      <c r="B22" s="79" t="s">
        <v>95</v>
      </c>
      <c r="C22" s="73"/>
      <c r="D22" s="71">
        <f t="shared" si="0"/>
        <v>0</v>
      </c>
      <c r="E22" s="71"/>
      <c r="F22" s="83"/>
      <c r="G22" s="73"/>
      <c r="H22" s="71">
        <f t="shared" si="1"/>
        <v>0</v>
      </c>
      <c r="I22" s="71"/>
    </row>
    <row r="23" spans="1:9" x14ac:dyDescent="0.25">
      <c r="A23" s="90" t="s">
        <v>54</v>
      </c>
      <c r="B23" s="79" t="s">
        <v>96</v>
      </c>
      <c r="C23" s="73"/>
      <c r="D23" s="71">
        <f t="shared" si="0"/>
        <v>0</v>
      </c>
      <c r="E23" s="71"/>
      <c r="F23" s="83"/>
      <c r="G23" s="73"/>
      <c r="H23" s="71">
        <f t="shared" si="1"/>
        <v>0</v>
      </c>
      <c r="I23" s="71"/>
    </row>
    <row r="24" spans="1:9" x14ac:dyDescent="0.25">
      <c r="A24" s="90" t="s">
        <v>57</v>
      </c>
      <c r="B24" s="84" t="s">
        <v>97</v>
      </c>
      <c r="C24" s="73"/>
      <c r="D24" s="71">
        <f t="shared" si="0"/>
        <v>0</v>
      </c>
      <c r="E24" s="73"/>
      <c r="F24" s="74"/>
      <c r="G24" s="73"/>
      <c r="H24" s="71">
        <f t="shared" si="1"/>
        <v>0</v>
      </c>
      <c r="I24" s="73"/>
    </row>
    <row r="25" spans="1:9" ht="15.75" thickBot="1" x14ac:dyDescent="0.3">
      <c r="A25" s="90" t="s">
        <v>60</v>
      </c>
      <c r="B25" s="85" t="s">
        <v>98</v>
      </c>
      <c r="C25" s="73"/>
      <c r="D25" s="185">
        <f t="shared" si="0"/>
        <v>0</v>
      </c>
      <c r="E25" s="71"/>
      <c r="F25" s="83"/>
      <c r="G25" s="73"/>
      <c r="H25" s="185">
        <f t="shared" si="1"/>
        <v>0</v>
      </c>
      <c r="I25" s="71"/>
    </row>
    <row r="26" spans="1:9" ht="15.75" thickBot="1" x14ac:dyDescent="0.3">
      <c r="A26" s="2" t="s">
        <v>63</v>
      </c>
      <c r="B26" s="75" t="s">
        <v>99</v>
      </c>
      <c r="C26" s="76">
        <f>SUM(C14,C20)</f>
        <v>4946962</v>
      </c>
      <c r="D26" s="204">
        <f t="shared" si="0"/>
        <v>3894000</v>
      </c>
      <c r="E26" s="76">
        <f>SUM(E14,E20)</f>
        <v>8840962</v>
      </c>
      <c r="F26" s="75" t="s">
        <v>100</v>
      </c>
      <c r="G26" s="76">
        <f>SUM(G14:G25)</f>
        <v>0</v>
      </c>
      <c r="H26" s="191">
        <f t="shared" si="1"/>
        <v>0</v>
      </c>
      <c r="I26" s="76">
        <f>SUM(I14:I25)</f>
        <v>0</v>
      </c>
    </row>
    <row r="27" spans="1:9" ht="15.75" thickBot="1" x14ac:dyDescent="0.3">
      <c r="A27" s="2" t="s">
        <v>101</v>
      </c>
      <c r="B27" s="75" t="s">
        <v>102</v>
      </c>
      <c r="C27" s="76">
        <f>SUM(C13,C26)</f>
        <v>4946962</v>
      </c>
      <c r="D27" s="204">
        <f t="shared" si="0"/>
        <v>3894000</v>
      </c>
      <c r="E27" s="76">
        <f>SUM(E13,E26)</f>
        <v>8840962</v>
      </c>
      <c r="F27" s="75" t="s">
        <v>103</v>
      </c>
      <c r="G27" s="76">
        <f>SUM(G13,G26)</f>
        <v>4946962</v>
      </c>
      <c r="H27" s="204">
        <f t="shared" si="1"/>
        <v>3894000</v>
      </c>
      <c r="I27" s="76">
        <f>SUM(I13,I26)</f>
        <v>8840962</v>
      </c>
    </row>
    <row r="28" spans="1:9" ht="15.75" thickBot="1" x14ac:dyDescent="0.3">
      <c r="A28" s="2" t="s">
        <v>104</v>
      </c>
      <c r="B28" s="75" t="s">
        <v>61</v>
      </c>
      <c r="C28" s="76"/>
      <c r="D28" s="191">
        <f t="shared" si="0"/>
        <v>0</v>
      </c>
      <c r="E28" s="76"/>
      <c r="F28" s="75" t="s">
        <v>62</v>
      </c>
      <c r="G28" s="76"/>
      <c r="H28" s="191">
        <f t="shared" si="1"/>
        <v>0</v>
      </c>
      <c r="I28" s="76"/>
    </row>
    <row r="29" spans="1:9" ht="15.75" thickBot="1" x14ac:dyDescent="0.3">
      <c r="A29" s="2" t="s">
        <v>105</v>
      </c>
      <c r="B29" s="75" t="s">
        <v>64</v>
      </c>
      <c r="C29" s="76"/>
      <c r="D29" s="191">
        <f t="shared" si="0"/>
        <v>0</v>
      </c>
      <c r="E29" s="76"/>
      <c r="F29" s="75" t="s">
        <v>65</v>
      </c>
      <c r="G29" s="76"/>
      <c r="H29" s="191">
        <f t="shared" si="1"/>
        <v>0</v>
      </c>
      <c r="I29" s="76"/>
    </row>
  </sheetData>
  <mergeCells count="2">
    <mergeCell ref="A4:A5"/>
    <mergeCell ref="H1:I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E153"/>
  <sheetViews>
    <sheetView view="pageBreakPreview" topLeftCell="A29" zoomScale="60" zoomScaleNormal="100" workbookViewId="0">
      <selection activeCell="A76" sqref="A76:E76"/>
    </sheetView>
  </sheetViews>
  <sheetFormatPr defaultRowHeight="15" x14ac:dyDescent="0.25"/>
  <cols>
    <col min="1" max="1" width="6.140625" bestFit="1" customWidth="1"/>
    <col min="2" max="2" width="82.28515625" customWidth="1"/>
    <col min="3" max="3" width="18" customWidth="1"/>
    <col min="4" max="4" width="15.42578125" customWidth="1"/>
    <col min="5" max="5" width="15.140625" customWidth="1"/>
  </cols>
  <sheetData>
    <row r="1" spans="1:5" ht="15.75" x14ac:dyDescent="0.25">
      <c r="A1" s="220" t="s">
        <v>107</v>
      </c>
      <c r="B1" s="220"/>
      <c r="C1" s="220"/>
    </row>
    <row r="2" spans="1:5" ht="15.75" thickBot="1" x14ac:dyDescent="0.3">
      <c r="A2" s="221"/>
      <c r="B2" s="221"/>
      <c r="E2" s="13" t="s">
        <v>68</v>
      </c>
    </row>
    <row r="3" spans="1:5" ht="32.25" thickBot="1" x14ac:dyDescent="0.3">
      <c r="A3" s="91" t="s">
        <v>3</v>
      </c>
      <c r="B3" s="92" t="s">
        <v>108</v>
      </c>
      <c r="C3" s="92" t="s">
        <v>335</v>
      </c>
      <c r="D3" s="92" t="s">
        <v>336</v>
      </c>
      <c r="E3" s="92" t="s">
        <v>338</v>
      </c>
    </row>
    <row r="4" spans="1:5" ht="16.5" thickBot="1" x14ac:dyDescent="0.3">
      <c r="A4" s="93">
        <v>1</v>
      </c>
      <c r="B4" s="94">
        <v>2</v>
      </c>
      <c r="C4" s="94">
        <v>3</v>
      </c>
      <c r="D4" s="94">
        <v>4</v>
      </c>
      <c r="E4" s="94">
        <v>5</v>
      </c>
    </row>
    <row r="5" spans="1:5" ht="16.5" thickBot="1" x14ac:dyDescent="0.3">
      <c r="A5" s="91" t="s">
        <v>10</v>
      </c>
      <c r="B5" s="95" t="s">
        <v>109</v>
      </c>
      <c r="C5" s="96">
        <f>SUM(C6:C11)</f>
        <v>20059280</v>
      </c>
      <c r="D5" s="96">
        <f>SUM(E5-C5)</f>
        <v>289570</v>
      </c>
      <c r="E5" s="96">
        <f t="shared" ref="E5" si="0">SUM(E6:E11)</f>
        <v>20348850</v>
      </c>
    </row>
    <row r="6" spans="1:5" ht="15.75" x14ac:dyDescent="0.25">
      <c r="A6" s="97" t="s">
        <v>110</v>
      </c>
      <c r="B6" s="98" t="s">
        <v>111</v>
      </c>
      <c r="C6" s="99">
        <v>10997840</v>
      </c>
      <c r="D6" s="196">
        <f t="shared" ref="D6:D69" si="1">SUM(E6-C6)</f>
        <v>0</v>
      </c>
      <c r="E6" s="99">
        <v>10997840</v>
      </c>
    </row>
    <row r="7" spans="1:5" ht="15.75" x14ac:dyDescent="0.25">
      <c r="A7" s="100" t="s">
        <v>112</v>
      </c>
      <c r="B7" s="101" t="s">
        <v>113</v>
      </c>
      <c r="C7" s="102"/>
      <c r="D7" s="194">
        <f t="shared" si="1"/>
        <v>0</v>
      </c>
      <c r="E7" s="102"/>
    </row>
    <row r="8" spans="1:5" ht="15.75" x14ac:dyDescent="0.25">
      <c r="A8" s="100" t="s">
        <v>114</v>
      </c>
      <c r="B8" s="101" t="s">
        <v>115</v>
      </c>
      <c r="C8" s="102">
        <v>7261440</v>
      </c>
      <c r="D8" s="200">
        <f t="shared" si="1"/>
        <v>189570</v>
      </c>
      <c r="E8" s="102">
        <v>7451010</v>
      </c>
    </row>
    <row r="9" spans="1:5" ht="15.75" x14ac:dyDescent="0.25">
      <c r="A9" s="100" t="s">
        <v>116</v>
      </c>
      <c r="B9" s="101" t="s">
        <v>117</v>
      </c>
      <c r="C9" s="102">
        <v>1800000</v>
      </c>
      <c r="D9" s="200">
        <f t="shared" si="1"/>
        <v>100000</v>
      </c>
      <c r="E9" s="102">
        <v>1900000</v>
      </c>
    </row>
    <row r="10" spans="1:5" ht="15.75" x14ac:dyDescent="0.25">
      <c r="A10" s="100" t="s">
        <v>118</v>
      </c>
      <c r="B10" s="101" t="s">
        <v>119</v>
      </c>
      <c r="C10" s="102"/>
      <c r="D10" s="194">
        <f t="shared" si="1"/>
        <v>0</v>
      </c>
      <c r="E10" s="102"/>
    </row>
    <row r="11" spans="1:5" ht="16.5" thickBot="1" x14ac:dyDescent="0.3">
      <c r="A11" s="103" t="s">
        <v>120</v>
      </c>
      <c r="B11" s="104" t="s">
        <v>121</v>
      </c>
      <c r="C11" s="102"/>
      <c r="D11" s="195">
        <f t="shared" si="1"/>
        <v>0</v>
      </c>
      <c r="E11" s="102"/>
    </row>
    <row r="12" spans="1:5" ht="16.5" thickBot="1" x14ac:dyDescent="0.3">
      <c r="A12" s="91" t="s">
        <v>13</v>
      </c>
      <c r="B12" s="105" t="s">
        <v>122</v>
      </c>
      <c r="C12" s="96">
        <f>SUM(C13:C17)</f>
        <v>3974730</v>
      </c>
      <c r="D12" s="96">
        <f t="shared" si="1"/>
        <v>13036522</v>
      </c>
      <c r="E12" s="96">
        <f t="shared" ref="E12" si="2">SUM(E13:E17)</f>
        <v>17011252</v>
      </c>
    </row>
    <row r="13" spans="1:5" ht="15.75" x14ac:dyDescent="0.25">
      <c r="A13" s="97" t="s">
        <v>123</v>
      </c>
      <c r="B13" s="98" t="s">
        <v>124</v>
      </c>
      <c r="C13" s="99"/>
      <c r="D13" s="196">
        <f t="shared" si="1"/>
        <v>0</v>
      </c>
      <c r="E13" s="99"/>
    </row>
    <row r="14" spans="1:5" ht="15.75" x14ac:dyDescent="0.25">
      <c r="A14" s="100" t="s">
        <v>125</v>
      </c>
      <c r="B14" s="101" t="s">
        <v>126</v>
      </c>
      <c r="C14" s="102"/>
      <c r="D14" s="194">
        <f t="shared" si="1"/>
        <v>0</v>
      </c>
      <c r="E14" s="102"/>
    </row>
    <row r="15" spans="1:5" ht="15.75" x14ac:dyDescent="0.25">
      <c r="A15" s="100" t="s">
        <v>127</v>
      </c>
      <c r="B15" s="101" t="s">
        <v>128</v>
      </c>
      <c r="C15" s="102"/>
      <c r="D15" s="194">
        <f t="shared" si="1"/>
        <v>0</v>
      </c>
      <c r="E15" s="102"/>
    </row>
    <row r="16" spans="1:5" ht="15.75" x14ac:dyDescent="0.25">
      <c r="A16" s="100" t="s">
        <v>129</v>
      </c>
      <c r="B16" s="101" t="s">
        <v>130</v>
      </c>
      <c r="C16" s="102"/>
      <c r="D16" s="194">
        <f t="shared" si="1"/>
        <v>0</v>
      </c>
      <c r="E16" s="102"/>
    </row>
    <row r="17" spans="1:5" ht="15.75" x14ac:dyDescent="0.25">
      <c r="A17" s="100" t="s">
        <v>131</v>
      </c>
      <c r="B17" s="101" t="s">
        <v>132</v>
      </c>
      <c r="C17" s="102">
        <v>3974730</v>
      </c>
      <c r="D17" s="200">
        <f t="shared" si="1"/>
        <v>13036522</v>
      </c>
      <c r="E17" s="102">
        <v>17011252</v>
      </c>
    </row>
    <row r="18" spans="1:5" ht="16.5" thickBot="1" x14ac:dyDescent="0.3">
      <c r="A18" s="103" t="s">
        <v>133</v>
      </c>
      <c r="B18" s="104" t="s">
        <v>134</v>
      </c>
      <c r="C18" s="106"/>
      <c r="D18" s="195">
        <f t="shared" si="1"/>
        <v>0</v>
      </c>
      <c r="E18" s="106"/>
    </row>
    <row r="19" spans="1:5" ht="16.5" thickBot="1" x14ac:dyDescent="0.3">
      <c r="A19" s="91" t="s">
        <v>7</v>
      </c>
      <c r="B19" s="95" t="s">
        <v>135</v>
      </c>
      <c r="C19" s="96">
        <f>SUM(C20:C24)</f>
        <v>0</v>
      </c>
      <c r="D19" s="96">
        <f t="shared" si="1"/>
        <v>0</v>
      </c>
      <c r="E19" s="96">
        <f t="shared" ref="E19" si="3">SUM(E20:E24)</f>
        <v>0</v>
      </c>
    </row>
    <row r="20" spans="1:5" ht="15.75" x14ac:dyDescent="0.25">
      <c r="A20" s="97" t="s">
        <v>136</v>
      </c>
      <c r="B20" s="98" t="s">
        <v>137</v>
      </c>
      <c r="C20" s="99"/>
      <c r="D20" s="196">
        <f t="shared" si="1"/>
        <v>0</v>
      </c>
      <c r="E20" s="99"/>
    </row>
    <row r="21" spans="1:5" ht="15.75" x14ac:dyDescent="0.25">
      <c r="A21" s="100" t="s">
        <v>138</v>
      </c>
      <c r="B21" s="101" t="s">
        <v>139</v>
      </c>
      <c r="C21" s="102"/>
      <c r="D21" s="194">
        <f t="shared" si="1"/>
        <v>0</v>
      </c>
      <c r="E21" s="102"/>
    </row>
    <row r="22" spans="1:5" ht="15.75" x14ac:dyDescent="0.25">
      <c r="A22" s="100" t="s">
        <v>140</v>
      </c>
      <c r="B22" s="101" t="s">
        <v>141</v>
      </c>
      <c r="C22" s="102"/>
      <c r="D22" s="194">
        <f t="shared" si="1"/>
        <v>0</v>
      </c>
      <c r="E22" s="102"/>
    </row>
    <row r="23" spans="1:5" ht="15.75" x14ac:dyDescent="0.25">
      <c r="A23" s="100" t="s">
        <v>142</v>
      </c>
      <c r="B23" s="101" t="s">
        <v>143</v>
      </c>
      <c r="C23" s="102"/>
      <c r="D23" s="194">
        <f t="shared" si="1"/>
        <v>0</v>
      </c>
      <c r="E23" s="102"/>
    </row>
    <row r="24" spans="1:5" ht="15.75" x14ac:dyDescent="0.25">
      <c r="A24" s="100" t="s">
        <v>144</v>
      </c>
      <c r="B24" s="101" t="s">
        <v>145</v>
      </c>
      <c r="C24" s="102"/>
      <c r="D24" s="194">
        <f t="shared" si="1"/>
        <v>0</v>
      </c>
      <c r="E24" s="102"/>
    </row>
    <row r="25" spans="1:5" ht="16.5" thickBot="1" x14ac:dyDescent="0.3">
      <c r="A25" s="103" t="s">
        <v>146</v>
      </c>
      <c r="B25" s="104" t="s">
        <v>147</v>
      </c>
      <c r="C25" s="106"/>
      <c r="D25" s="195">
        <f t="shared" si="1"/>
        <v>0</v>
      </c>
      <c r="E25" s="106"/>
    </row>
    <row r="26" spans="1:5" ht="16.5" thickBot="1" x14ac:dyDescent="0.3">
      <c r="A26" s="91" t="s">
        <v>148</v>
      </c>
      <c r="B26" s="95" t="s">
        <v>149</v>
      </c>
      <c r="C26" s="107">
        <f>SUM(C27,C30,C31,C32)</f>
        <v>5470418</v>
      </c>
      <c r="D26" s="96">
        <f t="shared" si="1"/>
        <v>0</v>
      </c>
      <c r="E26" s="107">
        <f t="shared" ref="E26" si="4">SUM(E27,E30,E31,E32)</f>
        <v>5470418</v>
      </c>
    </row>
    <row r="27" spans="1:5" ht="15.75" x14ac:dyDescent="0.25">
      <c r="A27" s="97" t="s">
        <v>150</v>
      </c>
      <c r="B27" s="98" t="s">
        <v>151</v>
      </c>
      <c r="C27" s="108">
        <f>SUM(C28:C29)</f>
        <v>4655418</v>
      </c>
      <c r="D27" s="196">
        <f t="shared" si="1"/>
        <v>0</v>
      </c>
      <c r="E27" s="108">
        <f t="shared" ref="E27" si="5">SUM(E28:E29)</f>
        <v>4655418</v>
      </c>
    </row>
    <row r="28" spans="1:5" ht="15.75" x14ac:dyDescent="0.25">
      <c r="A28" s="100" t="s">
        <v>152</v>
      </c>
      <c r="B28" s="101" t="s">
        <v>153</v>
      </c>
      <c r="C28" s="102">
        <v>2155418</v>
      </c>
      <c r="D28" s="194">
        <f t="shared" si="1"/>
        <v>0</v>
      </c>
      <c r="E28" s="102">
        <v>2155418</v>
      </c>
    </row>
    <row r="29" spans="1:5" ht="15.75" x14ac:dyDescent="0.25">
      <c r="A29" s="100" t="s">
        <v>154</v>
      </c>
      <c r="B29" s="101" t="s">
        <v>155</v>
      </c>
      <c r="C29" s="102">
        <v>2500000</v>
      </c>
      <c r="D29" s="194">
        <f t="shared" si="1"/>
        <v>0</v>
      </c>
      <c r="E29" s="102">
        <v>2500000</v>
      </c>
    </row>
    <row r="30" spans="1:5" ht="15.75" x14ac:dyDescent="0.25">
      <c r="A30" s="100" t="s">
        <v>156</v>
      </c>
      <c r="B30" s="101" t="s">
        <v>157</v>
      </c>
      <c r="C30" s="102">
        <v>800000</v>
      </c>
      <c r="D30" s="194">
        <f t="shared" si="1"/>
        <v>0</v>
      </c>
      <c r="E30" s="102">
        <v>800000</v>
      </c>
    </row>
    <row r="31" spans="1:5" ht="15.75" x14ac:dyDescent="0.25">
      <c r="A31" s="100" t="s">
        <v>158</v>
      </c>
      <c r="B31" s="101" t="s">
        <v>159</v>
      </c>
      <c r="C31" s="102"/>
      <c r="D31" s="194">
        <f t="shared" si="1"/>
        <v>0</v>
      </c>
      <c r="E31" s="102"/>
    </row>
    <row r="32" spans="1:5" ht="16.5" thickBot="1" x14ac:dyDescent="0.3">
      <c r="A32" s="103" t="s">
        <v>160</v>
      </c>
      <c r="B32" s="104" t="s">
        <v>161</v>
      </c>
      <c r="C32" s="106">
        <v>15000</v>
      </c>
      <c r="D32" s="195">
        <f t="shared" si="1"/>
        <v>0</v>
      </c>
      <c r="E32" s="106">
        <v>15000</v>
      </c>
    </row>
    <row r="33" spans="1:5" ht="16.5" thickBot="1" x14ac:dyDescent="0.3">
      <c r="A33" s="91" t="s">
        <v>9</v>
      </c>
      <c r="B33" s="95" t="s">
        <v>162</v>
      </c>
      <c r="C33" s="96">
        <f>SUM(C34:C43)</f>
        <v>270000</v>
      </c>
      <c r="D33" s="96">
        <f t="shared" si="1"/>
        <v>0</v>
      </c>
      <c r="E33" s="96">
        <f t="shared" ref="E33" si="6">SUM(E34:E43)</f>
        <v>270000</v>
      </c>
    </row>
    <row r="34" spans="1:5" ht="15.75" x14ac:dyDescent="0.25">
      <c r="A34" s="97" t="s">
        <v>163</v>
      </c>
      <c r="B34" s="98" t="s">
        <v>164</v>
      </c>
      <c r="C34" s="99"/>
      <c r="D34" s="192">
        <f t="shared" si="1"/>
        <v>0</v>
      </c>
      <c r="E34" s="99"/>
    </row>
    <row r="35" spans="1:5" ht="15.75" x14ac:dyDescent="0.25">
      <c r="A35" s="100" t="s">
        <v>165</v>
      </c>
      <c r="B35" s="101" t="s">
        <v>166</v>
      </c>
      <c r="C35" s="102">
        <v>50000</v>
      </c>
      <c r="D35" s="194">
        <f t="shared" si="1"/>
        <v>0</v>
      </c>
      <c r="E35" s="102">
        <v>50000</v>
      </c>
    </row>
    <row r="36" spans="1:5" ht="15.75" x14ac:dyDescent="0.25">
      <c r="A36" s="100" t="s">
        <v>167</v>
      </c>
      <c r="B36" s="101" t="s">
        <v>168</v>
      </c>
      <c r="C36" s="102"/>
      <c r="D36" s="194">
        <f t="shared" si="1"/>
        <v>0</v>
      </c>
      <c r="E36" s="102"/>
    </row>
    <row r="37" spans="1:5" ht="15.75" x14ac:dyDescent="0.25">
      <c r="A37" s="100" t="s">
        <v>169</v>
      </c>
      <c r="B37" s="101" t="s">
        <v>170</v>
      </c>
      <c r="C37" s="102">
        <v>220000</v>
      </c>
      <c r="D37" s="194">
        <f t="shared" si="1"/>
        <v>0</v>
      </c>
      <c r="E37" s="102">
        <v>220000</v>
      </c>
    </row>
    <row r="38" spans="1:5" ht="15.75" x14ac:dyDescent="0.25">
      <c r="A38" s="100" t="s">
        <v>171</v>
      </c>
      <c r="B38" s="101" t="s">
        <v>172</v>
      </c>
      <c r="C38" s="102"/>
      <c r="D38" s="194">
        <f t="shared" si="1"/>
        <v>0</v>
      </c>
      <c r="E38" s="102"/>
    </row>
    <row r="39" spans="1:5" ht="15.75" x14ac:dyDescent="0.25">
      <c r="A39" s="100" t="s">
        <v>173</v>
      </c>
      <c r="B39" s="101" t="s">
        <v>174</v>
      </c>
      <c r="C39" s="102"/>
      <c r="D39" s="194">
        <f t="shared" si="1"/>
        <v>0</v>
      </c>
      <c r="E39" s="102"/>
    </row>
    <row r="40" spans="1:5" ht="15.75" x14ac:dyDescent="0.25">
      <c r="A40" s="100" t="s">
        <v>175</v>
      </c>
      <c r="B40" s="101" t="s">
        <v>176</v>
      </c>
      <c r="C40" s="102"/>
      <c r="D40" s="194">
        <f t="shared" si="1"/>
        <v>0</v>
      </c>
      <c r="E40" s="102"/>
    </row>
    <row r="41" spans="1:5" ht="15.75" x14ac:dyDescent="0.25">
      <c r="A41" s="100" t="s">
        <v>177</v>
      </c>
      <c r="B41" s="101" t="s">
        <v>178</v>
      </c>
      <c r="C41" s="102"/>
      <c r="D41" s="194">
        <f t="shared" si="1"/>
        <v>0</v>
      </c>
      <c r="E41" s="102"/>
    </row>
    <row r="42" spans="1:5" ht="15.75" x14ac:dyDescent="0.25">
      <c r="A42" s="100" t="s">
        <v>179</v>
      </c>
      <c r="B42" s="101" t="s">
        <v>180</v>
      </c>
      <c r="C42" s="109"/>
      <c r="D42" s="194">
        <f t="shared" si="1"/>
        <v>0</v>
      </c>
      <c r="E42" s="109"/>
    </row>
    <row r="43" spans="1:5" ht="16.5" thickBot="1" x14ac:dyDescent="0.3">
      <c r="A43" s="103" t="s">
        <v>181</v>
      </c>
      <c r="B43" s="104" t="s">
        <v>26</v>
      </c>
      <c r="C43" s="110"/>
      <c r="D43" s="193">
        <f t="shared" si="1"/>
        <v>0</v>
      </c>
      <c r="E43" s="110"/>
    </row>
    <row r="44" spans="1:5" ht="16.5" thickBot="1" x14ac:dyDescent="0.3">
      <c r="A44" s="91" t="s">
        <v>22</v>
      </c>
      <c r="B44" s="95" t="s">
        <v>182</v>
      </c>
      <c r="C44" s="96"/>
      <c r="D44" s="96">
        <f t="shared" si="1"/>
        <v>0</v>
      </c>
      <c r="E44" s="96"/>
    </row>
    <row r="45" spans="1:5" ht="15.75" x14ac:dyDescent="0.25">
      <c r="A45" s="97" t="s">
        <v>183</v>
      </c>
      <c r="B45" s="98" t="s">
        <v>184</v>
      </c>
      <c r="C45" s="111"/>
      <c r="D45" s="192">
        <f t="shared" si="1"/>
        <v>0</v>
      </c>
      <c r="E45" s="111"/>
    </row>
    <row r="46" spans="1:5" ht="15.75" x14ac:dyDescent="0.25">
      <c r="A46" s="100" t="s">
        <v>185</v>
      </c>
      <c r="B46" s="101" t="s">
        <v>186</v>
      </c>
      <c r="C46" s="109"/>
      <c r="D46" s="194">
        <f t="shared" si="1"/>
        <v>0</v>
      </c>
      <c r="E46" s="109"/>
    </row>
    <row r="47" spans="1:5" ht="15.75" x14ac:dyDescent="0.25">
      <c r="A47" s="100" t="s">
        <v>187</v>
      </c>
      <c r="B47" s="101" t="s">
        <v>188</v>
      </c>
      <c r="C47" s="109"/>
      <c r="D47" s="194">
        <f t="shared" si="1"/>
        <v>0</v>
      </c>
      <c r="E47" s="109"/>
    </row>
    <row r="48" spans="1:5" ht="15.75" x14ac:dyDescent="0.25">
      <c r="A48" s="100" t="s">
        <v>189</v>
      </c>
      <c r="B48" s="101" t="s">
        <v>190</v>
      </c>
      <c r="C48" s="109"/>
      <c r="D48" s="194">
        <f t="shared" si="1"/>
        <v>0</v>
      </c>
      <c r="E48" s="109"/>
    </row>
    <row r="49" spans="1:5" ht="16.5" thickBot="1" x14ac:dyDescent="0.3">
      <c r="A49" s="103" t="s">
        <v>191</v>
      </c>
      <c r="B49" s="104" t="s">
        <v>192</v>
      </c>
      <c r="C49" s="110"/>
      <c r="D49" s="193">
        <f t="shared" si="1"/>
        <v>0</v>
      </c>
      <c r="E49" s="110"/>
    </row>
    <row r="50" spans="1:5" ht="16.5" thickBot="1" x14ac:dyDescent="0.3">
      <c r="A50" s="91" t="s">
        <v>193</v>
      </c>
      <c r="B50" s="95" t="s">
        <v>194</v>
      </c>
      <c r="C50" s="96"/>
      <c r="D50" s="96">
        <f t="shared" si="1"/>
        <v>0</v>
      </c>
      <c r="E50" s="96"/>
    </row>
    <row r="51" spans="1:5" ht="15.75" x14ac:dyDescent="0.25">
      <c r="A51" s="97" t="s">
        <v>195</v>
      </c>
      <c r="B51" s="98" t="s">
        <v>196</v>
      </c>
      <c r="C51" s="99"/>
      <c r="D51" s="192">
        <f t="shared" si="1"/>
        <v>0</v>
      </c>
      <c r="E51" s="99"/>
    </row>
    <row r="52" spans="1:5" ht="16.5" customHeight="1" x14ac:dyDescent="0.25">
      <c r="A52" s="100" t="s">
        <v>197</v>
      </c>
      <c r="B52" s="101" t="s">
        <v>198</v>
      </c>
      <c r="C52" s="102"/>
      <c r="D52" s="194">
        <f t="shared" si="1"/>
        <v>0</v>
      </c>
      <c r="E52" s="102"/>
    </row>
    <row r="53" spans="1:5" ht="15.75" x14ac:dyDescent="0.25">
      <c r="A53" s="100" t="s">
        <v>199</v>
      </c>
      <c r="B53" s="101" t="s">
        <v>200</v>
      </c>
      <c r="C53" s="102"/>
      <c r="D53" s="194">
        <f t="shared" si="1"/>
        <v>0</v>
      </c>
      <c r="E53" s="102"/>
    </row>
    <row r="54" spans="1:5" ht="16.5" thickBot="1" x14ac:dyDescent="0.3">
      <c r="A54" s="103" t="s">
        <v>201</v>
      </c>
      <c r="B54" s="104" t="s">
        <v>202</v>
      </c>
      <c r="C54" s="106"/>
      <c r="D54" s="193">
        <f t="shared" si="1"/>
        <v>0</v>
      </c>
      <c r="E54" s="106"/>
    </row>
    <row r="55" spans="1:5" ht="16.5" thickBot="1" x14ac:dyDescent="0.3">
      <c r="A55" s="91" t="s">
        <v>27</v>
      </c>
      <c r="B55" s="105" t="s">
        <v>203</v>
      </c>
      <c r="C55" s="96"/>
      <c r="D55" s="96">
        <f t="shared" si="1"/>
        <v>0</v>
      </c>
      <c r="E55" s="96"/>
    </row>
    <row r="56" spans="1:5" ht="15.75" x14ac:dyDescent="0.25">
      <c r="A56" s="97" t="s">
        <v>204</v>
      </c>
      <c r="B56" s="98" t="s">
        <v>205</v>
      </c>
      <c r="C56" s="109"/>
      <c r="D56" s="192">
        <f t="shared" si="1"/>
        <v>0</v>
      </c>
      <c r="E56" s="109"/>
    </row>
    <row r="57" spans="1:5" ht="15.75" x14ac:dyDescent="0.25">
      <c r="A57" s="100" t="s">
        <v>206</v>
      </c>
      <c r="B57" s="101" t="s">
        <v>207</v>
      </c>
      <c r="C57" s="109"/>
      <c r="D57" s="194">
        <f t="shared" si="1"/>
        <v>0</v>
      </c>
      <c r="E57" s="109"/>
    </row>
    <row r="58" spans="1:5" ht="15.75" x14ac:dyDescent="0.25">
      <c r="A58" s="100" t="s">
        <v>208</v>
      </c>
      <c r="B58" s="101" t="s">
        <v>209</v>
      </c>
      <c r="C58" s="109"/>
      <c r="D58" s="194">
        <f t="shared" si="1"/>
        <v>0</v>
      </c>
      <c r="E58" s="109"/>
    </row>
    <row r="59" spans="1:5" ht="16.5" thickBot="1" x14ac:dyDescent="0.3">
      <c r="A59" s="103" t="s">
        <v>210</v>
      </c>
      <c r="B59" s="104" t="s">
        <v>211</v>
      </c>
      <c r="C59" s="109"/>
      <c r="D59" s="193">
        <f t="shared" si="1"/>
        <v>0</v>
      </c>
      <c r="E59" s="109"/>
    </row>
    <row r="60" spans="1:5" ht="16.5" thickBot="1" x14ac:dyDescent="0.3">
      <c r="A60" s="91" t="s">
        <v>30</v>
      </c>
      <c r="B60" s="95" t="s">
        <v>212</v>
      </c>
      <c r="C60" s="107">
        <f>SUM(C5,C12,C19,C26,C33)</f>
        <v>29774428</v>
      </c>
      <c r="D60" s="96">
        <f t="shared" si="1"/>
        <v>13326092</v>
      </c>
      <c r="E60" s="107">
        <f>SUM(E5,E12,E19,E26,E33)</f>
        <v>43100520</v>
      </c>
    </row>
    <row r="61" spans="1:5" ht="16.5" thickBot="1" x14ac:dyDescent="0.3">
      <c r="A61" s="112" t="s">
        <v>33</v>
      </c>
      <c r="B61" s="105" t="s">
        <v>213</v>
      </c>
      <c r="C61" s="96"/>
      <c r="D61" s="96">
        <f t="shared" si="1"/>
        <v>0</v>
      </c>
      <c r="E61" s="96"/>
    </row>
    <row r="62" spans="1:5" ht="15.75" x14ac:dyDescent="0.25">
      <c r="A62" s="97" t="s">
        <v>214</v>
      </c>
      <c r="B62" s="98" t="s">
        <v>215</v>
      </c>
      <c r="C62" s="109"/>
      <c r="D62" s="192">
        <f t="shared" si="1"/>
        <v>0</v>
      </c>
      <c r="E62" s="109"/>
    </row>
    <row r="63" spans="1:5" ht="15.75" x14ac:dyDescent="0.25">
      <c r="A63" s="100" t="s">
        <v>216</v>
      </c>
      <c r="B63" s="101" t="s">
        <v>217</v>
      </c>
      <c r="C63" s="109"/>
      <c r="D63" s="194">
        <f t="shared" si="1"/>
        <v>0</v>
      </c>
      <c r="E63" s="109"/>
    </row>
    <row r="64" spans="1:5" ht="16.5" thickBot="1" x14ac:dyDescent="0.3">
      <c r="A64" s="103" t="s">
        <v>218</v>
      </c>
      <c r="B64" s="104" t="s">
        <v>219</v>
      </c>
      <c r="C64" s="109"/>
      <c r="D64" s="193">
        <f t="shared" si="1"/>
        <v>0</v>
      </c>
      <c r="E64" s="109"/>
    </row>
    <row r="65" spans="1:5" ht="16.5" thickBot="1" x14ac:dyDescent="0.3">
      <c r="A65" s="112" t="s">
        <v>36</v>
      </c>
      <c r="B65" s="105" t="s">
        <v>220</v>
      </c>
      <c r="C65" s="96"/>
      <c r="D65" s="96">
        <f t="shared" si="1"/>
        <v>0</v>
      </c>
      <c r="E65" s="96"/>
    </row>
    <row r="66" spans="1:5" ht="15.75" x14ac:dyDescent="0.25">
      <c r="A66" s="97" t="s">
        <v>221</v>
      </c>
      <c r="B66" s="98" t="s">
        <v>222</v>
      </c>
      <c r="C66" s="109"/>
      <c r="D66" s="192">
        <f t="shared" si="1"/>
        <v>0</v>
      </c>
      <c r="E66" s="109"/>
    </row>
    <row r="67" spans="1:5" ht="15.75" x14ac:dyDescent="0.25">
      <c r="A67" s="100" t="s">
        <v>223</v>
      </c>
      <c r="B67" s="101" t="s">
        <v>224</v>
      </c>
      <c r="C67" s="109"/>
      <c r="D67" s="194">
        <f t="shared" si="1"/>
        <v>0</v>
      </c>
      <c r="E67" s="109"/>
    </row>
    <row r="68" spans="1:5" ht="15.75" x14ac:dyDescent="0.25">
      <c r="A68" s="100" t="s">
        <v>225</v>
      </c>
      <c r="B68" s="101" t="s">
        <v>226</v>
      </c>
      <c r="C68" s="109"/>
      <c r="D68" s="194">
        <f t="shared" si="1"/>
        <v>0</v>
      </c>
      <c r="E68" s="109"/>
    </row>
    <row r="69" spans="1:5" ht="16.5" thickBot="1" x14ac:dyDescent="0.3">
      <c r="A69" s="103" t="s">
        <v>227</v>
      </c>
      <c r="B69" s="104" t="s">
        <v>228</v>
      </c>
      <c r="C69" s="109"/>
      <c r="D69" s="193">
        <f t="shared" si="1"/>
        <v>0</v>
      </c>
      <c r="E69" s="109"/>
    </row>
    <row r="70" spans="1:5" ht="16.5" thickBot="1" x14ac:dyDescent="0.3">
      <c r="A70" s="112" t="s">
        <v>39</v>
      </c>
      <c r="B70" s="105" t="s">
        <v>229</v>
      </c>
      <c r="C70" s="96">
        <f>SUM(C71:C72)</f>
        <v>16953005</v>
      </c>
      <c r="D70" s="96">
        <f t="shared" ref="D70:D84" si="7">SUM(E70-C70)</f>
        <v>2350893</v>
      </c>
      <c r="E70" s="96">
        <f t="shared" ref="E70" si="8">SUM(E71:E72)</f>
        <v>19303898</v>
      </c>
    </row>
    <row r="71" spans="1:5" ht="15.75" x14ac:dyDescent="0.25">
      <c r="A71" s="97" t="s">
        <v>230</v>
      </c>
      <c r="B71" s="98" t="s">
        <v>231</v>
      </c>
      <c r="C71" s="109">
        <v>16953005</v>
      </c>
      <c r="D71" s="205">
        <f t="shared" si="7"/>
        <v>2350893</v>
      </c>
      <c r="E71" s="109">
        <v>19303898</v>
      </c>
    </row>
    <row r="72" spans="1:5" ht="16.5" thickBot="1" x14ac:dyDescent="0.3">
      <c r="A72" s="103" t="s">
        <v>232</v>
      </c>
      <c r="B72" s="104" t="s">
        <v>233</v>
      </c>
      <c r="C72" s="109"/>
      <c r="D72" s="193">
        <f t="shared" si="7"/>
        <v>0</v>
      </c>
      <c r="E72" s="109"/>
    </row>
    <row r="73" spans="1:5" ht="16.5" thickBot="1" x14ac:dyDescent="0.3">
      <c r="A73" s="112" t="s">
        <v>42</v>
      </c>
      <c r="B73" s="105" t="s">
        <v>234</v>
      </c>
      <c r="C73" s="96"/>
      <c r="D73" s="96">
        <f t="shared" si="7"/>
        <v>0</v>
      </c>
      <c r="E73" s="96"/>
    </row>
    <row r="74" spans="1:5" ht="15.75" x14ac:dyDescent="0.25">
      <c r="A74" s="97" t="s">
        <v>235</v>
      </c>
      <c r="B74" s="98" t="s">
        <v>236</v>
      </c>
      <c r="C74" s="109"/>
      <c r="D74" s="192">
        <f t="shared" si="7"/>
        <v>0</v>
      </c>
      <c r="E74" s="109"/>
    </row>
    <row r="75" spans="1:5" ht="15.75" x14ac:dyDescent="0.25">
      <c r="A75" s="100" t="s">
        <v>237</v>
      </c>
      <c r="B75" s="101" t="s">
        <v>238</v>
      </c>
      <c r="C75" s="109"/>
      <c r="D75" s="194">
        <f t="shared" si="7"/>
        <v>0</v>
      </c>
      <c r="E75" s="109"/>
    </row>
    <row r="76" spans="1:5" ht="16.5" thickBot="1" x14ac:dyDescent="0.3">
      <c r="A76" s="136" t="s">
        <v>239</v>
      </c>
      <c r="B76" s="206" t="s">
        <v>240</v>
      </c>
      <c r="C76" s="207"/>
      <c r="D76" s="208">
        <f t="shared" si="7"/>
        <v>0</v>
      </c>
      <c r="E76" s="207"/>
    </row>
    <row r="77" spans="1:5" ht="16.5" thickBot="1" x14ac:dyDescent="0.3">
      <c r="A77" s="112" t="s">
        <v>45</v>
      </c>
      <c r="B77" s="105" t="s">
        <v>241</v>
      </c>
      <c r="C77" s="96"/>
      <c r="D77" s="96">
        <f t="shared" si="7"/>
        <v>0</v>
      </c>
      <c r="E77" s="96"/>
    </row>
    <row r="78" spans="1:5" ht="15.75" x14ac:dyDescent="0.25">
      <c r="A78" s="113" t="s">
        <v>242</v>
      </c>
      <c r="B78" s="98" t="s">
        <v>243</v>
      </c>
      <c r="C78" s="109"/>
      <c r="D78" s="192">
        <f t="shared" si="7"/>
        <v>0</v>
      </c>
      <c r="E78" s="109"/>
    </row>
    <row r="79" spans="1:5" ht="15.75" x14ac:dyDescent="0.25">
      <c r="A79" s="114" t="s">
        <v>244</v>
      </c>
      <c r="B79" s="101" t="s">
        <v>245</v>
      </c>
      <c r="C79" s="109"/>
      <c r="D79" s="194">
        <f t="shared" si="7"/>
        <v>0</v>
      </c>
      <c r="E79" s="109"/>
    </row>
    <row r="80" spans="1:5" ht="15.75" x14ac:dyDescent="0.25">
      <c r="A80" s="114" t="s">
        <v>246</v>
      </c>
      <c r="B80" s="101" t="s">
        <v>247</v>
      </c>
      <c r="C80" s="109"/>
      <c r="D80" s="194">
        <f t="shared" si="7"/>
        <v>0</v>
      </c>
      <c r="E80" s="109"/>
    </row>
    <row r="81" spans="1:5" ht="16.5" thickBot="1" x14ac:dyDescent="0.3">
      <c r="A81" s="115" t="s">
        <v>248</v>
      </c>
      <c r="B81" s="104" t="s">
        <v>249</v>
      </c>
      <c r="C81" s="109"/>
      <c r="D81" s="193">
        <f t="shared" si="7"/>
        <v>0</v>
      </c>
      <c r="E81" s="109"/>
    </row>
    <row r="82" spans="1:5" ht="16.5" thickBot="1" x14ac:dyDescent="0.3">
      <c r="A82" s="112" t="s">
        <v>48</v>
      </c>
      <c r="B82" s="105" t="s">
        <v>250</v>
      </c>
      <c r="C82" s="116"/>
      <c r="D82" s="96">
        <f t="shared" si="7"/>
        <v>0</v>
      </c>
      <c r="E82" s="116"/>
    </row>
    <row r="83" spans="1:5" ht="16.5" thickBot="1" x14ac:dyDescent="0.3">
      <c r="A83" s="112" t="s">
        <v>51</v>
      </c>
      <c r="B83" s="105" t="s">
        <v>251</v>
      </c>
      <c r="C83" s="107">
        <f>SUM(C61,C65,C70,C73,C77,C82)</f>
        <v>16953005</v>
      </c>
      <c r="D83" s="96">
        <f t="shared" si="7"/>
        <v>2350893</v>
      </c>
      <c r="E83" s="107">
        <f t="shared" ref="E83" si="9">SUM(E61,E65,E70,E73,E77,E82)</f>
        <v>19303898</v>
      </c>
    </row>
    <row r="84" spans="1:5" ht="16.5" thickBot="1" x14ac:dyDescent="0.3">
      <c r="A84" s="117" t="s">
        <v>54</v>
      </c>
      <c r="B84" s="118" t="s">
        <v>252</v>
      </c>
      <c r="C84" s="107">
        <f>SUM(C60,C83)</f>
        <v>46727433</v>
      </c>
      <c r="D84" s="96">
        <f t="shared" si="7"/>
        <v>15676985</v>
      </c>
      <c r="E84" s="107">
        <f t="shared" ref="E84" si="10">SUM(E60,E83)</f>
        <v>62404418</v>
      </c>
    </row>
    <row r="85" spans="1:5" ht="15.75" x14ac:dyDescent="0.25">
      <c r="A85" s="14"/>
      <c r="B85" s="15"/>
      <c r="C85" s="16"/>
    </row>
    <row r="86" spans="1:5" ht="15.75" x14ac:dyDescent="0.25">
      <c r="A86" s="220" t="s">
        <v>253</v>
      </c>
      <c r="B86" s="220"/>
      <c r="C86" s="220"/>
    </row>
    <row r="87" spans="1:5" ht="15.75" thickBot="1" x14ac:dyDescent="0.3">
      <c r="A87" s="222"/>
      <c r="B87" s="222"/>
      <c r="E87" s="17" t="s">
        <v>68</v>
      </c>
    </row>
    <row r="88" spans="1:5" ht="32.25" thickBot="1" x14ac:dyDescent="0.3">
      <c r="A88" s="91" t="s">
        <v>3</v>
      </c>
      <c r="B88" s="92" t="s">
        <v>254</v>
      </c>
      <c r="C88" s="92" t="s">
        <v>335</v>
      </c>
      <c r="D88" s="92" t="s">
        <v>336</v>
      </c>
      <c r="E88" s="92" t="s">
        <v>338</v>
      </c>
    </row>
    <row r="89" spans="1:5" ht="16.5" thickBot="1" x14ac:dyDescent="0.3">
      <c r="A89" s="91">
        <v>1</v>
      </c>
      <c r="B89" s="92">
        <v>2</v>
      </c>
      <c r="C89" s="92">
        <v>3</v>
      </c>
      <c r="D89" s="92">
        <v>4</v>
      </c>
      <c r="E89" s="92">
        <v>5</v>
      </c>
    </row>
    <row r="90" spans="1:5" ht="16.5" thickBot="1" x14ac:dyDescent="0.3">
      <c r="A90" s="93" t="s">
        <v>10</v>
      </c>
      <c r="B90" s="123" t="s">
        <v>255</v>
      </c>
      <c r="C90" s="124">
        <f>SUM(C91:C95)</f>
        <v>29615441</v>
      </c>
      <c r="D90" s="96">
        <f t="shared" ref="D90:D144" si="11">SUM(E90-C90)</f>
        <v>14917248</v>
      </c>
      <c r="E90" s="124">
        <f t="shared" ref="E90" si="12">SUM(E91:E95)</f>
        <v>44532689</v>
      </c>
    </row>
    <row r="91" spans="1:5" ht="15.75" x14ac:dyDescent="0.25">
      <c r="A91" s="125" t="s">
        <v>110</v>
      </c>
      <c r="B91" s="126" t="s">
        <v>256</v>
      </c>
      <c r="C91" s="127">
        <v>11296939</v>
      </c>
      <c r="D91" s="201">
        <f t="shared" si="11"/>
        <v>9486907</v>
      </c>
      <c r="E91" s="127">
        <v>20783846</v>
      </c>
    </row>
    <row r="92" spans="1:5" ht="15.75" x14ac:dyDescent="0.25">
      <c r="A92" s="100" t="s">
        <v>112</v>
      </c>
      <c r="B92" s="128" t="s">
        <v>15</v>
      </c>
      <c r="C92" s="129">
        <v>1720584</v>
      </c>
      <c r="D92" s="200">
        <f t="shared" si="11"/>
        <v>1027678</v>
      </c>
      <c r="E92" s="129">
        <v>2748262</v>
      </c>
    </row>
    <row r="93" spans="1:5" ht="15.75" x14ac:dyDescent="0.25">
      <c r="A93" s="100" t="s">
        <v>114</v>
      </c>
      <c r="B93" s="128" t="s">
        <v>257</v>
      </c>
      <c r="C93" s="130">
        <v>12409649</v>
      </c>
      <c r="D93" s="200">
        <f t="shared" si="11"/>
        <v>4392403</v>
      </c>
      <c r="E93" s="130">
        <v>16802052</v>
      </c>
    </row>
    <row r="94" spans="1:5" ht="15.75" x14ac:dyDescent="0.25">
      <c r="A94" s="100" t="s">
        <v>116</v>
      </c>
      <c r="B94" s="128" t="s">
        <v>19</v>
      </c>
      <c r="C94" s="130">
        <v>2742000</v>
      </c>
      <c r="D94" s="200">
        <f t="shared" si="11"/>
        <v>0</v>
      </c>
      <c r="E94" s="130">
        <v>2742000</v>
      </c>
    </row>
    <row r="95" spans="1:5" ht="15.75" x14ac:dyDescent="0.25">
      <c r="A95" s="100" t="s">
        <v>258</v>
      </c>
      <c r="B95" s="131" t="s">
        <v>21</v>
      </c>
      <c r="C95" s="130">
        <v>1446269</v>
      </c>
      <c r="D95" s="200">
        <f t="shared" si="11"/>
        <v>10260</v>
      </c>
      <c r="E95" s="130">
        <v>1456529</v>
      </c>
    </row>
    <row r="96" spans="1:5" ht="15.75" x14ac:dyDescent="0.25">
      <c r="A96" s="100" t="s">
        <v>120</v>
      </c>
      <c r="B96" s="128" t="s">
        <v>259</v>
      </c>
      <c r="C96" s="130"/>
      <c r="D96" s="200">
        <f t="shared" si="11"/>
        <v>10260</v>
      </c>
      <c r="E96" s="130">
        <v>10260</v>
      </c>
    </row>
    <row r="97" spans="1:5" ht="15.75" x14ac:dyDescent="0.25">
      <c r="A97" s="100" t="s">
        <v>260</v>
      </c>
      <c r="B97" s="132" t="s">
        <v>261</v>
      </c>
      <c r="C97" s="130"/>
      <c r="D97" s="200">
        <f t="shared" si="11"/>
        <v>0</v>
      </c>
      <c r="E97" s="130"/>
    </row>
    <row r="98" spans="1:5" ht="15.75" x14ac:dyDescent="0.25">
      <c r="A98" s="100" t="s">
        <v>262</v>
      </c>
      <c r="B98" s="133" t="s">
        <v>263</v>
      </c>
      <c r="C98" s="130"/>
      <c r="D98" s="200">
        <f t="shared" si="11"/>
        <v>0</v>
      </c>
      <c r="E98" s="130"/>
    </row>
    <row r="99" spans="1:5" ht="15.75" x14ac:dyDescent="0.25">
      <c r="A99" s="100" t="s">
        <v>264</v>
      </c>
      <c r="B99" s="133" t="s">
        <v>265</v>
      </c>
      <c r="C99" s="130"/>
      <c r="D99" s="200">
        <f t="shared" si="11"/>
        <v>0</v>
      </c>
      <c r="E99" s="130"/>
    </row>
    <row r="100" spans="1:5" ht="15.75" x14ac:dyDescent="0.25">
      <c r="A100" s="100" t="s">
        <v>266</v>
      </c>
      <c r="B100" s="132" t="s">
        <v>267</v>
      </c>
      <c r="C100" s="130">
        <v>1136269</v>
      </c>
      <c r="D100" s="200">
        <f t="shared" si="11"/>
        <v>0</v>
      </c>
      <c r="E100" s="130">
        <v>1136269</v>
      </c>
    </row>
    <row r="101" spans="1:5" ht="15.75" x14ac:dyDescent="0.25">
      <c r="A101" s="100" t="s">
        <v>268</v>
      </c>
      <c r="B101" s="132" t="s">
        <v>269</v>
      </c>
      <c r="C101" s="130"/>
      <c r="D101" s="200">
        <f t="shared" si="11"/>
        <v>0</v>
      </c>
      <c r="E101" s="130"/>
    </row>
    <row r="102" spans="1:5" ht="15.75" x14ac:dyDescent="0.25">
      <c r="A102" s="100" t="s">
        <v>270</v>
      </c>
      <c r="B102" s="133" t="s">
        <v>271</v>
      </c>
      <c r="C102" s="130"/>
      <c r="D102" s="200">
        <f t="shared" si="11"/>
        <v>0</v>
      </c>
      <c r="E102" s="130"/>
    </row>
    <row r="103" spans="1:5" ht="15.75" x14ac:dyDescent="0.25">
      <c r="A103" s="134" t="s">
        <v>272</v>
      </c>
      <c r="B103" s="135" t="s">
        <v>273</v>
      </c>
      <c r="C103" s="130"/>
      <c r="D103" s="200">
        <f t="shared" si="11"/>
        <v>0</v>
      </c>
      <c r="E103" s="130"/>
    </row>
    <row r="104" spans="1:5" ht="15.75" x14ac:dyDescent="0.25">
      <c r="A104" s="100" t="s">
        <v>274</v>
      </c>
      <c r="B104" s="135" t="s">
        <v>275</v>
      </c>
      <c r="C104" s="130"/>
      <c r="D104" s="200">
        <f t="shared" si="11"/>
        <v>0</v>
      </c>
      <c r="E104" s="130"/>
    </row>
    <row r="105" spans="1:5" ht="16.5" thickBot="1" x14ac:dyDescent="0.3">
      <c r="A105" s="136" t="s">
        <v>276</v>
      </c>
      <c r="B105" s="137" t="s">
        <v>277</v>
      </c>
      <c r="C105" s="138">
        <v>310000</v>
      </c>
      <c r="D105" s="202">
        <f t="shared" si="11"/>
        <v>0</v>
      </c>
      <c r="E105" s="138">
        <v>310000</v>
      </c>
    </row>
    <row r="106" spans="1:5" ht="16.5" thickBot="1" x14ac:dyDescent="0.3">
      <c r="A106" s="91" t="s">
        <v>13</v>
      </c>
      <c r="B106" s="139" t="s">
        <v>278</v>
      </c>
      <c r="C106" s="140">
        <f>SUM(C107,C109)</f>
        <v>4946962</v>
      </c>
      <c r="D106" s="96">
        <f t="shared" si="11"/>
        <v>3894000</v>
      </c>
      <c r="E106" s="140">
        <f t="shared" ref="E106" si="13">SUM(E107,E109)</f>
        <v>8840962</v>
      </c>
    </row>
    <row r="107" spans="1:5" ht="15.75" x14ac:dyDescent="0.25">
      <c r="A107" s="97" t="s">
        <v>123</v>
      </c>
      <c r="B107" s="128" t="s">
        <v>70</v>
      </c>
      <c r="C107" s="141">
        <v>444500</v>
      </c>
      <c r="D107" s="201">
        <f t="shared" si="11"/>
        <v>1624000</v>
      </c>
      <c r="E107" s="141">
        <v>2068500</v>
      </c>
    </row>
    <row r="108" spans="1:5" ht="15.75" x14ac:dyDescent="0.25">
      <c r="A108" s="97" t="s">
        <v>125</v>
      </c>
      <c r="B108" s="142" t="s">
        <v>279</v>
      </c>
      <c r="C108" s="141"/>
      <c r="D108" s="200">
        <f t="shared" si="11"/>
        <v>0</v>
      </c>
      <c r="E108" s="141"/>
    </row>
    <row r="109" spans="1:5" ht="15.75" x14ac:dyDescent="0.25">
      <c r="A109" s="97" t="s">
        <v>127</v>
      </c>
      <c r="B109" s="142" t="s">
        <v>74</v>
      </c>
      <c r="C109" s="141">
        <v>4502462</v>
      </c>
      <c r="D109" s="200">
        <f t="shared" si="11"/>
        <v>2270000</v>
      </c>
      <c r="E109" s="141">
        <v>6772462</v>
      </c>
    </row>
    <row r="110" spans="1:5" ht="15.75" x14ac:dyDescent="0.25">
      <c r="A110" s="97" t="s">
        <v>129</v>
      </c>
      <c r="B110" s="142" t="s">
        <v>280</v>
      </c>
      <c r="C110" s="141">
        <v>4502462</v>
      </c>
      <c r="D110" s="200">
        <f t="shared" si="11"/>
        <v>3</v>
      </c>
      <c r="E110" s="141">
        <v>4502465</v>
      </c>
    </row>
    <row r="111" spans="1:5" ht="15.75" x14ac:dyDescent="0.25">
      <c r="A111" s="97" t="s">
        <v>131</v>
      </c>
      <c r="B111" s="104" t="s">
        <v>78</v>
      </c>
      <c r="C111" s="129"/>
      <c r="D111" s="200">
        <f t="shared" si="11"/>
        <v>0</v>
      </c>
      <c r="E111" s="129"/>
    </row>
    <row r="112" spans="1:5" ht="15.75" x14ac:dyDescent="0.25">
      <c r="A112" s="97" t="s">
        <v>133</v>
      </c>
      <c r="B112" s="101" t="s">
        <v>281</v>
      </c>
      <c r="C112" s="129"/>
      <c r="D112" s="200">
        <f t="shared" si="11"/>
        <v>0</v>
      </c>
      <c r="E112" s="129"/>
    </row>
    <row r="113" spans="1:5" ht="15.75" x14ac:dyDescent="0.25">
      <c r="A113" s="97" t="s">
        <v>282</v>
      </c>
      <c r="B113" s="143" t="s">
        <v>283</v>
      </c>
      <c r="C113" s="129"/>
      <c r="D113" s="200">
        <f t="shared" si="11"/>
        <v>0</v>
      </c>
      <c r="E113" s="129"/>
    </row>
    <row r="114" spans="1:5" ht="15.75" x14ac:dyDescent="0.25">
      <c r="A114" s="97" t="s">
        <v>284</v>
      </c>
      <c r="B114" s="133" t="s">
        <v>265</v>
      </c>
      <c r="C114" s="129"/>
      <c r="D114" s="200">
        <f t="shared" si="11"/>
        <v>0</v>
      </c>
      <c r="E114" s="129"/>
    </row>
    <row r="115" spans="1:5" ht="15.75" x14ac:dyDescent="0.25">
      <c r="A115" s="97" t="s">
        <v>285</v>
      </c>
      <c r="B115" s="133" t="s">
        <v>286</v>
      </c>
      <c r="C115" s="129"/>
      <c r="D115" s="200">
        <f t="shared" si="11"/>
        <v>0</v>
      </c>
      <c r="E115" s="129"/>
    </row>
    <row r="116" spans="1:5" ht="15.75" x14ac:dyDescent="0.25">
      <c r="A116" s="97" t="s">
        <v>287</v>
      </c>
      <c r="B116" s="133" t="s">
        <v>288</v>
      </c>
      <c r="C116" s="129"/>
      <c r="D116" s="200">
        <f t="shared" si="11"/>
        <v>0</v>
      </c>
      <c r="E116" s="129"/>
    </row>
    <row r="117" spans="1:5" ht="15.75" x14ac:dyDescent="0.25">
      <c r="A117" s="97" t="s">
        <v>289</v>
      </c>
      <c r="B117" s="133" t="s">
        <v>271</v>
      </c>
      <c r="C117" s="129"/>
      <c r="D117" s="200">
        <f t="shared" si="11"/>
        <v>0</v>
      </c>
      <c r="E117" s="129"/>
    </row>
    <row r="118" spans="1:5" ht="15.75" x14ac:dyDescent="0.25">
      <c r="A118" s="97" t="s">
        <v>290</v>
      </c>
      <c r="B118" s="133" t="s">
        <v>291</v>
      </c>
      <c r="C118" s="129"/>
      <c r="D118" s="200">
        <f t="shared" si="11"/>
        <v>0</v>
      </c>
      <c r="E118" s="129"/>
    </row>
    <row r="119" spans="1:5" ht="16.5" thickBot="1" x14ac:dyDescent="0.3">
      <c r="A119" s="134" t="s">
        <v>292</v>
      </c>
      <c r="B119" s="133" t="s">
        <v>293</v>
      </c>
      <c r="C119" s="130"/>
      <c r="D119" s="202">
        <f t="shared" si="11"/>
        <v>0</v>
      </c>
      <c r="E119" s="130"/>
    </row>
    <row r="120" spans="1:5" ht="16.5" thickBot="1" x14ac:dyDescent="0.3">
      <c r="A120" s="91" t="s">
        <v>7</v>
      </c>
      <c r="B120" s="144" t="s">
        <v>294</v>
      </c>
      <c r="C120" s="140">
        <f>SUM(C121:C122)</f>
        <v>11362658</v>
      </c>
      <c r="D120" s="96">
        <f t="shared" si="11"/>
        <v>-3430080</v>
      </c>
      <c r="E120" s="140">
        <f t="shared" ref="E120" si="14">SUM(E121:E122)</f>
        <v>7932578</v>
      </c>
    </row>
    <row r="121" spans="1:5" ht="15.75" x14ac:dyDescent="0.25">
      <c r="A121" s="97" t="s">
        <v>136</v>
      </c>
      <c r="B121" s="145" t="s">
        <v>295</v>
      </c>
      <c r="C121" s="141">
        <v>11362658</v>
      </c>
      <c r="D121" s="201">
        <f t="shared" si="11"/>
        <v>-3430080</v>
      </c>
      <c r="E121" s="141">
        <v>7932578</v>
      </c>
    </row>
    <row r="122" spans="1:5" ht="16.5" thickBot="1" x14ac:dyDescent="0.3">
      <c r="A122" s="103" t="s">
        <v>138</v>
      </c>
      <c r="B122" s="142" t="s">
        <v>296</v>
      </c>
      <c r="C122" s="130"/>
      <c r="D122" s="195">
        <f t="shared" si="11"/>
        <v>0</v>
      </c>
      <c r="E122" s="130"/>
    </row>
    <row r="123" spans="1:5" ht="16.5" thickBot="1" x14ac:dyDescent="0.3">
      <c r="A123" s="91" t="s">
        <v>8</v>
      </c>
      <c r="B123" s="144" t="s">
        <v>297</v>
      </c>
      <c r="C123" s="140">
        <f>SUM(C90,C106,C120)</f>
        <v>45925061</v>
      </c>
      <c r="D123" s="96">
        <f t="shared" si="11"/>
        <v>15381168</v>
      </c>
      <c r="E123" s="140">
        <f t="shared" ref="E123" si="15">SUM(E90,E106,E120)</f>
        <v>61306229</v>
      </c>
    </row>
    <row r="124" spans="1:5" ht="16.5" thickBot="1" x14ac:dyDescent="0.3">
      <c r="A124" s="91" t="s">
        <v>9</v>
      </c>
      <c r="B124" s="144" t="s">
        <v>298</v>
      </c>
      <c r="C124" s="140"/>
      <c r="D124" s="96">
        <f t="shared" si="11"/>
        <v>0</v>
      </c>
      <c r="E124" s="140"/>
    </row>
    <row r="125" spans="1:5" ht="15.75" x14ac:dyDescent="0.25">
      <c r="A125" s="97" t="s">
        <v>163</v>
      </c>
      <c r="B125" s="145" t="s">
        <v>299</v>
      </c>
      <c r="C125" s="129"/>
      <c r="D125" s="196">
        <f t="shared" si="11"/>
        <v>0</v>
      </c>
      <c r="E125" s="129"/>
    </row>
    <row r="126" spans="1:5" ht="15.75" x14ac:dyDescent="0.25">
      <c r="A126" s="97" t="s">
        <v>165</v>
      </c>
      <c r="B126" s="145" t="s">
        <v>300</v>
      </c>
      <c r="C126" s="129"/>
      <c r="D126" s="194">
        <f t="shared" si="11"/>
        <v>0</v>
      </c>
      <c r="E126" s="129"/>
    </row>
    <row r="127" spans="1:5" ht="16.5" thickBot="1" x14ac:dyDescent="0.3">
      <c r="A127" s="134" t="s">
        <v>167</v>
      </c>
      <c r="B127" s="131" t="s">
        <v>301</v>
      </c>
      <c r="C127" s="129"/>
      <c r="D127" s="195">
        <f t="shared" si="11"/>
        <v>0</v>
      </c>
      <c r="E127" s="129"/>
    </row>
    <row r="128" spans="1:5" ht="16.5" thickBot="1" x14ac:dyDescent="0.3">
      <c r="A128" s="91" t="s">
        <v>22</v>
      </c>
      <c r="B128" s="144" t="s">
        <v>302</v>
      </c>
      <c r="C128" s="140"/>
      <c r="D128" s="96">
        <f t="shared" si="11"/>
        <v>0</v>
      </c>
      <c r="E128" s="140"/>
    </row>
    <row r="129" spans="1:5" ht="15.75" x14ac:dyDescent="0.25">
      <c r="A129" s="97" t="s">
        <v>183</v>
      </c>
      <c r="B129" s="145" t="s">
        <v>303</v>
      </c>
      <c r="C129" s="129"/>
      <c r="D129" s="196">
        <f t="shared" si="11"/>
        <v>0</v>
      </c>
      <c r="E129" s="129"/>
    </row>
    <row r="130" spans="1:5" ht="15.75" x14ac:dyDescent="0.25">
      <c r="A130" s="97" t="s">
        <v>185</v>
      </c>
      <c r="B130" s="145" t="s">
        <v>304</v>
      </c>
      <c r="C130" s="129"/>
      <c r="D130" s="194">
        <f t="shared" si="11"/>
        <v>0</v>
      </c>
      <c r="E130" s="129"/>
    </row>
    <row r="131" spans="1:5" ht="15.75" x14ac:dyDescent="0.25">
      <c r="A131" s="97" t="s">
        <v>187</v>
      </c>
      <c r="B131" s="145" t="s">
        <v>305</v>
      </c>
      <c r="C131" s="129"/>
      <c r="D131" s="194">
        <f t="shared" si="11"/>
        <v>0</v>
      </c>
      <c r="E131" s="129"/>
    </row>
    <row r="132" spans="1:5" ht="16.5" thickBot="1" x14ac:dyDescent="0.3">
      <c r="A132" s="134" t="s">
        <v>189</v>
      </c>
      <c r="B132" s="131" t="s">
        <v>306</v>
      </c>
      <c r="C132" s="129"/>
      <c r="D132" s="195">
        <f t="shared" si="11"/>
        <v>0</v>
      </c>
      <c r="E132" s="129"/>
    </row>
    <row r="133" spans="1:5" ht="16.5" thickBot="1" x14ac:dyDescent="0.3">
      <c r="A133" s="91" t="s">
        <v>25</v>
      </c>
      <c r="B133" s="144" t="s">
        <v>307</v>
      </c>
      <c r="C133" s="146">
        <f>SUM(C134:C137)</f>
        <v>802372</v>
      </c>
      <c r="D133" s="96">
        <f t="shared" si="11"/>
        <v>295817</v>
      </c>
      <c r="E133" s="146">
        <f t="shared" ref="E133" si="16">SUM(E134:E137)</f>
        <v>1098189</v>
      </c>
    </row>
    <row r="134" spans="1:5" ht="15.75" x14ac:dyDescent="0.25">
      <c r="A134" s="97" t="s">
        <v>195</v>
      </c>
      <c r="B134" s="145" t="s">
        <v>308</v>
      </c>
      <c r="C134" s="129"/>
      <c r="D134" s="196">
        <f t="shared" si="11"/>
        <v>0</v>
      </c>
      <c r="E134" s="129"/>
    </row>
    <row r="135" spans="1:5" ht="15.75" x14ac:dyDescent="0.25">
      <c r="A135" s="97" t="s">
        <v>197</v>
      </c>
      <c r="B135" s="145" t="s">
        <v>309</v>
      </c>
      <c r="C135" s="129">
        <v>802372</v>
      </c>
      <c r="D135" s="200">
        <f t="shared" si="11"/>
        <v>295817</v>
      </c>
      <c r="E135" s="129">
        <v>1098189</v>
      </c>
    </row>
    <row r="136" spans="1:5" ht="15.75" x14ac:dyDescent="0.25">
      <c r="A136" s="97" t="s">
        <v>199</v>
      </c>
      <c r="B136" s="145" t="s">
        <v>310</v>
      </c>
      <c r="C136" s="129"/>
      <c r="D136" s="194">
        <f t="shared" si="11"/>
        <v>0</v>
      </c>
      <c r="E136" s="129"/>
    </row>
    <row r="137" spans="1:5" ht="16.5" thickBot="1" x14ac:dyDescent="0.3">
      <c r="A137" s="134" t="s">
        <v>201</v>
      </c>
      <c r="B137" s="131" t="s">
        <v>311</v>
      </c>
      <c r="C137" s="129"/>
      <c r="D137" s="195">
        <f t="shared" si="11"/>
        <v>0</v>
      </c>
      <c r="E137" s="129"/>
    </row>
    <row r="138" spans="1:5" ht="16.5" thickBot="1" x14ac:dyDescent="0.3">
      <c r="A138" s="91" t="s">
        <v>27</v>
      </c>
      <c r="B138" s="144" t="s">
        <v>312</v>
      </c>
      <c r="C138" s="147"/>
      <c r="D138" s="96">
        <f t="shared" si="11"/>
        <v>0</v>
      </c>
      <c r="E138" s="147"/>
    </row>
    <row r="139" spans="1:5" ht="15.75" x14ac:dyDescent="0.25">
      <c r="A139" s="97" t="s">
        <v>204</v>
      </c>
      <c r="B139" s="145" t="s">
        <v>313</v>
      </c>
      <c r="C139" s="129"/>
      <c r="D139" s="196">
        <f t="shared" si="11"/>
        <v>0</v>
      </c>
      <c r="E139" s="129"/>
    </row>
    <row r="140" spans="1:5" ht="15.75" x14ac:dyDescent="0.25">
      <c r="A140" s="97" t="s">
        <v>206</v>
      </c>
      <c r="B140" s="145" t="s">
        <v>314</v>
      </c>
      <c r="C140" s="129"/>
      <c r="D140" s="194">
        <f t="shared" si="11"/>
        <v>0</v>
      </c>
      <c r="E140" s="129"/>
    </row>
    <row r="141" spans="1:5" ht="15.75" x14ac:dyDescent="0.25">
      <c r="A141" s="97" t="s">
        <v>208</v>
      </c>
      <c r="B141" s="145" t="s">
        <v>315</v>
      </c>
      <c r="C141" s="129"/>
      <c r="D141" s="194">
        <f t="shared" si="11"/>
        <v>0</v>
      </c>
      <c r="E141" s="129"/>
    </row>
    <row r="142" spans="1:5" ht="16.5" thickBot="1" x14ac:dyDescent="0.3">
      <c r="A142" s="97" t="s">
        <v>210</v>
      </c>
      <c r="B142" s="145" t="s">
        <v>316</v>
      </c>
      <c r="C142" s="129"/>
      <c r="D142" s="195">
        <f t="shared" si="11"/>
        <v>0</v>
      </c>
      <c r="E142" s="129"/>
    </row>
    <row r="143" spans="1:5" ht="16.5" thickBot="1" x14ac:dyDescent="0.3">
      <c r="A143" s="91" t="s">
        <v>30</v>
      </c>
      <c r="B143" s="144" t="s">
        <v>317</v>
      </c>
      <c r="C143" s="148">
        <f>SUM(C124,C128,C133,C138)</f>
        <v>802372</v>
      </c>
      <c r="D143" s="96">
        <f t="shared" si="11"/>
        <v>295817</v>
      </c>
      <c r="E143" s="148">
        <f t="shared" ref="E143" si="17">SUM(E124,E128,E133,E138)</f>
        <v>1098189</v>
      </c>
    </row>
    <row r="144" spans="1:5" ht="16.5" thickBot="1" x14ac:dyDescent="0.3">
      <c r="A144" s="117" t="s">
        <v>33</v>
      </c>
      <c r="B144" s="118" t="s">
        <v>318</v>
      </c>
      <c r="C144" s="148">
        <f>SUM(C123,C143)</f>
        <v>46727433</v>
      </c>
      <c r="D144" s="96">
        <f t="shared" si="11"/>
        <v>15676985</v>
      </c>
      <c r="E144" s="148">
        <f t="shared" ref="E144" si="18">SUM(E123,E143)</f>
        <v>62404418</v>
      </c>
    </row>
    <row r="145" spans="1:5" ht="16.5" thickBot="1" x14ac:dyDescent="0.3">
      <c r="A145" s="14"/>
      <c r="B145" s="15"/>
      <c r="C145" s="18"/>
    </row>
    <row r="146" spans="1:5" ht="16.5" thickBot="1" x14ac:dyDescent="0.3">
      <c r="A146" s="223" t="s">
        <v>319</v>
      </c>
      <c r="B146" s="223"/>
      <c r="C146" s="22">
        <v>2</v>
      </c>
      <c r="D146" s="22">
        <v>2</v>
      </c>
      <c r="E146" s="22">
        <v>2</v>
      </c>
    </row>
    <row r="147" spans="1:5" ht="16.5" thickBot="1" x14ac:dyDescent="0.3">
      <c r="A147" s="223" t="s">
        <v>320</v>
      </c>
      <c r="B147" s="223"/>
      <c r="C147" s="22">
        <v>15</v>
      </c>
      <c r="D147" s="22">
        <v>15</v>
      </c>
      <c r="E147" s="22">
        <v>15</v>
      </c>
    </row>
    <row r="148" spans="1:5" ht="15.75" x14ac:dyDescent="0.25">
      <c r="A148" s="23"/>
      <c r="B148" s="24"/>
      <c r="C148" s="24"/>
    </row>
    <row r="149" spans="1:5" ht="15.75" x14ac:dyDescent="0.25">
      <c r="A149" s="218" t="s">
        <v>321</v>
      </c>
      <c r="B149" s="218"/>
      <c r="C149" s="218"/>
    </row>
    <row r="150" spans="1:5" ht="15.75" thickBot="1" x14ac:dyDescent="0.3">
      <c r="A150" s="219"/>
      <c r="B150" s="219"/>
      <c r="E150" s="119" t="s">
        <v>68</v>
      </c>
    </row>
    <row r="151" spans="1:5" ht="16.5" thickBot="1" x14ac:dyDescent="0.3">
      <c r="A151" s="120" t="s">
        <v>10</v>
      </c>
      <c r="B151" s="121" t="s">
        <v>322</v>
      </c>
      <c r="C151" s="122">
        <f>+C60-C123</f>
        <v>-16150633</v>
      </c>
      <c r="D151" s="96">
        <f t="shared" ref="D151:D152" si="19">SUM(E151-C151)</f>
        <v>-2055076</v>
      </c>
      <c r="E151" s="122">
        <f t="shared" ref="E151" si="20">+E60-E123</f>
        <v>-18205709</v>
      </c>
    </row>
    <row r="152" spans="1:5" ht="26.25" thickBot="1" x14ac:dyDescent="0.3">
      <c r="A152" s="120" t="s">
        <v>13</v>
      </c>
      <c r="B152" s="121" t="s">
        <v>323</v>
      </c>
      <c r="C152" s="122">
        <f>+C83-C143</f>
        <v>16150633</v>
      </c>
      <c r="D152" s="96">
        <f t="shared" si="19"/>
        <v>2055076</v>
      </c>
      <c r="E152" s="122">
        <f t="shared" ref="E152" si="21">+E83-E143</f>
        <v>18205709</v>
      </c>
    </row>
    <row r="153" spans="1:5" ht="15.75" x14ac:dyDescent="0.25">
      <c r="A153" s="19"/>
      <c r="B153" s="20"/>
      <c r="C153" s="21"/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60" orientation="portrait" r:id="rId1"/>
  <headerFooter alignWithMargins="0">
    <oddHeader>&amp;C&amp;"Times New Roman,Félkövér"Keszőhidegkút Község Önkormányzata
2020. ÉVI KÖLTSÉGVETÉSÉNEK ÖSSZEVONT MÉRLEGE&amp;R&amp;"Times New Roman,Félkövér dőlt"3. sz. melléklet</oddHeader>
  </headerFooter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M153"/>
  <sheetViews>
    <sheetView view="pageBreakPreview" zoomScale="60" zoomScaleNormal="90" zoomScalePageLayoutView="60" workbookViewId="0">
      <selection activeCell="I43" sqref="I43"/>
    </sheetView>
  </sheetViews>
  <sheetFormatPr defaultRowHeight="15" x14ac:dyDescent="0.25"/>
  <cols>
    <col min="1" max="1" width="9.85546875" customWidth="1"/>
    <col min="2" max="2" width="70.5703125" customWidth="1"/>
    <col min="3" max="3" width="24.7109375" customWidth="1"/>
    <col min="4" max="4" width="12.85546875" bestFit="1" customWidth="1"/>
    <col min="5" max="5" width="18" bestFit="1" customWidth="1"/>
    <col min="6" max="6" width="23.85546875" bestFit="1" customWidth="1"/>
    <col min="7" max="7" width="12.85546875" bestFit="1" customWidth="1"/>
    <col min="8" max="8" width="18" bestFit="1" customWidth="1"/>
    <col min="9" max="9" width="23.28515625" customWidth="1"/>
    <col min="10" max="10" width="6.7109375" customWidth="1"/>
    <col min="12" max="12" width="7.7109375" customWidth="1"/>
    <col min="13" max="13" width="9.140625" hidden="1" customWidth="1"/>
  </cols>
  <sheetData>
    <row r="1" spans="1:9" ht="42.75" x14ac:dyDescent="0.25">
      <c r="A1" s="224" t="s">
        <v>334</v>
      </c>
      <c r="B1" s="224"/>
      <c r="C1" s="27" t="s">
        <v>324</v>
      </c>
      <c r="D1" s="27"/>
      <c r="E1" s="27"/>
      <c r="F1" s="27" t="s">
        <v>325</v>
      </c>
      <c r="G1" s="27"/>
      <c r="H1" s="27"/>
      <c r="I1" s="27" t="s">
        <v>326</v>
      </c>
    </row>
    <row r="2" spans="1:9" x14ac:dyDescent="0.25">
      <c r="A2" s="26"/>
      <c r="B2" s="27" t="s">
        <v>107</v>
      </c>
      <c r="C2" s="27"/>
      <c r="D2" s="27"/>
      <c r="E2" s="27"/>
      <c r="F2" s="27"/>
      <c r="G2" s="27"/>
      <c r="H2" s="27"/>
      <c r="I2" s="27"/>
    </row>
    <row r="3" spans="1:9" ht="15.75" thickBot="1" x14ac:dyDescent="0.3">
      <c r="A3" s="225"/>
      <c r="B3" s="225"/>
      <c r="D3" s="28"/>
      <c r="E3" s="28"/>
      <c r="G3" s="28"/>
      <c r="H3" s="28"/>
      <c r="I3" s="28" t="s">
        <v>68</v>
      </c>
    </row>
    <row r="4" spans="1:9" ht="20.25" customHeight="1" thickBot="1" x14ac:dyDescent="0.3">
      <c r="A4" s="149" t="s">
        <v>327</v>
      </c>
      <c r="B4" s="29" t="s">
        <v>328</v>
      </c>
      <c r="C4" s="29" t="s">
        <v>335</v>
      </c>
      <c r="D4" s="29" t="s">
        <v>336</v>
      </c>
      <c r="E4" s="29" t="s">
        <v>338</v>
      </c>
      <c r="F4" s="29" t="s">
        <v>335</v>
      </c>
      <c r="G4" s="29" t="s">
        <v>336</v>
      </c>
      <c r="H4" s="29" t="s">
        <v>338</v>
      </c>
      <c r="I4" s="29" t="s">
        <v>335</v>
      </c>
    </row>
    <row r="5" spans="1:9" ht="15.75" thickBot="1" x14ac:dyDescent="0.3">
      <c r="A5" s="15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</row>
    <row r="6" spans="1:9" ht="15.75" thickBot="1" x14ac:dyDescent="0.3">
      <c r="A6" s="149" t="s">
        <v>10</v>
      </c>
      <c r="B6" s="151" t="s">
        <v>109</v>
      </c>
      <c r="C6" s="31">
        <f>SUM(C7:C12)</f>
        <v>15676800</v>
      </c>
      <c r="D6" s="37">
        <f t="shared" ref="D6" si="0">SUM(E6-C6)</f>
        <v>100000</v>
      </c>
      <c r="E6" s="31">
        <f>SUM(E7:E12)</f>
        <v>15776800</v>
      </c>
      <c r="F6" s="31">
        <f>SUM(F7:F12)</f>
        <v>4382480</v>
      </c>
      <c r="G6" s="37">
        <f t="shared" ref="G6" si="1">SUM(H6-F6)</f>
        <v>189570</v>
      </c>
      <c r="H6" s="31">
        <f>SUM(H7:H12)</f>
        <v>4572050</v>
      </c>
      <c r="I6" s="31">
        <f>SUM(I7:I12)</f>
        <v>0</v>
      </c>
    </row>
    <row r="7" spans="1:9" x14ac:dyDescent="0.25">
      <c r="A7" s="152" t="s">
        <v>110</v>
      </c>
      <c r="B7" s="153" t="s">
        <v>111</v>
      </c>
      <c r="C7" s="32">
        <v>10865360</v>
      </c>
      <c r="D7" s="33">
        <f>SUM(E7-C7)</f>
        <v>0</v>
      </c>
      <c r="E7" s="32">
        <v>10865360</v>
      </c>
      <c r="F7" s="32">
        <v>132480</v>
      </c>
      <c r="G7" s="33">
        <f>SUM(H7-F7)</f>
        <v>0</v>
      </c>
      <c r="H7" s="32">
        <v>132480</v>
      </c>
      <c r="I7" s="32"/>
    </row>
    <row r="8" spans="1:9" x14ac:dyDescent="0.25">
      <c r="A8" s="154" t="s">
        <v>112</v>
      </c>
      <c r="B8" s="155" t="s">
        <v>113</v>
      </c>
      <c r="C8" s="33"/>
      <c r="D8" s="33">
        <f>SUM(E8-C8)</f>
        <v>0</v>
      </c>
      <c r="E8" s="33"/>
      <c r="F8" s="33"/>
      <c r="G8" s="33">
        <f>SUM(H8-F8)</f>
        <v>0</v>
      </c>
      <c r="H8" s="33"/>
      <c r="I8" s="33"/>
    </row>
    <row r="9" spans="1:9" x14ac:dyDescent="0.25">
      <c r="A9" s="154" t="s">
        <v>114</v>
      </c>
      <c r="B9" s="155" t="s">
        <v>115</v>
      </c>
      <c r="C9" s="33">
        <v>3011440</v>
      </c>
      <c r="D9" s="33">
        <f t="shared" ref="D9:D72" si="2">SUM(E9-C9)</f>
        <v>0</v>
      </c>
      <c r="E9" s="33">
        <v>3011440</v>
      </c>
      <c r="F9" s="33">
        <v>4250000</v>
      </c>
      <c r="G9" s="33">
        <f t="shared" ref="G9:G72" si="3">SUM(H9-F9)</f>
        <v>189570</v>
      </c>
      <c r="H9" s="33">
        <v>4439570</v>
      </c>
      <c r="I9" s="33"/>
    </row>
    <row r="10" spans="1:9" x14ac:dyDescent="0.25">
      <c r="A10" s="154" t="s">
        <v>116</v>
      </c>
      <c r="B10" s="155" t="s">
        <v>117</v>
      </c>
      <c r="C10" s="33">
        <v>1800000</v>
      </c>
      <c r="D10" s="33">
        <f t="shared" si="2"/>
        <v>100000</v>
      </c>
      <c r="E10" s="33">
        <v>1900000</v>
      </c>
      <c r="F10" s="33"/>
      <c r="G10" s="33">
        <f t="shared" si="3"/>
        <v>0</v>
      </c>
      <c r="H10" s="33"/>
      <c r="I10" s="33"/>
    </row>
    <row r="11" spans="1:9" x14ac:dyDescent="0.25">
      <c r="A11" s="154" t="s">
        <v>118</v>
      </c>
      <c r="B11" s="155" t="s">
        <v>119</v>
      </c>
      <c r="C11" s="33"/>
      <c r="D11" s="33">
        <f t="shared" si="2"/>
        <v>0</v>
      </c>
      <c r="E11" s="33"/>
      <c r="F11" s="33"/>
      <c r="G11" s="33">
        <f t="shared" si="3"/>
        <v>0</v>
      </c>
      <c r="H11" s="33"/>
      <c r="I11" s="33"/>
    </row>
    <row r="12" spans="1:9" ht="15.75" thickBot="1" x14ac:dyDescent="0.3">
      <c r="A12" s="156" t="s">
        <v>120</v>
      </c>
      <c r="B12" s="157" t="s">
        <v>121</v>
      </c>
      <c r="C12" s="33"/>
      <c r="D12" s="34">
        <f t="shared" si="2"/>
        <v>0</v>
      </c>
      <c r="E12" s="33"/>
      <c r="F12" s="33"/>
      <c r="G12" s="34">
        <f t="shared" si="3"/>
        <v>0</v>
      </c>
      <c r="H12" s="33"/>
      <c r="I12" s="33"/>
    </row>
    <row r="13" spans="1:9" ht="15.75" thickBot="1" x14ac:dyDescent="0.3">
      <c r="A13" s="149" t="s">
        <v>13</v>
      </c>
      <c r="B13" s="158" t="s">
        <v>122</v>
      </c>
      <c r="C13" s="31">
        <f>SUM(C14:C18)</f>
        <v>3974730</v>
      </c>
      <c r="D13" s="37">
        <f t="shared" si="2"/>
        <v>13036522</v>
      </c>
      <c r="E13" s="31">
        <f>SUM(E14:E18)</f>
        <v>17011252</v>
      </c>
      <c r="F13" s="31">
        <f>SUM(F14:F18)</f>
        <v>0</v>
      </c>
      <c r="G13" s="37">
        <f t="shared" si="3"/>
        <v>0</v>
      </c>
      <c r="H13" s="31">
        <f>SUM(H14:H18)</f>
        <v>0</v>
      </c>
      <c r="I13" s="31">
        <f>SUM(I14:I18)</f>
        <v>0</v>
      </c>
    </row>
    <row r="14" spans="1:9" x14ac:dyDescent="0.25">
      <c r="A14" s="152" t="s">
        <v>123</v>
      </c>
      <c r="B14" s="153" t="s">
        <v>124</v>
      </c>
      <c r="C14" s="32"/>
      <c r="D14" s="32">
        <f>SUM(E14-C14)</f>
        <v>0</v>
      </c>
      <c r="E14" s="32"/>
      <c r="F14" s="32"/>
      <c r="G14" s="32">
        <f>SUM(H14-F14)</f>
        <v>0</v>
      </c>
      <c r="H14" s="32"/>
      <c r="I14" s="32"/>
    </row>
    <row r="15" spans="1:9" x14ac:dyDescent="0.25">
      <c r="A15" s="154" t="s">
        <v>125</v>
      </c>
      <c r="B15" s="155" t="s">
        <v>126</v>
      </c>
      <c r="C15" s="33"/>
      <c r="D15" s="33">
        <f t="shared" si="2"/>
        <v>0</v>
      </c>
      <c r="E15" s="33"/>
      <c r="F15" s="33"/>
      <c r="G15" s="33">
        <f t="shared" si="3"/>
        <v>0</v>
      </c>
      <c r="H15" s="33"/>
      <c r="I15" s="33"/>
    </row>
    <row r="16" spans="1:9" x14ac:dyDescent="0.25">
      <c r="A16" s="154" t="s">
        <v>127</v>
      </c>
      <c r="B16" s="155" t="s">
        <v>128</v>
      </c>
      <c r="C16" s="33"/>
      <c r="D16" s="33">
        <f t="shared" si="2"/>
        <v>0</v>
      </c>
      <c r="E16" s="33"/>
      <c r="F16" s="33"/>
      <c r="G16" s="33">
        <f t="shared" si="3"/>
        <v>0</v>
      </c>
      <c r="H16" s="33"/>
      <c r="I16" s="33"/>
    </row>
    <row r="17" spans="1:9" x14ac:dyDescent="0.25">
      <c r="A17" s="154" t="s">
        <v>129</v>
      </c>
      <c r="B17" s="155" t="s">
        <v>130</v>
      </c>
      <c r="C17" s="33"/>
      <c r="D17" s="33">
        <f t="shared" si="2"/>
        <v>0</v>
      </c>
      <c r="E17" s="33"/>
      <c r="F17" s="33"/>
      <c r="G17" s="33">
        <f t="shared" si="3"/>
        <v>0</v>
      </c>
      <c r="H17" s="33"/>
      <c r="I17" s="33"/>
    </row>
    <row r="18" spans="1:9" x14ac:dyDescent="0.25">
      <c r="A18" s="154" t="s">
        <v>131</v>
      </c>
      <c r="B18" s="155" t="s">
        <v>132</v>
      </c>
      <c r="C18" s="33">
        <v>3974730</v>
      </c>
      <c r="D18" s="33">
        <f t="shared" si="2"/>
        <v>13036522</v>
      </c>
      <c r="E18" s="33">
        <v>17011252</v>
      </c>
      <c r="F18" s="33"/>
      <c r="G18" s="33">
        <f t="shared" si="3"/>
        <v>0</v>
      </c>
      <c r="H18" s="33"/>
      <c r="I18" s="33"/>
    </row>
    <row r="19" spans="1:9" ht="15.75" thickBot="1" x14ac:dyDescent="0.3">
      <c r="A19" s="156" t="s">
        <v>133</v>
      </c>
      <c r="B19" s="157" t="s">
        <v>134</v>
      </c>
      <c r="C19" s="34"/>
      <c r="D19" s="34">
        <f t="shared" si="2"/>
        <v>0</v>
      </c>
      <c r="E19" s="34"/>
      <c r="F19" s="34"/>
      <c r="G19" s="34">
        <f t="shared" si="3"/>
        <v>0</v>
      </c>
      <c r="H19" s="34"/>
      <c r="I19" s="34"/>
    </row>
    <row r="20" spans="1:9" ht="15.75" thickBot="1" x14ac:dyDescent="0.3">
      <c r="A20" s="149" t="s">
        <v>7</v>
      </c>
      <c r="B20" s="151" t="s">
        <v>135</v>
      </c>
      <c r="C20" s="31">
        <f>SUM(C21:C25)</f>
        <v>0</v>
      </c>
      <c r="D20" s="197">
        <f t="shared" si="2"/>
        <v>0</v>
      </c>
      <c r="E20" s="31">
        <f>SUM(E21:E25)</f>
        <v>0</v>
      </c>
      <c r="F20" s="31">
        <f>SUM(F21:F25)</f>
        <v>0</v>
      </c>
      <c r="G20" s="197">
        <f t="shared" si="3"/>
        <v>0</v>
      </c>
      <c r="H20" s="31">
        <f>SUM(H21:H25)</f>
        <v>0</v>
      </c>
      <c r="I20" s="31">
        <f>SUM(I21:I25)</f>
        <v>0</v>
      </c>
    </row>
    <row r="21" spans="1:9" x14ac:dyDescent="0.25">
      <c r="A21" s="152" t="s">
        <v>136</v>
      </c>
      <c r="B21" s="153" t="s">
        <v>137</v>
      </c>
      <c r="C21" s="32"/>
      <c r="D21" s="32">
        <f t="shared" si="2"/>
        <v>0</v>
      </c>
      <c r="E21" s="32"/>
      <c r="F21" s="32"/>
      <c r="G21" s="32">
        <f t="shared" si="3"/>
        <v>0</v>
      </c>
      <c r="H21" s="32"/>
      <c r="I21" s="32"/>
    </row>
    <row r="22" spans="1:9" x14ac:dyDescent="0.25">
      <c r="A22" s="154" t="s">
        <v>138</v>
      </c>
      <c r="B22" s="155" t="s">
        <v>139</v>
      </c>
      <c r="C22" s="33"/>
      <c r="D22" s="33">
        <f t="shared" si="2"/>
        <v>0</v>
      </c>
      <c r="E22" s="33"/>
      <c r="F22" s="33"/>
      <c r="G22" s="33">
        <f t="shared" si="3"/>
        <v>0</v>
      </c>
      <c r="H22" s="33"/>
      <c r="I22" s="33"/>
    </row>
    <row r="23" spans="1:9" x14ac:dyDescent="0.25">
      <c r="A23" s="154" t="s">
        <v>140</v>
      </c>
      <c r="B23" s="155" t="s">
        <v>141</v>
      </c>
      <c r="C23" s="33"/>
      <c r="D23" s="33">
        <f t="shared" si="2"/>
        <v>0</v>
      </c>
      <c r="E23" s="33"/>
      <c r="F23" s="33"/>
      <c r="G23" s="33">
        <f t="shared" si="3"/>
        <v>0</v>
      </c>
      <c r="H23" s="33"/>
      <c r="I23" s="33"/>
    </row>
    <row r="24" spans="1:9" x14ac:dyDescent="0.25">
      <c r="A24" s="154" t="s">
        <v>142</v>
      </c>
      <c r="B24" s="155" t="s">
        <v>143</v>
      </c>
      <c r="C24" s="33"/>
      <c r="D24" s="33">
        <f t="shared" si="2"/>
        <v>0</v>
      </c>
      <c r="E24" s="33"/>
      <c r="F24" s="33"/>
      <c r="G24" s="33">
        <f t="shared" si="3"/>
        <v>0</v>
      </c>
      <c r="H24" s="33"/>
      <c r="I24" s="33"/>
    </row>
    <row r="25" spans="1:9" x14ac:dyDescent="0.25">
      <c r="A25" s="154" t="s">
        <v>144</v>
      </c>
      <c r="B25" s="155" t="s">
        <v>145</v>
      </c>
      <c r="C25" s="33"/>
      <c r="D25" s="33">
        <f t="shared" si="2"/>
        <v>0</v>
      </c>
      <c r="E25" s="33"/>
      <c r="F25" s="33"/>
      <c r="G25" s="33">
        <f t="shared" si="3"/>
        <v>0</v>
      </c>
      <c r="H25" s="33"/>
      <c r="I25" s="33"/>
    </row>
    <row r="26" spans="1:9" ht="15.75" thickBot="1" x14ac:dyDescent="0.3">
      <c r="A26" s="156" t="s">
        <v>146</v>
      </c>
      <c r="B26" s="157" t="s">
        <v>147</v>
      </c>
      <c r="C26" s="34"/>
      <c r="D26" s="34">
        <f t="shared" si="2"/>
        <v>0</v>
      </c>
      <c r="E26" s="34"/>
      <c r="F26" s="34"/>
      <c r="G26" s="34">
        <f t="shared" si="3"/>
        <v>0</v>
      </c>
      <c r="H26" s="34"/>
      <c r="I26" s="34"/>
    </row>
    <row r="27" spans="1:9" ht="15.75" thickBot="1" x14ac:dyDescent="0.3">
      <c r="A27" s="149" t="s">
        <v>148</v>
      </c>
      <c r="B27" s="151" t="s">
        <v>149</v>
      </c>
      <c r="C27" s="31">
        <f>SUM(C28,C31,C32,C33)</f>
        <v>5470418</v>
      </c>
      <c r="D27" s="37">
        <f t="shared" si="2"/>
        <v>0</v>
      </c>
      <c r="E27" s="31">
        <f>SUM(E28,E31,E32,E33)</f>
        <v>5470418</v>
      </c>
      <c r="F27" s="31">
        <f>SUM(F28,F31,F32,F33)</f>
        <v>0</v>
      </c>
      <c r="G27" s="37">
        <f t="shared" si="3"/>
        <v>0</v>
      </c>
      <c r="H27" s="31">
        <f>SUM(H28,H31,H32,H33)</f>
        <v>0</v>
      </c>
      <c r="I27" s="31">
        <f>SUM(I28,I31,I32,I33)</f>
        <v>0</v>
      </c>
    </row>
    <row r="28" spans="1:9" x14ac:dyDescent="0.25">
      <c r="A28" s="152" t="s">
        <v>150</v>
      </c>
      <c r="B28" s="153" t="s">
        <v>151</v>
      </c>
      <c r="C28" s="35">
        <v>4655418</v>
      </c>
      <c r="D28" s="32">
        <f t="shared" si="2"/>
        <v>0</v>
      </c>
      <c r="E28" s="35">
        <v>4655418</v>
      </c>
      <c r="F28" s="35"/>
      <c r="G28" s="32">
        <f t="shared" si="3"/>
        <v>0</v>
      </c>
      <c r="H28" s="35"/>
      <c r="I28" s="35"/>
    </row>
    <row r="29" spans="1:9" x14ac:dyDescent="0.25">
      <c r="A29" s="154" t="s">
        <v>152</v>
      </c>
      <c r="B29" s="155" t="s">
        <v>153</v>
      </c>
      <c r="C29" s="33">
        <v>2155418</v>
      </c>
      <c r="D29" s="33">
        <f t="shared" si="2"/>
        <v>0</v>
      </c>
      <c r="E29" s="33">
        <v>2155418</v>
      </c>
      <c r="F29" s="33"/>
      <c r="G29" s="33">
        <f t="shared" si="3"/>
        <v>0</v>
      </c>
      <c r="H29" s="33"/>
      <c r="I29" s="33"/>
    </row>
    <row r="30" spans="1:9" x14ac:dyDescent="0.25">
      <c r="A30" s="154" t="s">
        <v>154</v>
      </c>
      <c r="B30" s="155" t="s">
        <v>155</v>
      </c>
      <c r="C30" s="33">
        <v>2500000</v>
      </c>
      <c r="D30" s="33">
        <f t="shared" si="2"/>
        <v>0</v>
      </c>
      <c r="E30" s="33">
        <v>2500000</v>
      </c>
      <c r="F30" s="33"/>
      <c r="G30" s="33">
        <f t="shared" si="3"/>
        <v>0</v>
      </c>
      <c r="H30" s="33"/>
      <c r="I30" s="33"/>
    </row>
    <row r="31" spans="1:9" x14ac:dyDescent="0.25">
      <c r="A31" s="154" t="s">
        <v>156</v>
      </c>
      <c r="B31" s="155" t="s">
        <v>157</v>
      </c>
      <c r="C31" s="33">
        <v>800000</v>
      </c>
      <c r="D31" s="33">
        <f t="shared" si="2"/>
        <v>0</v>
      </c>
      <c r="E31" s="33">
        <v>800000</v>
      </c>
      <c r="F31" s="33"/>
      <c r="G31" s="33">
        <f t="shared" si="3"/>
        <v>0</v>
      </c>
      <c r="H31" s="33"/>
      <c r="I31" s="33"/>
    </row>
    <row r="32" spans="1:9" x14ac:dyDescent="0.25">
      <c r="A32" s="154" t="s">
        <v>158</v>
      </c>
      <c r="B32" s="155" t="s">
        <v>159</v>
      </c>
      <c r="C32" s="33"/>
      <c r="D32" s="33">
        <f t="shared" si="2"/>
        <v>0</v>
      </c>
      <c r="E32" s="33"/>
      <c r="F32" s="33"/>
      <c r="G32" s="33">
        <f t="shared" si="3"/>
        <v>0</v>
      </c>
      <c r="H32" s="33"/>
      <c r="I32" s="33"/>
    </row>
    <row r="33" spans="1:9" ht="15.75" thickBot="1" x14ac:dyDescent="0.3">
      <c r="A33" s="156" t="s">
        <v>160</v>
      </c>
      <c r="B33" s="157" t="s">
        <v>161</v>
      </c>
      <c r="C33" s="34">
        <v>15000</v>
      </c>
      <c r="D33" s="34">
        <f t="shared" si="2"/>
        <v>0</v>
      </c>
      <c r="E33" s="34">
        <v>15000</v>
      </c>
      <c r="F33" s="34"/>
      <c r="G33" s="34">
        <f t="shared" si="3"/>
        <v>0</v>
      </c>
      <c r="H33" s="34"/>
      <c r="I33" s="34"/>
    </row>
    <row r="34" spans="1:9" ht="15.75" thickBot="1" x14ac:dyDescent="0.3">
      <c r="A34" s="149" t="s">
        <v>9</v>
      </c>
      <c r="B34" s="151" t="s">
        <v>162</v>
      </c>
      <c r="C34" s="31">
        <f>SUM(C35:C44)</f>
        <v>270000</v>
      </c>
      <c r="D34" s="37">
        <f t="shared" si="2"/>
        <v>0</v>
      </c>
      <c r="E34" s="31">
        <f>SUM(E35:E44)</f>
        <v>270000</v>
      </c>
      <c r="F34" s="31">
        <f>SUM(F35:F44)</f>
        <v>0</v>
      </c>
      <c r="G34" s="37">
        <f t="shared" si="3"/>
        <v>0</v>
      </c>
      <c r="H34" s="31">
        <f>SUM(H35:H44)</f>
        <v>0</v>
      </c>
      <c r="I34" s="31">
        <f>SUM(I35:I44)</f>
        <v>0</v>
      </c>
    </row>
    <row r="35" spans="1:9" x14ac:dyDescent="0.25">
      <c r="A35" s="152" t="s">
        <v>163</v>
      </c>
      <c r="B35" s="153" t="s">
        <v>164</v>
      </c>
      <c r="C35" s="32"/>
      <c r="D35" s="32">
        <f t="shared" si="2"/>
        <v>0</v>
      </c>
      <c r="E35" s="32"/>
      <c r="F35" s="32"/>
      <c r="G35" s="32">
        <f t="shared" si="3"/>
        <v>0</v>
      </c>
      <c r="H35" s="32"/>
      <c r="I35" s="32"/>
    </row>
    <row r="36" spans="1:9" x14ac:dyDescent="0.25">
      <c r="A36" s="154" t="s">
        <v>165</v>
      </c>
      <c r="B36" s="155" t="s">
        <v>166</v>
      </c>
      <c r="C36" s="33">
        <v>50000</v>
      </c>
      <c r="D36" s="33">
        <f t="shared" si="2"/>
        <v>0</v>
      </c>
      <c r="E36" s="33">
        <v>50000</v>
      </c>
      <c r="F36" s="33"/>
      <c r="G36" s="33">
        <f t="shared" si="3"/>
        <v>0</v>
      </c>
      <c r="H36" s="33"/>
      <c r="I36" s="33"/>
    </row>
    <row r="37" spans="1:9" x14ac:dyDescent="0.25">
      <c r="A37" s="154" t="s">
        <v>167</v>
      </c>
      <c r="B37" s="155" t="s">
        <v>168</v>
      </c>
      <c r="C37" s="33"/>
      <c r="D37" s="33">
        <f t="shared" si="2"/>
        <v>0</v>
      </c>
      <c r="E37" s="33"/>
      <c r="F37" s="33"/>
      <c r="G37" s="33">
        <f t="shared" si="3"/>
        <v>0</v>
      </c>
      <c r="H37" s="33"/>
      <c r="I37" s="33"/>
    </row>
    <row r="38" spans="1:9" x14ac:dyDescent="0.25">
      <c r="A38" s="154" t="s">
        <v>169</v>
      </c>
      <c r="B38" s="155" t="s">
        <v>170</v>
      </c>
      <c r="C38" s="33">
        <v>220000</v>
      </c>
      <c r="D38" s="33">
        <f t="shared" si="2"/>
        <v>0</v>
      </c>
      <c r="E38" s="33">
        <v>220000</v>
      </c>
      <c r="F38" s="33"/>
      <c r="G38" s="33">
        <f t="shared" si="3"/>
        <v>0</v>
      </c>
      <c r="H38" s="33"/>
      <c r="I38" s="33"/>
    </row>
    <row r="39" spans="1:9" x14ac:dyDescent="0.25">
      <c r="A39" s="154" t="s">
        <v>171</v>
      </c>
      <c r="B39" s="155" t="s">
        <v>172</v>
      </c>
      <c r="C39" s="33"/>
      <c r="D39" s="33">
        <f t="shared" si="2"/>
        <v>0</v>
      </c>
      <c r="E39" s="33"/>
      <c r="F39" s="33"/>
      <c r="G39" s="33">
        <f t="shared" si="3"/>
        <v>0</v>
      </c>
      <c r="H39" s="33"/>
      <c r="I39" s="33"/>
    </row>
    <row r="40" spans="1:9" x14ac:dyDescent="0.25">
      <c r="A40" s="154" t="s">
        <v>173</v>
      </c>
      <c r="B40" s="155" t="s">
        <v>174</v>
      </c>
      <c r="C40" s="33"/>
      <c r="D40" s="33">
        <f t="shared" si="2"/>
        <v>0</v>
      </c>
      <c r="E40" s="33"/>
      <c r="F40" s="33"/>
      <c r="G40" s="33">
        <f t="shared" si="3"/>
        <v>0</v>
      </c>
      <c r="H40" s="33"/>
      <c r="I40" s="33"/>
    </row>
    <row r="41" spans="1:9" x14ac:dyDescent="0.25">
      <c r="A41" s="154" t="s">
        <v>175</v>
      </c>
      <c r="B41" s="155" t="s">
        <v>176</v>
      </c>
      <c r="C41" s="33"/>
      <c r="D41" s="33">
        <f t="shared" si="2"/>
        <v>0</v>
      </c>
      <c r="E41" s="33"/>
      <c r="F41" s="33"/>
      <c r="G41" s="33">
        <f t="shared" si="3"/>
        <v>0</v>
      </c>
      <c r="H41" s="33"/>
      <c r="I41" s="33"/>
    </row>
    <row r="42" spans="1:9" x14ac:dyDescent="0.25">
      <c r="A42" s="154" t="s">
        <v>177</v>
      </c>
      <c r="B42" s="155" t="s">
        <v>178</v>
      </c>
      <c r="C42" s="33"/>
      <c r="D42" s="33">
        <f t="shared" si="2"/>
        <v>0</v>
      </c>
      <c r="E42" s="33"/>
      <c r="F42" s="33"/>
      <c r="G42" s="33">
        <f t="shared" si="3"/>
        <v>0</v>
      </c>
      <c r="H42" s="33"/>
      <c r="I42" s="33"/>
    </row>
    <row r="43" spans="1:9" x14ac:dyDescent="0.25">
      <c r="A43" s="154" t="s">
        <v>179</v>
      </c>
      <c r="B43" s="155" t="s">
        <v>180</v>
      </c>
      <c r="C43" s="33"/>
      <c r="D43" s="33">
        <f t="shared" si="2"/>
        <v>0</v>
      </c>
      <c r="E43" s="33"/>
      <c r="F43" s="33"/>
      <c r="G43" s="33">
        <f t="shared" si="3"/>
        <v>0</v>
      </c>
      <c r="H43" s="33"/>
      <c r="I43" s="33"/>
    </row>
    <row r="44" spans="1:9" ht="15.75" thickBot="1" x14ac:dyDescent="0.3">
      <c r="A44" s="156" t="s">
        <v>181</v>
      </c>
      <c r="B44" s="157" t="s">
        <v>26</v>
      </c>
      <c r="C44" s="34"/>
      <c r="D44" s="34">
        <f t="shared" si="2"/>
        <v>0</v>
      </c>
      <c r="E44" s="34"/>
      <c r="F44" s="34"/>
      <c r="G44" s="34">
        <f t="shared" si="3"/>
        <v>0</v>
      </c>
      <c r="H44" s="34"/>
      <c r="I44" s="34"/>
    </row>
    <row r="45" spans="1:9" ht="15.75" thickBot="1" x14ac:dyDescent="0.3">
      <c r="A45" s="149" t="s">
        <v>22</v>
      </c>
      <c r="B45" s="151" t="s">
        <v>182</v>
      </c>
      <c r="C45" s="31">
        <f>SUM(C46:C50)</f>
        <v>0</v>
      </c>
      <c r="D45" s="197">
        <f t="shared" si="2"/>
        <v>0</v>
      </c>
      <c r="E45" s="31">
        <f>SUM(E46:E50)</f>
        <v>0</v>
      </c>
      <c r="F45" s="31">
        <f>SUM(F46:F50)</f>
        <v>0</v>
      </c>
      <c r="G45" s="197">
        <f t="shared" si="3"/>
        <v>0</v>
      </c>
      <c r="H45" s="31">
        <f>SUM(H46:H50)</f>
        <v>0</v>
      </c>
      <c r="I45" s="31">
        <f>SUM(I46:I50)</f>
        <v>0</v>
      </c>
    </row>
    <row r="46" spans="1:9" x14ac:dyDescent="0.25">
      <c r="A46" s="152" t="s">
        <v>183</v>
      </c>
      <c r="B46" s="153" t="s">
        <v>184</v>
      </c>
      <c r="C46" s="32"/>
      <c r="D46" s="32">
        <f t="shared" si="2"/>
        <v>0</v>
      </c>
      <c r="E46" s="32"/>
      <c r="F46" s="32"/>
      <c r="G46" s="32">
        <f t="shared" si="3"/>
        <v>0</v>
      </c>
      <c r="H46" s="32"/>
      <c r="I46" s="32"/>
    </row>
    <row r="47" spans="1:9" x14ac:dyDescent="0.25">
      <c r="A47" s="154" t="s">
        <v>185</v>
      </c>
      <c r="B47" s="155" t="s">
        <v>186</v>
      </c>
      <c r="C47" s="33"/>
      <c r="D47" s="33">
        <f t="shared" si="2"/>
        <v>0</v>
      </c>
      <c r="E47" s="33"/>
      <c r="F47" s="33"/>
      <c r="G47" s="33">
        <f t="shared" si="3"/>
        <v>0</v>
      </c>
      <c r="H47" s="33"/>
      <c r="I47" s="33"/>
    </row>
    <row r="48" spans="1:9" x14ac:dyDescent="0.25">
      <c r="A48" s="154" t="s">
        <v>187</v>
      </c>
      <c r="B48" s="155" t="s">
        <v>188</v>
      </c>
      <c r="C48" s="33"/>
      <c r="D48" s="33">
        <f t="shared" si="2"/>
        <v>0</v>
      </c>
      <c r="E48" s="33"/>
      <c r="F48" s="33"/>
      <c r="G48" s="33">
        <f t="shared" si="3"/>
        <v>0</v>
      </c>
      <c r="H48" s="33"/>
      <c r="I48" s="33"/>
    </row>
    <row r="49" spans="1:9" x14ac:dyDescent="0.25">
      <c r="A49" s="154" t="s">
        <v>189</v>
      </c>
      <c r="B49" s="155" t="s">
        <v>190</v>
      </c>
      <c r="C49" s="33"/>
      <c r="D49" s="33">
        <f t="shared" si="2"/>
        <v>0</v>
      </c>
      <c r="E49" s="33"/>
      <c r="F49" s="33"/>
      <c r="G49" s="33">
        <f t="shared" si="3"/>
        <v>0</v>
      </c>
      <c r="H49" s="33"/>
      <c r="I49" s="33"/>
    </row>
    <row r="50" spans="1:9" ht="15.75" thickBot="1" x14ac:dyDescent="0.3">
      <c r="A50" s="159" t="s">
        <v>191</v>
      </c>
      <c r="B50" s="160" t="s">
        <v>192</v>
      </c>
      <c r="C50" s="36"/>
      <c r="D50" s="34">
        <f t="shared" si="2"/>
        <v>0</v>
      </c>
      <c r="E50" s="36"/>
      <c r="F50" s="36"/>
      <c r="G50" s="34">
        <f t="shared" si="3"/>
        <v>0</v>
      </c>
      <c r="H50" s="36"/>
      <c r="I50" s="36"/>
    </row>
    <row r="51" spans="1:9" ht="15.75" thickBot="1" x14ac:dyDescent="0.3">
      <c r="A51" s="149" t="s">
        <v>193</v>
      </c>
      <c r="B51" s="151" t="s">
        <v>194</v>
      </c>
      <c r="C51" s="31">
        <f>SUM(C52:C54)</f>
        <v>0</v>
      </c>
      <c r="D51" s="197">
        <f t="shared" si="2"/>
        <v>0</v>
      </c>
      <c r="E51" s="31">
        <f>SUM(E52:E54)</f>
        <v>0</v>
      </c>
      <c r="F51" s="31">
        <f>SUM(F52:F54)</f>
        <v>0</v>
      </c>
      <c r="G51" s="197">
        <f t="shared" si="3"/>
        <v>0</v>
      </c>
      <c r="H51" s="31">
        <f>SUM(H52:H54)</f>
        <v>0</v>
      </c>
      <c r="I51" s="31">
        <f>SUM(I52:I54)</f>
        <v>0</v>
      </c>
    </row>
    <row r="52" spans="1:9" x14ac:dyDescent="0.25">
      <c r="A52" s="152" t="s">
        <v>195</v>
      </c>
      <c r="B52" s="153" t="s">
        <v>196</v>
      </c>
      <c r="C52" s="32"/>
      <c r="D52" s="32">
        <f t="shared" si="2"/>
        <v>0</v>
      </c>
      <c r="E52" s="32"/>
      <c r="F52" s="32"/>
      <c r="G52" s="32">
        <f t="shared" si="3"/>
        <v>0</v>
      </c>
      <c r="H52" s="32"/>
      <c r="I52" s="32"/>
    </row>
    <row r="53" spans="1:9" x14ac:dyDescent="0.25">
      <c r="A53" s="154" t="s">
        <v>197</v>
      </c>
      <c r="B53" s="155" t="s">
        <v>198</v>
      </c>
      <c r="C53" s="33"/>
      <c r="D53" s="33">
        <f t="shared" si="2"/>
        <v>0</v>
      </c>
      <c r="E53" s="33"/>
      <c r="F53" s="33"/>
      <c r="G53" s="33">
        <f t="shared" si="3"/>
        <v>0</v>
      </c>
      <c r="H53" s="33"/>
      <c r="I53" s="33"/>
    </row>
    <row r="54" spans="1:9" x14ac:dyDescent="0.25">
      <c r="A54" s="154" t="s">
        <v>199</v>
      </c>
      <c r="B54" s="155" t="s">
        <v>200</v>
      </c>
      <c r="C54" s="33"/>
      <c r="D54" s="33">
        <f t="shared" si="2"/>
        <v>0</v>
      </c>
      <c r="E54" s="33"/>
      <c r="F54" s="33"/>
      <c r="G54" s="33">
        <f t="shared" si="3"/>
        <v>0</v>
      </c>
      <c r="H54" s="33"/>
      <c r="I54" s="33"/>
    </row>
    <row r="55" spans="1:9" ht="15.75" thickBot="1" x14ac:dyDescent="0.3">
      <c r="A55" s="172" t="s">
        <v>201</v>
      </c>
      <c r="B55" s="209" t="s">
        <v>202</v>
      </c>
      <c r="C55" s="44"/>
      <c r="D55" s="44">
        <f t="shared" si="2"/>
        <v>0</v>
      </c>
      <c r="E55" s="44"/>
      <c r="F55" s="44"/>
      <c r="G55" s="44">
        <f t="shared" si="3"/>
        <v>0</v>
      </c>
      <c r="H55" s="44"/>
      <c r="I55" s="44"/>
    </row>
    <row r="56" spans="1:9" ht="15.75" thickBot="1" x14ac:dyDescent="0.3">
      <c r="A56" s="149" t="s">
        <v>27</v>
      </c>
      <c r="B56" s="158" t="s">
        <v>203</v>
      </c>
      <c r="C56" s="31">
        <f>SUM(C57:C59)</f>
        <v>0</v>
      </c>
      <c r="D56" s="197">
        <f t="shared" si="2"/>
        <v>0</v>
      </c>
      <c r="E56" s="31">
        <f>SUM(E57:E59)</f>
        <v>0</v>
      </c>
      <c r="F56" s="31">
        <f>SUM(F57:F59)</f>
        <v>0</v>
      </c>
      <c r="G56" s="197">
        <f t="shared" si="3"/>
        <v>0</v>
      </c>
      <c r="H56" s="31">
        <f>SUM(H57:H59)</f>
        <v>0</v>
      </c>
      <c r="I56" s="31">
        <f>SUM(I57:I59)</f>
        <v>0</v>
      </c>
    </row>
    <row r="57" spans="1:9" x14ac:dyDescent="0.25">
      <c r="A57" s="152" t="s">
        <v>204</v>
      </c>
      <c r="B57" s="153" t="s">
        <v>205</v>
      </c>
      <c r="C57" s="33"/>
      <c r="D57" s="32">
        <f t="shared" si="2"/>
        <v>0</v>
      </c>
      <c r="E57" s="33"/>
      <c r="F57" s="33"/>
      <c r="G57" s="32">
        <f t="shared" si="3"/>
        <v>0</v>
      </c>
      <c r="H57" s="33"/>
      <c r="I57" s="33"/>
    </row>
    <row r="58" spans="1:9" x14ac:dyDescent="0.25">
      <c r="A58" s="154" t="s">
        <v>206</v>
      </c>
      <c r="B58" s="155" t="s">
        <v>207</v>
      </c>
      <c r="C58" s="33"/>
      <c r="D58" s="33">
        <f t="shared" si="2"/>
        <v>0</v>
      </c>
      <c r="E58" s="33"/>
      <c r="F58" s="33"/>
      <c r="G58" s="33">
        <f t="shared" si="3"/>
        <v>0</v>
      </c>
      <c r="H58" s="33"/>
      <c r="I58" s="33"/>
    </row>
    <row r="59" spans="1:9" x14ac:dyDescent="0.25">
      <c r="A59" s="154" t="s">
        <v>208</v>
      </c>
      <c r="B59" s="155" t="s">
        <v>209</v>
      </c>
      <c r="C59" s="33"/>
      <c r="D59" s="33">
        <f t="shared" si="2"/>
        <v>0</v>
      </c>
      <c r="E59" s="33"/>
      <c r="F59" s="33"/>
      <c r="G59" s="33">
        <f t="shared" si="3"/>
        <v>0</v>
      </c>
      <c r="H59" s="33"/>
      <c r="I59" s="33"/>
    </row>
    <row r="60" spans="1:9" ht="15.75" thickBot="1" x14ac:dyDescent="0.3">
      <c r="A60" s="156" t="s">
        <v>210</v>
      </c>
      <c r="B60" s="157" t="s">
        <v>211</v>
      </c>
      <c r="C60" s="33"/>
      <c r="D60" s="34">
        <f t="shared" si="2"/>
        <v>0</v>
      </c>
      <c r="E60" s="33"/>
      <c r="F60" s="33"/>
      <c r="G60" s="34">
        <f t="shared" si="3"/>
        <v>0</v>
      </c>
      <c r="H60" s="33"/>
      <c r="I60" s="33"/>
    </row>
    <row r="61" spans="1:9" ht="15.75" thickBot="1" x14ac:dyDescent="0.3">
      <c r="A61" s="149" t="s">
        <v>30</v>
      </c>
      <c r="B61" s="151" t="s">
        <v>212</v>
      </c>
      <c r="C61" s="31">
        <f>SUM(C6,C13,C20,C27,C34,C45,C51,C56)</f>
        <v>25391948</v>
      </c>
      <c r="D61" s="37">
        <f t="shared" si="2"/>
        <v>13136522</v>
      </c>
      <c r="E61" s="31">
        <f>SUM(E6,E13,E20,E27,E34,E45,E51,E56)</f>
        <v>38528470</v>
      </c>
      <c r="F61" s="31">
        <f>SUM(F6,F13,F20,F27,F34,F45,F51,F56)</f>
        <v>4382480</v>
      </c>
      <c r="G61" s="37">
        <f t="shared" si="3"/>
        <v>189570</v>
      </c>
      <c r="H61" s="31">
        <f>SUM(H6,H13,H20,H27,H34,H45,H51,H56)</f>
        <v>4572050</v>
      </c>
      <c r="I61" s="31">
        <f>SUM(I6,I13,I27,I34)</f>
        <v>0</v>
      </c>
    </row>
    <row r="62" spans="1:9" ht="15.75" thickBot="1" x14ac:dyDescent="0.3">
      <c r="A62" s="161" t="s">
        <v>33</v>
      </c>
      <c r="B62" s="158" t="s">
        <v>213</v>
      </c>
      <c r="C62" s="31">
        <f>SUM(C63:C65)</f>
        <v>0</v>
      </c>
      <c r="D62" s="32">
        <f t="shared" si="2"/>
        <v>0</v>
      </c>
      <c r="E62" s="31">
        <f>SUM(E63:E65)</f>
        <v>0</v>
      </c>
      <c r="F62" s="31">
        <f>SUM(F63:F65)</f>
        <v>0</v>
      </c>
      <c r="G62" s="32">
        <f t="shared" si="3"/>
        <v>0</v>
      </c>
      <c r="H62" s="31"/>
      <c r="I62" s="31">
        <f>SUM(I63:I65)</f>
        <v>0</v>
      </c>
    </row>
    <row r="63" spans="1:9" x14ac:dyDescent="0.25">
      <c r="A63" s="152" t="s">
        <v>214</v>
      </c>
      <c r="B63" s="153" t="s">
        <v>215</v>
      </c>
      <c r="C63" s="33"/>
      <c r="D63" s="33">
        <f t="shared" si="2"/>
        <v>0</v>
      </c>
      <c r="E63" s="33"/>
      <c r="F63" s="33"/>
      <c r="G63" s="33">
        <f t="shared" si="3"/>
        <v>0</v>
      </c>
      <c r="H63" s="33"/>
      <c r="I63" s="33"/>
    </row>
    <row r="64" spans="1:9" x14ac:dyDescent="0.25">
      <c r="A64" s="154" t="s">
        <v>216</v>
      </c>
      <c r="B64" s="155" t="s">
        <v>217</v>
      </c>
      <c r="C64" s="33"/>
      <c r="D64" s="33">
        <f t="shared" si="2"/>
        <v>0</v>
      </c>
      <c r="E64" s="33"/>
      <c r="F64" s="33"/>
      <c r="G64" s="33">
        <f t="shared" si="3"/>
        <v>0</v>
      </c>
      <c r="H64" s="33"/>
      <c r="I64" s="33"/>
    </row>
    <row r="65" spans="1:9" ht="15.75" thickBot="1" x14ac:dyDescent="0.3">
      <c r="A65" s="156" t="s">
        <v>218</v>
      </c>
      <c r="B65" s="157" t="s">
        <v>329</v>
      </c>
      <c r="C65" s="33"/>
      <c r="D65" s="34">
        <f t="shared" si="2"/>
        <v>0</v>
      </c>
      <c r="E65" s="33"/>
      <c r="F65" s="33"/>
      <c r="G65" s="34">
        <f t="shared" si="3"/>
        <v>0</v>
      </c>
      <c r="H65" s="33"/>
      <c r="I65" s="33"/>
    </row>
    <row r="66" spans="1:9" ht="15.75" thickBot="1" x14ac:dyDescent="0.3">
      <c r="A66" s="161" t="s">
        <v>36</v>
      </c>
      <c r="B66" s="158" t="s">
        <v>220</v>
      </c>
      <c r="C66" s="31">
        <f>SUM(C67:C70)</f>
        <v>0</v>
      </c>
      <c r="D66" s="197">
        <f t="shared" si="2"/>
        <v>0</v>
      </c>
      <c r="E66" s="31">
        <f>SUM(E67:E70)</f>
        <v>0</v>
      </c>
      <c r="F66" s="31">
        <f>SUM(F67:F70)</f>
        <v>0</v>
      </c>
      <c r="G66" s="197">
        <f t="shared" si="3"/>
        <v>0</v>
      </c>
      <c r="H66" s="31">
        <f>SUM(H67:H70)</f>
        <v>0</v>
      </c>
      <c r="I66" s="31">
        <f>SUM(I67:I70)</f>
        <v>0</v>
      </c>
    </row>
    <row r="67" spans="1:9" x14ac:dyDescent="0.25">
      <c r="A67" s="152" t="s">
        <v>221</v>
      </c>
      <c r="B67" s="153" t="s">
        <v>222</v>
      </c>
      <c r="C67" s="33"/>
      <c r="D67" s="32">
        <f t="shared" si="2"/>
        <v>0</v>
      </c>
      <c r="E67" s="33"/>
      <c r="F67" s="33"/>
      <c r="G67" s="32">
        <f t="shared" si="3"/>
        <v>0</v>
      </c>
      <c r="H67" s="33"/>
      <c r="I67" s="33"/>
    </row>
    <row r="68" spans="1:9" x14ac:dyDescent="0.25">
      <c r="A68" s="154" t="s">
        <v>223</v>
      </c>
      <c r="B68" s="155" t="s">
        <v>224</v>
      </c>
      <c r="C68" s="33"/>
      <c r="D68" s="33">
        <f t="shared" si="2"/>
        <v>0</v>
      </c>
      <c r="E68" s="33"/>
      <c r="F68" s="33"/>
      <c r="G68" s="33">
        <f t="shared" si="3"/>
        <v>0</v>
      </c>
      <c r="H68" s="33"/>
      <c r="I68" s="33"/>
    </row>
    <row r="69" spans="1:9" x14ac:dyDescent="0.25">
      <c r="A69" s="154" t="s">
        <v>225</v>
      </c>
      <c r="B69" s="155" t="s">
        <v>226</v>
      </c>
      <c r="C69" s="33"/>
      <c r="D69" s="33">
        <f t="shared" si="2"/>
        <v>0</v>
      </c>
      <c r="E69" s="33"/>
      <c r="F69" s="33"/>
      <c r="G69" s="33">
        <f t="shared" si="3"/>
        <v>0</v>
      </c>
      <c r="H69" s="33"/>
      <c r="I69" s="33"/>
    </row>
    <row r="70" spans="1:9" ht="15.75" thickBot="1" x14ac:dyDescent="0.3">
      <c r="A70" s="156" t="s">
        <v>227</v>
      </c>
      <c r="B70" s="157" t="s">
        <v>228</v>
      </c>
      <c r="C70" s="33"/>
      <c r="D70" s="34">
        <f t="shared" si="2"/>
        <v>0</v>
      </c>
      <c r="E70" s="33"/>
      <c r="F70" s="33"/>
      <c r="G70" s="34">
        <f t="shared" si="3"/>
        <v>0</v>
      </c>
      <c r="H70" s="33"/>
      <c r="I70" s="33"/>
    </row>
    <row r="71" spans="1:9" ht="15.75" thickBot="1" x14ac:dyDescent="0.3">
      <c r="A71" s="161" t="s">
        <v>39</v>
      </c>
      <c r="B71" s="158" t="s">
        <v>229</v>
      </c>
      <c r="C71" s="31">
        <f>SUM(C72:C73)</f>
        <v>16953005</v>
      </c>
      <c r="D71" s="37">
        <f t="shared" si="2"/>
        <v>2350893</v>
      </c>
      <c r="E71" s="31">
        <f>SUM(E72:E73)</f>
        <v>19303898</v>
      </c>
      <c r="F71" s="31">
        <f>SUM(F72:F73)</f>
        <v>0</v>
      </c>
      <c r="G71" s="37">
        <f t="shared" si="3"/>
        <v>0</v>
      </c>
      <c r="H71" s="31">
        <f>SUM(H72:H73)</f>
        <v>0</v>
      </c>
      <c r="I71" s="31">
        <f>SUM(I72:I73)</f>
        <v>0</v>
      </c>
    </row>
    <row r="72" spans="1:9" x14ac:dyDescent="0.25">
      <c r="A72" s="152" t="s">
        <v>230</v>
      </c>
      <c r="B72" s="153" t="s">
        <v>231</v>
      </c>
      <c r="C72" s="33">
        <v>16953005</v>
      </c>
      <c r="D72" s="32">
        <f t="shared" si="2"/>
        <v>2350893</v>
      </c>
      <c r="E72" s="33">
        <v>19303898</v>
      </c>
      <c r="F72" s="33"/>
      <c r="G72" s="32">
        <f t="shared" si="3"/>
        <v>0</v>
      </c>
      <c r="H72" s="33"/>
      <c r="I72" s="33"/>
    </row>
    <row r="73" spans="1:9" ht="15.75" thickBot="1" x14ac:dyDescent="0.3">
      <c r="A73" s="156" t="s">
        <v>232</v>
      </c>
      <c r="B73" s="157" t="s">
        <v>233</v>
      </c>
      <c r="C73" s="33"/>
      <c r="D73" s="34">
        <f t="shared" ref="D73:D85" si="4">SUM(E73-C73)</f>
        <v>0</v>
      </c>
      <c r="E73" s="33"/>
      <c r="F73" s="33"/>
      <c r="G73" s="34">
        <f t="shared" ref="G73:G85" si="5">SUM(H73-F73)</f>
        <v>0</v>
      </c>
      <c r="H73" s="33"/>
      <c r="I73" s="33"/>
    </row>
    <row r="74" spans="1:9" ht="15.75" thickBot="1" x14ac:dyDescent="0.3">
      <c r="A74" s="161" t="s">
        <v>42</v>
      </c>
      <c r="B74" s="158" t="s">
        <v>234</v>
      </c>
      <c r="C74" s="31">
        <f>SUM(C75:C77)</f>
        <v>0</v>
      </c>
      <c r="D74" s="197">
        <f t="shared" si="4"/>
        <v>0</v>
      </c>
      <c r="E74" s="31">
        <f>SUM(E75:E77)</f>
        <v>0</v>
      </c>
      <c r="F74" s="31">
        <f>SUM(F75:F77)</f>
        <v>0</v>
      </c>
      <c r="G74" s="197">
        <f t="shared" si="5"/>
        <v>0</v>
      </c>
      <c r="H74" s="31">
        <f>SUM(H75:H77)</f>
        <v>0</v>
      </c>
      <c r="I74" s="31">
        <f>SUM(I75:I77)</f>
        <v>0</v>
      </c>
    </row>
    <row r="75" spans="1:9" x14ac:dyDescent="0.25">
      <c r="A75" s="152" t="s">
        <v>235</v>
      </c>
      <c r="B75" s="153" t="s">
        <v>236</v>
      </c>
      <c r="C75" s="33"/>
      <c r="D75" s="32">
        <f t="shared" si="4"/>
        <v>0</v>
      </c>
      <c r="E75" s="33"/>
      <c r="F75" s="33"/>
      <c r="G75" s="32">
        <f t="shared" si="5"/>
        <v>0</v>
      </c>
      <c r="H75" s="33"/>
      <c r="I75" s="33"/>
    </row>
    <row r="76" spans="1:9" x14ac:dyDescent="0.25">
      <c r="A76" s="154" t="s">
        <v>237</v>
      </c>
      <c r="B76" s="155" t="s">
        <v>238</v>
      </c>
      <c r="C76" s="33"/>
      <c r="D76" s="33">
        <f t="shared" si="4"/>
        <v>0</v>
      </c>
      <c r="E76" s="33"/>
      <c r="F76" s="33"/>
      <c r="G76" s="33">
        <f t="shared" si="5"/>
        <v>0</v>
      </c>
      <c r="H76" s="33"/>
      <c r="I76" s="33"/>
    </row>
    <row r="77" spans="1:9" ht="15.75" thickBot="1" x14ac:dyDescent="0.3">
      <c r="A77" s="156" t="s">
        <v>239</v>
      </c>
      <c r="B77" s="157" t="s">
        <v>240</v>
      </c>
      <c r="C77" s="33"/>
      <c r="D77" s="34">
        <f t="shared" si="4"/>
        <v>0</v>
      </c>
      <c r="E77" s="33"/>
      <c r="F77" s="33"/>
      <c r="G77" s="34">
        <f t="shared" si="5"/>
        <v>0</v>
      </c>
      <c r="H77" s="33"/>
      <c r="I77" s="33"/>
    </row>
    <row r="78" spans="1:9" ht="15.75" thickBot="1" x14ac:dyDescent="0.3">
      <c r="A78" s="161" t="s">
        <v>45</v>
      </c>
      <c r="B78" s="158" t="s">
        <v>241</v>
      </c>
      <c r="C78" s="31">
        <f>SUM(C79:C82)</f>
        <v>0</v>
      </c>
      <c r="D78" s="197">
        <f t="shared" si="4"/>
        <v>0</v>
      </c>
      <c r="E78" s="31">
        <f>SUM(E79:E82)</f>
        <v>0</v>
      </c>
      <c r="F78" s="31">
        <f>SUM(F79:F82)</f>
        <v>0</v>
      </c>
      <c r="G78" s="197">
        <f t="shared" si="5"/>
        <v>0</v>
      </c>
      <c r="H78" s="31">
        <f>SUM(H79:H82)</f>
        <v>0</v>
      </c>
      <c r="I78" s="31">
        <f>SUM(I79:I82)</f>
        <v>0</v>
      </c>
    </row>
    <row r="79" spans="1:9" x14ac:dyDescent="0.25">
      <c r="A79" s="162" t="s">
        <v>242</v>
      </c>
      <c r="B79" s="153" t="s">
        <v>243</v>
      </c>
      <c r="C79" s="33"/>
      <c r="D79" s="32">
        <f t="shared" si="4"/>
        <v>0</v>
      </c>
      <c r="E79" s="33"/>
      <c r="F79" s="33"/>
      <c r="G79" s="32">
        <f t="shared" si="5"/>
        <v>0</v>
      </c>
      <c r="H79" s="33"/>
      <c r="I79" s="33"/>
    </row>
    <row r="80" spans="1:9" x14ac:dyDescent="0.25">
      <c r="A80" s="162" t="s">
        <v>244</v>
      </c>
      <c r="B80" s="155" t="s">
        <v>245</v>
      </c>
      <c r="C80" s="33"/>
      <c r="D80" s="33">
        <f t="shared" si="4"/>
        <v>0</v>
      </c>
      <c r="E80" s="33"/>
      <c r="F80" s="33"/>
      <c r="G80" s="33">
        <f t="shared" si="5"/>
        <v>0</v>
      </c>
      <c r="H80" s="33"/>
      <c r="I80" s="33"/>
    </row>
    <row r="81" spans="1:9" x14ac:dyDescent="0.25">
      <c r="A81" s="162" t="s">
        <v>246</v>
      </c>
      <c r="B81" s="155" t="s">
        <v>247</v>
      </c>
      <c r="C81" s="33"/>
      <c r="D81" s="33">
        <f t="shared" si="4"/>
        <v>0</v>
      </c>
      <c r="E81" s="33"/>
      <c r="F81" s="33"/>
      <c r="G81" s="33">
        <f t="shared" si="5"/>
        <v>0</v>
      </c>
      <c r="H81" s="33"/>
      <c r="I81" s="33"/>
    </row>
    <row r="82" spans="1:9" ht="15.75" thickBot="1" x14ac:dyDescent="0.3">
      <c r="A82" s="162" t="s">
        <v>248</v>
      </c>
      <c r="B82" s="157" t="s">
        <v>249</v>
      </c>
      <c r="C82" s="33"/>
      <c r="D82" s="33">
        <f t="shared" si="4"/>
        <v>0</v>
      </c>
      <c r="E82" s="33"/>
      <c r="F82" s="33"/>
      <c r="G82" s="33">
        <f t="shared" si="5"/>
        <v>0</v>
      </c>
      <c r="H82" s="33"/>
      <c r="I82" s="33"/>
    </row>
    <row r="83" spans="1:9" ht="15.75" thickBot="1" x14ac:dyDescent="0.3">
      <c r="A83" s="161" t="s">
        <v>48</v>
      </c>
      <c r="B83" s="158" t="s">
        <v>250</v>
      </c>
      <c r="C83" s="37"/>
      <c r="D83" s="34">
        <f t="shared" si="4"/>
        <v>0</v>
      </c>
      <c r="E83" s="37"/>
      <c r="F83" s="37"/>
      <c r="G83" s="34">
        <f t="shared" si="5"/>
        <v>0</v>
      </c>
      <c r="H83" s="37"/>
      <c r="I83" s="37"/>
    </row>
    <row r="84" spans="1:9" ht="15.75" thickBot="1" x14ac:dyDescent="0.3">
      <c r="A84" s="161" t="s">
        <v>51</v>
      </c>
      <c r="B84" s="158" t="s">
        <v>251</v>
      </c>
      <c r="C84" s="31">
        <f>SUM(C62,C66,C71,C74,C78,C83)</f>
        <v>16953005</v>
      </c>
      <c r="D84" s="37">
        <f t="shared" si="4"/>
        <v>2350893</v>
      </c>
      <c r="E84" s="31">
        <f>SUM(E62,E66,E71,E74,E78,E83)</f>
        <v>19303898</v>
      </c>
      <c r="F84" s="31">
        <f>SUM(F62,F66,F71,F74,F78,F83)</f>
        <v>0</v>
      </c>
      <c r="G84" s="37">
        <f t="shared" si="5"/>
        <v>0</v>
      </c>
      <c r="H84" s="31">
        <f>SUM(H62,H66,H71,H74,H78,H83)</f>
        <v>0</v>
      </c>
      <c r="I84" s="31">
        <f>SUM(I62,I66,I71,I74,I78,I83)</f>
        <v>0</v>
      </c>
    </row>
    <row r="85" spans="1:9" ht="29.25" thickBot="1" x14ac:dyDescent="0.3">
      <c r="A85" s="161" t="s">
        <v>54</v>
      </c>
      <c r="B85" s="158" t="s">
        <v>252</v>
      </c>
      <c r="C85" s="31">
        <f>SUM(C61,C84)</f>
        <v>42344953</v>
      </c>
      <c r="D85" s="37">
        <f t="shared" si="4"/>
        <v>15487415</v>
      </c>
      <c r="E85" s="31">
        <f>SUM(E61,E84)</f>
        <v>57832368</v>
      </c>
      <c r="F85" s="31">
        <f>SUM(F61,F84)</f>
        <v>4382480</v>
      </c>
      <c r="G85" s="37">
        <f t="shared" si="5"/>
        <v>189570</v>
      </c>
      <c r="H85" s="31">
        <f>SUM(H61,H84)</f>
        <v>4572050</v>
      </c>
      <c r="I85" s="31">
        <f>SUM(I61,I84)</f>
        <v>0</v>
      </c>
    </row>
    <row r="86" spans="1:9" x14ac:dyDescent="0.25">
      <c r="A86" s="38"/>
      <c r="B86" s="39"/>
      <c r="C86" s="40"/>
      <c r="D86" s="40"/>
      <c r="E86" s="40"/>
      <c r="F86" s="40"/>
      <c r="G86" s="40"/>
      <c r="H86" s="40"/>
      <c r="I86" s="40"/>
    </row>
    <row r="87" spans="1:9" x14ac:dyDescent="0.25">
      <c r="A87" s="226" t="s">
        <v>253</v>
      </c>
      <c r="B87" s="226"/>
      <c r="C87" s="226"/>
      <c r="D87" s="181"/>
      <c r="E87" s="181"/>
      <c r="F87" s="25"/>
      <c r="G87" s="25"/>
      <c r="H87" s="25"/>
      <c r="I87" s="25"/>
    </row>
    <row r="88" spans="1:9" ht="15.75" thickBot="1" x14ac:dyDescent="0.3">
      <c r="A88" s="227"/>
      <c r="B88" s="227"/>
      <c r="D88" s="41"/>
      <c r="E88" s="41"/>
      <c r="G88" s="41"/>
      <c r="H88" s="41"/>
      <c r="I88" s="41" t="s">
        <v>68</v>
      </c>
    </row>
    <row r="89" spans="1:9" ht="15.75" thickBot="1" x14ac:dyDescent="0.3">
      <c r="A89" s="149" t="s">
        <v>327</v>
      </c>
      <c r="B89" s="29" t="s">
        <v>254</v>
      </c>
      <c r="C89" s="29" t="s">
        <v>335</v>
      </c>
      <c r="D89" s="29" t="s">
        <v>336</v>
      </c>
      <c r="E89" s="29" t="s">
        <v>338</v>
      </c>
      <c r="F89" s="29" t="s">
        <v>335</v>
      </c>
      <c r="G89" s="29" t="s">
        <v>336</v>
      </c>
      <c r="H89" s="29" t="s">
        <v>338</v>
      </c>
      <c r="I89" s="29" t="s">
        <v>335</v>
      </c>
    </row>
    <row r="90" spans="1:9" ht="15.75" thickBot="1" x14ac:dyDescent="0.3">
      <c r="A90" s="149">
        <v>1</v>
      </c>
      <c r="B90" s="29">
        <v>2</v>
      </c>
      <c r="C90" s="29">
        <v>3</v>
      </c>
      <c r="D90" s="29">
        <v>4</v>
      </c>
      <c r="E90" s="29">
        <v>5</v>
      </c>
      <c r="F90" s="29">
        <v>6</v>
      </c>
      <c r="G90" s="29">
        <v>7</v>
      </c>
      <c r="H90" s="29">
        <v>8</v>
      </c>
      <c r="I90" s="29">
        <v>9</v>
      </c>
    </row>
    <row r="91" spans="1:9" ht="15.75" thickBot="1" x14ac:dyDescent="0.3">
      <c r="A91" s="150" t="s">
        <v>10</v>
      </c>
      <c r="B91" s="163" t="s">
        <v>330</v>
      </c>
      <c r="C91" s="42">
        <f>SUM(C92:C96)</f>
        <v>25232961</v>
      </c>
      <c r="D91" s="199">
        <f>SUM(E91-C91)</f>
        <v>14727678</v>
      </c>
      <c r="E91" s="42">
        <f>SUM(E92:E96)</f>
        <v>39960639</v>
      </c>
      <c r="F91" s="42">
        <f>SUM(F92:F96)</f>
        <v>4382480</v>
      </c>
      <c r="G91" s="197">
        <f t="shared" ref="G91" si="6">SUM(H91-F91)</f>
        <v>189570</v>
      </c>
      <c r="H91" s="42">
        <f>SUM(H92:H96)</f>
        <v>4572050</v>
      </c>
      <c r="I91" s="42">
        <f>SUM(I92:I96)</f>
        <v>0</v>
      </c>
    </row>
    <row r="92" spans="1:9" x14ac:dyDescent="0.25">
      <c r="A92" s="164" t="s">
        <v>110</v>
      </c>
      <c r="B92" s="165" t="s">
        <v>256</v>
      </c>
      <c r="C92" s="43">
        <v>8945096</v>
      </c>
      <c r="D92" s="198">
        <f>SUM(E92-C92)</f>
        <v>9308170</v>
      </c>
      <c r="E92" s="43">
        <v>18253266</v>
      </c>
      <c r="F92" s="43">
        <v>2351843</v>
      </c>
      <c r="G92" s="32">
        <f t="shared" ref="G92:G145" si="7">SUM(H92-F92)</f>
        <v>178737</v>
      </c>
      <c r="H92" s="43">
        <v>2530580</v>
      </c>
      <c r="I92" s="43"/>
    </row>
    <row r="93" spans="1:9" x14ac:dyDescent="0.25">
      <c r="A93" s="154" t="s">
        <v>112</v>
      </c>
      <c r="B93" s="166" t="s">
        <v>15</v>
      </c>
      <c r="C93" s="33">
        <v>1266211</v>
      </c>
      <c r="D93" s="33">
        <f t="shared" ref="D93:D145" si="8">SUM(E93-C93)</f>
        <v>1016845</v>
      </c>
      <c r="E93" s="33">
        <v>2283056</v>
      </c>
      <c r="F93" s="33">
        <v>454373</v>
      </c>
      <c r="G93" s="33">
        <f>SUM(H93-F93)</f>
        <v>10833</v>
      </c>
      <c r="H93" s="33">
        <v>465206</v>
      </c>
      <c r="I93" s="33"/>
    </row>
    <row r="94" spans="1:9" x14ac:dyDescent="0.25">
      <c r="A94" s="154" t="s">
        <v>114</v>
      </c>
      <c r="B94" s="166" t="s">
        <v>257</v>
      </c>
      <c r="C94" s="34">
        <v>10833385</v>
      </c>
      <c r="D94" s="33">
        <f t="shared" si="8"/>
        <v>4392403</v>
      </c>
      <c r="E94" s="34">
        <v>15225788</v>
      </c>
      <c r="F94" s="34">
        <v>1576264</v>
      </c>
      <c r="G94" s="33">
        <f t="shared" si="7"/>
        <v>0</v>
      </c>
      <c r="H94" s="34">
        <v>1576264</v>
      </c>
      <c r="I94" s="34"/>
    </row>
    <row r="95" spans="1:9" x14ac:dyDescent="0.25">
      <c r="A95" s="154" t="s">
        <v>116</v>
      </c>
      <c r="B95" s="166" t="s">
        <v>19</v>
      </c>
      <c r="C95" s="34">
        <v>2742000</v>
      </c>
      <c r="D95" s="33">
        <f t="shared" si="8"/>
        <v>0</v>
      </c>
      <c r="E95" s="34">
        <v>2742000</v>
      </c>
      <c r="F95" s="34"/>
      <c r="G95" s="33">
        <f t="shared" si="7"/>
        <v>0</v>
      </c>
      <c r="H95" s="34"/>
      <c r="I95" s="34"/>
    </row>
    <row r="96" spans="1:9" x14ac:dyDescent="0.25">
      <c r="A96" s="154" t="s">
        <v>258</v>
      </c>
      <c r="B96" s="167" t="s">
        <v>21</v>
      </c>
      <c r="C96" s="34">
        <v>1446269</v>
      </c>
      <c r="D96" s="33">
        <f t="shared" si="8"/>
        <v>10260</v>
      </c>
      <c r="E96" s="34">
        <v>1456529</v>
      </c>
      <c r="F96" s="34"/>
      <c r="G96" s="33">
        <f t="shared" si="7"/>
        <v>0</v>
      </c>
      <c r="H96" s="34"/>
      <c r="I96" s="34"/>
    </row>
    <row r="97" spans="1:9" x14ac:dyDescent="0.25">
      <c r="A97" s="154" t="s">
        <v>120</v>
      </c>
      <c r="B97" s="166" t="s">
        <v>259</v>
      </c>
      <c r="C97" s="34"/>
      <c r="D97" s="33">
        <f t="shared" si="8"/>
        <v>10260</v>
      </c>
      <c r="E97" s="34">
        <v>10260</v>
      </c>
      <c r="F97" s="34"/>
      <c r="G97" s="33">
        <f t="shared" si="7"/>
        <v>0</v>
      </c>
      <c r="H97" s="34"/>
      <c r="I97" s="34"/>
    </row>
    <row r="98" spans="1:9" x14ac:dyDescent="0.25">
      <c r="A98" s="154" t="s">
        <v>260</v>
      </c>
      <c r="B98" s="168" t="s">
        <v>261</v>
      </c>
      <c r="C98" s="34"/>
      <c r="D98" s="33">
        <f t="shared" si="8"/>
        <v>0</v>
      </c>
      <c r="E98" s="34"/>
      <c r="F98" s="34"/>
      <c r="G98" s="33">
        <f t="shared" si="7"/>
        <v>0</v>
      </c>
      <c r="H98" s="34"/>
      <c r="I98" s="34"/>
    </row>
    <row r="99" spans="1:9" x14ac:dyDescent="0.25">
      <c r="A99" s="154" t="s">
        <v>262</v>
      </c>
      <c r="B99" s="169" t="s">
        <v>263</v>
      </c>
      <c r="C99" s="34"/>
      <c r="D99" s="33">
        <f t="shared" si="8"/>
        <v>0</v>
      </c>
      <c r="E99" s="34"/>
      <c r="F99" s="34"/>
      <c r="G99" s="33">
        <f t="shared" si="7"/>
        <v>0</v>
      </c>
      <c r="H99" s="34"/>
      <c r="I99" s="34"/>
    </row>
    <row r="100" spans="1:9" x14ac:dyDescent="0.25">
      <c r="A100" s="154" t="s">
        <v>264</v>
      </c>
      <c r="B100" s="169" t="s">
        <v>265</v>
      </c>
      <c r="C100" s="34"/>
      <c r="D100" s="33">
        <f t="shared" si="8"/>
        <v>0</v>
      </c>
      <c r="E100" s="34"/>
      <c r="F100" s="34"/>
      <c r="G100" s="33">
        <f t="shared" si="7"/>
        <v>0</v>
      </c>
      <c r="H100" s="34"/>
      <c r="I100" s="34"/>
    </row>
    <row r="101" spans="1:9" x14ac:dyDescent="0.25">
      <c r="A101" s="154" t="s">
        <v>266</v>
      </c>
      <c r="B101" s="168" t="s">
        <v>267</v>
      </c>
      <c r="C101" s="34">
        <v>1136269</v>
      </c>
      <c r="D101" s="33">
        <f t="shared" si="8"/>
        <v>0</v>
      </c>
      <c r="E101" s="34">
        <v>1136269</v>
      </c>
      <c r="F101" s="34"/>
      <c r="G101" s="33">
        <f t="shared" si="7"/>
        <v>0</v>
      </c>
      <c r="H101" s="34"/>
      <c r="I101" s="34"/>
    </row>
    <row r="102" spans="1:9" x14ac:dyDescent="0.25">
      <c r="A102" s="154" t="s">
        <v>268</v>
      </c>
      <c r="B102" s="168" t="s">
        <v>269</v>
      </c>
      <c r="C102" s="34"/>
      <c r="D102" s="33">
        <f t="shared" si="8"/>
        <v>0</v>
      </c>
      <c r="E102" s="34"/>
      <c r="F102" s="34"/>
      <c r="G102" s="33">
        <f t="shared" si="7"/>
        <v>0</v>
      </c>
      <c r="H102" s="34"/>
      <c r="I102" s="34"/>
    </row>
    <row r="103" spans="1:9" x14ac:dyDescent="0.25">
      <c r="A103" s="154" t="s">
        <v>270</v>
      </c>
      <c r="B103" s="169" t="s">
        <v>271</v>
      </c>
      <c r="C103" s="34"/>
      <c r="D103" s="33">
        <f t="shared" si="8"/>
        <v>0</v>
      </c>
      <c r="E103" s="34"/>
      <c r="F103" s="34"/>
      <c r="G103" s="33">
        <f t="shared" si="7"/>
        <v>0</v>
      </c>
      <c r="H103" s="34"/>
      <c r="I103" s="34"/>
    </row>
    <row r="104" spans="1:9" x14ac:dyDescent="0.25">
      <c r="A104" s="170" t="s">
        <v>272</v>
      </c>
      <c r="B104" s="171" t="s">
        <v>273</v>
      </c>
      <c r="C104" s="34"/>
      <c r="D104" s="33">
        <f t="shared" si="8"/>
        <v>0</v>
      </c>
      <c r="E104" s="34"/>
      <c r="F104" s="34"/>
      <c r="G104" s="33">
        <f t="shared" si="7"/>
        <v>0</v>
      </c>
      <c r="H104" s="34"/>
      <c r="I104" s="34"/>
    </row>
    <row r="105" spans="1:9" x14ac:dyDescent="0.25">
      <c r="A105" s="154" t="s">
        <v>274</v>
      </c>
      <c r="B105" s="171" t="s">
        <v>275</v>
      </c>
      <c r="C105" s="34"/>
      <c r="D105" s="32">
        <f t="shared" si="8"/>
        <v>0</v>
      </c>
      <c r="E105" s="34"/>
      <c r="F105" s="34"/>
      <c r="G105" s="33">
        <f t="shared" si="7"/>
        <v>0</v>
      </c>
      <c r="H105" s="34"/>
      <c r="I105" s="34"/>
    </row>
    <row r="106" spans="1:9" ht="15.75" thickBot="1" x14ac:dyDescent="0.3">
      <c r="A106" s="172" t="s">
        <v>276</v>
      </c>
      <c r="B106" s="173" t="s">
        <v>277</v>
      </c>
      <c r="C106" s="44">
        <v>310000</v>
      </c>
      <c r="D106" s="32">
        <f t="shared" si="8"/>
        <v>0</v>
      </c>
      <c r="E106" s="44">
        <v>310000</v>
      </c>
      <c r="F106" s="44"/>
      <c r="G106" s="34">
        <f t="shared" si="7"/>
        <v>0</v>
      </c>
      <c r="H106" s="44"/>
      <c r="I106" s="44"/>
    </row>
    <row r="107" spans="1:9" ht="15.75" thickBot="1" x14ac:dyDescent="0.3">
      <c r="A107" s="149" t="s">
        <v>13</v>
      </c>
      <c r="B107" s="174" t="s">
        <v>331</v>
      </c>
      <c r="C107" s="31">
        <f>SUM(C108,C110,C112)</f>
        <v>4946962</v>
      </c>
      <c r="D107" s="199">
        <f t="shared" si="8"/>
        <v>3685680</v>
      </c>
      <c r="E107" s="31">
        <f>SUM(E108,E110,E112)</f>
        <v>8632642</v>
      </c>
      <c r="F107" s="31">
        <f>SUM(F108,F110,F112)</f>
        <v>0</v>
      </c>
      <c r="G107" s="37">
        <f t="shared" si="7"/>
        <v>208320</v>
      </c>
      <c r="H107" s="31">
        <f>SUM(H108,H110,H112)</f>
        <v>208320</v>
      </c>
      <c r="I107" s="31">
        <f>SUM(I108,I110,I112)</f>
        <v>0</v>
      </c>
    </row>
    <row r="108" spans="1:9" x14ac:dyDescent="0.25">
      <c r="A108" s="152" t="s">
        <v>123</v>
      </c>
      <c r="B108" s="166" t="s">
        <v>70</v>
      </c>
      <c r="C108" s="32">
        <v>444500</v>
      </c>
      <c r="D108" s="198">
        <f t="shared" si="8"/>
        <v>1476680</v>
      </c>
      <c r="E108" s="32">
        <v>1921180</v>
      </c>
      <c r="F108" s="32"/>
      <c r="G108" s="32">
        <f t="shared" si="7"/>
        <v>147320</v>
      </c>
      <c r="H108" s="32">
        <v>147320</v>
      </c>
      <c r="I108" s="32"/>
    </row>
    <row r="109" spans="1:9" x14ac:dyDescent="0.25">
      <c r="A109" s="152" t="s">
        <v>125</v>
      </c>
      <c r="B109" s="175" t="s">
        <v>279</v>
      </c>
      <c r="C109" s="32"/>
      <c r="D109" s="33">
        <f t="shared" si="8"/>
        <v>0</v>
      </c>
      <c r="E109" s="32"/>
      <c r="F109" s="32"/>
      <c r="G109" s="33">
        <f t="shared" si="7"/>
        <v>0</v>
      </c>
      <c r="H109" s="32"/>
      <c r="I109" s="32"/>
    </row>
    <row r="110" spans="1:9" x14ac:dyDescent="0.25">
      <c r="A110" s="152" t="s">
        <v>127</v>
      </c>
      <c r="B110" s="175" t="s">
        <v>74</v>
      </c>
      <c r="C110" s="32">
        <v>4502462</v>
      </c>
      <c r="D110" s="33">
        <f t="shared" si="8"/>
        <v>2209000</v>
      </c>
      <c r="E110" s="32">
        <v>6711462</v>
      </c>
      <c r="F110" s="33"/>
      <c r="G110" s="33">
        <f t="shared" si="7"/>
        <v>61000</v>
      </c>
      <c r="H110" s="33">
        <v>61000</v>
      </c>
      <c r="I110" s="33"/>
    </row>
    <row r="111" spans="1:9" x14ac:dyDescent="0.25">
      <c r="A111" s="152" t="s">
        <v>129</v>
      </c>
      <c r="B111" s="175" t="s">
        <v>280</v>
      </c>
      <c r="C111" s="33">
        <v>4502462</v>
      </c>
      <c r="D111" s="33">
        <f t="shared" si="8"/>
        <v>3</v>
      </c>
      <c r="E111" s="33">
        <v>4502465</v>
      </c>
      <c r="F111" s="33"/>
      <c r="G111" s="33">
        <f t="shared" si="7"/>
        <v>0</v>
      </c>
      <c r="H111" s="33"/>
      <c r="I111" s="33"/>
    </row>
    <row r="112" spans="1:9" x14ac:dyDescent="0.25">
      <c r="A112" s="152" t="s">
        <v>131</v>
      </c>
      <c r="B112" s="157" t="s">
        <v>78</v>
      </c>
      <c r="C112" s="33"/>
      <c r="D112" s="33">
        <f t="shared" si="8"/>
        <v>0</v>
      </c>
      <c r="E112" s="33"/>
      <c r="F112" s="33"/>
      <c r="G112" s="33">
        <f t="shared" si="7"/>
        <v>0</v>
      </c>
      <c r="H112" s="33"/>
      <c r="I112" s="33"/>
    </row>
    <row r="113" spans="1:9" x14ac:dyDescent="0.25">
      <c r="A113" s="152" t="s">
        <v>133</v>
      </c>
      <c r="B113" s="155" t="s">
        <v>332</v>
      </c>
      <c r="C113" s="33"/>
      <c r="D113" s="33">
        <f t="shared" si="8"/>
        <v>0</v>
      </c>
      <c r="E113" s="33"/>
      <c r="F113" s="33"/>
      <c r="G113" s="33">
        <f t="shared" si="7"/>
        <v>0</v>
      </c>
      <c r="H113" s="33"/>
      <c r="I113" s="33"/>
    </row>
    <row r="114" spans="1:9" x14ac:dyDescent="0.25">
      <c r="A114" s="152" t="s">
        <v>282</v>
      </c>
      <c r="B114" s="176" t="s">
        <v>283</v>
      </c>
      <c r="C114" s="33"/>
      <c r="D114" s="33">
        <f t="shared" si="8"/>
        <v>0</v>
      </c>
      <c r="E114" s="33"/>
      <c r="F114" s="33"/>
      <c r="G114" s="33">
        <f t="shared" si="7"/>
        <v>0</v>
      </c>
      <c r="H114" s="33"/>
      <c r="I114" s="33"/>
    </row>
    <row r="115" spans="1:9" x14ac:dyDescent="0.25">
      <c r="A115" s="152" t="s">
        <v>284</v>
      </c>
      <c r="B115" s="169" t="s">
        <v>265</v>
      </c>
      <c r="C115" s="33"/>
      <c r="D115" s="33">
        <f t="shared" si="8"/>
        <v>0</v>
      </c>
      <c r="E115" s="33"/>
      <c r="F115" s="33"/>
      <c r="G115" s="33">
        <f t="shared" si="7"/>
        <v>0</v>
      </c>
      <c r="H115" s="33"/>
      <c r="I115" s="33"/>
    </row>
    <row r="116" spans="1:9" x14ac:dyDescent="0.25">
      <c r="A116" s="152" t="s">
        <v>285</v>
      </c>
      <c r="B116" s="169" t="s">
        <v>286</v>
      </c>
      <c r="C116" s="33"/>
      <c r="D116" s="33">
        <f t="shared" si="8"/>
        <v>0</v>
      </c>
      <c r="E116" s="33"/>
      <c r="F116" s="33"/>
      <c r="G116" s="33">
        <f t="shared" si="7"/>
        <v>0</v>
      </c>
      <c r="H116" s="33"/>
      <c r="I116" s="33"/>
    </row>
    <row r="117" spans="1:9" x14ac:dyDescent="0.25">
      <c r="A117" s="152" t="s">
        <v>287</v>
      </c>
      <c r="B117" s="169" t="s">
        <v>288</v>
      </c>
      <c r="C117" s="33"/>
      <c r="D117" s="33">
        <f t="shared" si="8"/>
        <v>0</v>
      </c>
      <c r="E117" s="33"/>
      <c r="F117" s="33"/>
      <c r="G117" s="33">
        <f t="shared" si="7"/>
        <v>0</v>
      </c>
      <c r="H117" s="33"/>
      <c r="I117" s="33"/>
    </row>
    <row r="118" spans="1:9" x14ac:dyDescent="0.25">
      <c r="A118" s="152" t="s">
        <v>289</v>
      </c>
      <c r="B118" s="169" t="s">
        <v>271</v>
      </c>
      <c r="C118" s="33"/>
      <c r="D118" s="33">
        <f t="shared" si="8"/>
        <v>0</v>
      </c>
      <c r="E118" s="33"/>
      <c r="F118" s="33"/>
      <c r="G118" s="33">
        <f t="shared" si="7"/>
        <v>0</v>
      </c>
      <c r="H118" s="33"/>
      <c r="I118" s="33"/>
    </row>
    <row r="119" spans="1:9" x14ac:dyDescent="0.25">
      <c r="A119" s="152" t="s">
        <v>290</v>
      </c>
      <c r="B119" s="169" t="s">
        <v>291</v>
      </c>
      <c r="C119" s="33"/>
      <c r="D119" s="33">
        <f t="shared" si="8"/>
        <v>0</v>
      </c>
      <c r="E119" s="33"/>
      <c r="F119" s="33"/>
      <c r="G119" s="33">
        <f t="shared" si="7"/>
        <v>0</v>
      </c>
      <c r="H119" s="33"/>
      <c r="I119" s="33"/>
    </row>
    <row r="120" spans="1:9" ht="15.75" thickBot="1" x14ac:dyDescent="0.3">
      <c r="A120" s="170" t="s">
        <v>292</v>
      </c>
      <c r="B120" s="169" t="s">
        <v>293</v>
      </c>
      <c r="C120" s="34"/>
      <c r="D120" s="32">
        <f t="shared" si="8"/>
        <v>0</v>
      </c>
      <c r="E120" s="34"/>
      <c r="F120" s="34"/>
      <c r="G120" s="34">
        <f t="shared" si="7"/>
        <v>0</v>
      </c>
      <c r="H120" s="34"/>
      <c r="I120" s="34"/>
    </row>
    <row r="121" spans="1:9" ht="15.75" thickBot="1" x14ac:dyDescent="0.3">
      <c r="A121" s="149" t="s">
        <v>7</v>
      </c>
      <c r="B121" s="151" t="s">
        <v>294</v>
      </c>
      <c r="C121" s="31">
        <f>SUM(C122:C123)</f>
        <v>11362658</v>
      </c>
      <c r="D121" s="199">
        <f t="shared" si="8"/>
        <v>-3430080</v>
      </c>
      <c r="E121" s="31">
        <f>SUM(E122:E123)</f>
        <v>7932578</v>
      </c>
      <c r="F121" s="31">
        <f>SUM(F122:F123)</f>
        <v>0</v>
      </c>
      <c r="G121" s="197">
        <f t="shared" si="7"/>
        <v>0</v>
      </c>
      <c r="H121" s="31">
        <f>SUM(H122:H123)</f>
        <v>0</v>
      </c>
      <c r="I121" s="31">
        <f>SUM(I122:I123)</f>
        <v>0</v>
      </c>
    </row>
    <row r="122" spans="1:9" x14ac:dyDescent="0.25">
      <c r="A122" s="152" t="s">
        <v>136</v>
      </c>
      <c r="B122" s="177" t="s">
        <v>295</v>
      </c>
      <c r="C122" s="32">
        <v>11362658</v>
      </c>
      <c r="D122" s="198">
        <f t="shared" si="8"/>
        <v>-3430080</v>
      </c>
      <c r="E122" s="32">
        <v>7932578</v>
      </c>
      <c r="F122" s="32"/>
      <c r="G122" s="32">
        <f t="shared" si="7"/>
        <v>0</v>
      </c>
      <c r="H122" s="32"/>
      <c r="I122" s="32"/>
    </row>
    <row r="123" spans="1:9" ht="15.75" thickBot="1" x14ac:dyDescent="0.3">
      <c r="A123" s="156" t="s">
        <v>138</v>
      </c>
      <c r="B123" s="175" t="s">
        <v>296</v>
      </c>
      <c r="C123" s="34"/>
      <c r="D123" s="44">
        <f t="shared" si="8"/>
        <v>0</v>
      </c>
      <c r="E123" s="34"/>
      <c r="F123" s="34"/>
      <c r="G123" s="34">
        <f t="shared" si="7"/>
        <v>0</v>
      </c>
      <c r="H123" s="34"/>
      <c r="I123" s="34"/>
    </row>
    <row r="124" spans="1:9" ht="15.75" thickBot="1" x14ac:dyDescent="0.3">
      <c r="A124" s="149" t="s">
        <v>8</v>
      </c>
      <c r="B124" s="151" t="s">
        <v>297</v>
      </c>
      <c r="C124" s="31">
        <f>SUM(C91,C107,C121)</f>
        <v>41542581</v>
      </c>
      <c r="D124" s="199">
        <f t="shared" si="8"/>
        <v>14983278</v>
      </c>
      <c r="E124" s="31">
        <f>SUM(E91,E107,E121)</f>
        <v>56525859</v>
      </c>
      <c r="F124" s="31">
        <f>SUM(F91,F107,F121)</f>
        <v>4382480</v>
      </c>
      <c r="G124" s="37">
        <f t="shared" si="7"/>
        <v>397890</v>
      </c>
      <c r="H124" s="31">
        <f>SUM(H91,H107,H121)</f>
        <v>4780370</v>
      </c>
      <c r="I124" s="31">
        <f>SUM(I91,I107,I121)</f>
        <v>0</v>
      </c>
    </row>
    <row r="125" spans="1:9" ht="15.75" thickBot="1" x14ac:dyDescent="0.3">
      <c r="A125" s="149" t="s">
        <v>9</v>
      </c>
      <c r="B125" s="151" t="s">
        <v>298</v>
      </c>
      <c r="C125" s="31">
        <f>SUM(C126:C128)</f>
        <v>0</v>
      </c>
      <c r="D125" s="43">
        <f t="shared" si="8"/>
        <v>0</v>
      </c>
      <c r="E125" s="31"/>
      <c r="F125" s="31">
        <f>SUM(F126:F128)</f>
        <v>0</v>
      </c>
      <c r="G125" s="32">
        <f t="shared" si="7"/>
        <v>0</v>
      </c>
      <c r="H125" s="31">
        <f>SUM(H126:H128)</f>
        <v>0</v>
      </c>
      <c r="I125" s="31">
        <f>SUM(I126:I128)</f>
        <v>0</v>
      </c>
    </row>
    <row r="126" spans="1:9" x14ac:dyDescent="0.25">
      <c r="A126" s="152" t="s">
        <v>163</v>
      </c>
      <c r="B126" s="177" t="s">
        <v>299</v>
      </c>
      <c r="C126" s="33"/>
      <c r="D126" s="198">
        <f t="shared" si="8"/>
        <v>0</v>
      </c>
      <c r="E126" s="33"/>
      <c r="F126" s="33"/>
      <c r="G126" s="33">
        <f t="shared" si="7"/>
        <v>0</v>
      </c>
      <c r="H126" s="33"/>
      <c r="I126" s="33"/>
    </row>
    <row r="127" spans="1:9" x14ac:dyDescent="0.25">
      <c r="A127" s="152" t="s">
        <v>165</v>
      </c>
      <c r="B127" s="177" t="s">
        <v>300</v>
      </c>
      <c r="C127" s="33"/>
      <c r="D127" s="33">
        <f t="shared" si="8"/>
        <v>0</v>
      </c>
      <c r="E127" s="33"/>
      <c r="F127" s="33"/>
      <c r="G127" s="33">
        <f t="shared" si="7"/>
        <v>0</v>
      </c>
      <c r="H127" s="33"/>
      <c r="I127" s="33"/>
    </row>
    <row r="128" spans="1:9" ht="15.75" thickBot="1" x14ac:dyDescent="0.3">
      <c r="A128" s="170" t="s">
        <v>167</v>
      </c>
      <c r="B128" s="167" t="s">
        <v>301</v>
      </c>
      <c r="C128" s="33"/>
      <c r="D128" s="32">
        <f t="shared" si="8"/>
        <v>0</v>
      </c>
      <c r="E128" s="33"/>
      <c r="F128" s="33"/>
      <c r="G128" s="34">
        <f t="shared" si="7"/>
        <v>0</v>
      </c>
      <c r="H128" s="33"/>
      <c r="I128" s="33"/>
    </row>
    <row r="129" spans="1:9" ht="15.75" thickBot="1" x14ac:dyDescent="0.3">
      <c r="A129" s="149" t="s">
        <v>22</v>
      </c>
      <c r="B129" s="151" t="s">
        <v>302</v>
      </c>
      <c r="C129" s="31">
        <f>SUM(C130:C133)</f>
        <v>0</v>
      </c>
      <c r="D129" s="43">
        <f t="shared" si="8"/>
        <v>0</v>
      </c>
      <c r="E129" s="31"/>
      <c r="F129" s="31">
        <f>SUM(F130:F133)</f>
        <v>0</v>
      </c>
      <c r="G129" s="197">
        <f t="shared" si="7"/>
        <v>0</v>
      </c>
      <c r="H129" s="31">
        <f>SUM(H130:H133)</f>
        <v>0</v>
      </c>
      <c r="I129" s="31">
        <f>SUM(I130:I133)</f>
        <v>0</v>
      </c>
    </row>
    <row r="130" spans="1:9" x14ac:dyDescent="0.25">
      <c r="A130" s="152" t="s">
        <v>183</v>
      </c>
      <c r="B130" s="177" t="s">
        <v>303</v>
      </c>
      <c r="C130" s="33"/>
      <c r="D130" s="198">
        <f t="shared" si="8"/>
        <v>0</v>
      </c>
      <c r="E130" s="33"/>
      <c r="F130" s="33"/>
      <c r="G130" s="32">
        <f t="shared" si="7"/>
        <v>0</v>
      </c>
      <c r="H130" s="33"/>
      <c r="I130" s="33"/>
    </row>
    <row r="131" spans="1:9" x14ac:dyDescent="0.25">
      <c r="A131" s="154" t="s">
        <v>185</v>
      </c>
      <c r="B131" s="166" t="s">
        <v>304</v>
      </c>
      <c r="C131" s="33"/>
      <c r="D131" s="34">
        <f t="shared" si="8"/>
        <v>0</v>
      </c>
      <c r="E131" s="33"/>
      <c r="F131" s="33"/>
      <c r="G131" s="33">
        <f t="shared" si="7"/>
        <v>0</v>
      </c>
      <c r="H131" s="33"/>
      <c r="I131" s="33"/>
    </row>
    <row r="132" spans="1:9" x14ac:dyDescent="0.25">
      <c r="A132" s="154" t="s">
        <v>187</v>
      </c>
      <c r="B132" s="166" t="s">
        <v>305</v>
      </c>
      <c r="C132" s="33"/>
      <c r="D132" s="33">
        <f t="shared" si="8"/>
        <v>0</v>
      </c>
      <c r="E132" s="33"/>
      <c r="F132" s="33"/>
      <c r="G132" s="33">
        <f t="shared" si="7"/>
        <v>0</v>
      </c>
      <c r="H132" s="33"/>
      <c r="I132" s="33"/>
    </row>
    <row r="133" spans="1:9" ht="15.75" thickBot="1" x14ac:dyDescent="0.3">
      <c r="A133" s="170" t="s">
        <v>189</v>
      </c>
      <c r="B133" s="167" t="s">
        <v>306</v>
      </c>
      <c r="C133" s="33"/>
      <c r="D133" s="32">
        <f t="shared" si="8"/>
        <v>0</v>
      </c>
      <c r="E133" s="33"/>
      <c r="F133" s="33"/>
      <c r="G133" s="34">
        <f t="shared" si="7"/>
        <v>0</v>
      </c>
      <c r="H133" s="33"/>
      <c r="I133" s="33"/>
    </row>
    <row r="134" spans="1:9" ht="15.75" thickBot="1" x14ac:dyDescent="0.3">
      <c r="A134" s="149" t="s">
        <v>25</v>
      </c>
      <c r="B134" s="151" t="s">
        <v>307</v>
      </c>
      <c r="C134" s="31">
        <f>SUM(C135:C138)</f>
        <v>802372</v>
      </c>
      <c r="D134" s="199">
        <f t="shared" si="8"/>
        <v>295817</v>
      </c>
      <c r="E134" s="31">
        <f>SUM(E135:E138)</f>
        <v>1098189</v>
      </c>
      <c r="F134" s="31">
        <f>SUM(F135:F138)</f>
        <v>0</v>
      </c>
      <c r="G134" s="197">
        <f t="shared" si="7"/>
        <v>0</v>
      </c>
      <c r="H134" s="31">
        <f>SUM(H135:H138)</f>
        <v>0</v>
      </c>
      <c r="I134" s="31">
        <f>SUM(I135:I138)</f>
        <v>0</v>
      </c>
    </row>
    <row r="135" spans="1:9" x14ac:dyDescent="0.25">
      <c r="A135" s="152" t="s">
        <v>195</v>
      </c>
      <c r="B135" s="177" t="s">
        <v>308</v>
      </c>
      <c r="C135" s="33"/>
      <c r="D135" s="198">
        <f t="shared" si="8"/>
        <v>0</v>
      </c>
      <c r="E135" s="33"/>
      <c r="F135" s="33"/>
      <c r="G135" s="32">
        <f t="shared" si="7"/>
        <v>0</v>
      </c>
      <c r="H135" s="33"/>
      <c r="I135" s="33"/>
    </row>
    <row r="136" spans="1:9" x14ac:dyDescent="0.25">
      <c r="A136" s="152" t="s">
        <v>197</v>
      </c>
      <c r="B136" s="177" t="s">
        <v>309</v>
      </c>
      <c r="C136" s="33">
        <v>802372</v>
      </c>
      <c r="D136" s="33">
        <f t="shared" si="8"/>
        <v>295817</v>
      </c>
      <c r="E136" s="33">
        <v>1098189</v>
      </c>
      <c r="F136" s="33"/>
      <c r="G136" s="33">
        <f t="shared" si="7"/>
        <v>0</v>
      </c>
      <c r="H136" s="33"/>
      <c r="I136" s="33"/>
    </row>
    <row r="137" spans="1:9" x14ac:dyDescent="0.25">
      <c r="A137" s="152" t="s">
        <v>199</v>
      </c>
      <c r="B137" s="177" t="s">
        <v>333</v>
      </c>
      <c r="C137" s="33"/>
      <c r="D137" s="32">
        <f t="shared" si="8"/>
        <v>0</v>
      </c>
      <c r="E137" s="33"/>
      <c r="F137" s="33"/>
      <c r="G137" s="33">
        <f t="shared" si="7"/>
        <v>0</v>
      </c>
      <c r="H137" s="33"/>
      <c r="I137" s="33"/>
    </row>
    <row r="138" spans="1:9" ht="15.75" thickBot="1" x14ac:dyDescent="0.3">
      <c r="A138" s="170" t="s">
        <v>201</v>
      </c>
      <c r="B138" s="167" t="s">
        <v>311</v>
      </c>
      <c r="C138" s="33"/>
      <c r="D138" s="32">
        <f t="shared" si="8"/>
        <v>0</v>
      </c>
      <c r="E138" s="33"/>
      <c r="F138" s="33"/>
      <c r="G138" s="34">
        <f t="shared" si="7"/>
        <v>0</v>
      </c>
      <c r="H138" s="33"/>
      <c r="I138" s="33"/>
    </row>
    <row r="139" spans="1:9" ht="15.75" thickBot="1" x14ac:dyDescent="0.3">
      <c r="A139" s="149" t="s">
        <v>27</v>
      </c>
      <c r="B139" s="151" t="s">
        <v>312</v>
      </c>
      <c r="C139" s="45">
        <f>SUM(C140:C143)</f>
        <v>0</v>
      </c>
      <c r="D139" s="43">
        <f t="shared" si="8"/>
        <v>0</v>
      </c>
      <c r="E139" s="45">
        <f>SUM(E140:E143)</f>
        <v>0</v>
      </c>
      <c r="F139" s="45">
        <f>SUM(F140:F143)</f>
        <v>0</v>
      </c>
      <c r="G139" s="197">
        <f t="shared" si="7"/>
        <v>0</v>
      </c>
      <c r="H139" s="45">
        <f>SUM(H140:H143)</f>
        <v>0</v>
      </c>
      <c r="I139" s="45">
        <f>SUM(I140:I143)</f>
        <v>0</v>
      </c>
    </row>
    <row r="140" spans="1:9" x14ac:dyDescent="0.25">
      <c r="A140" s="152" t="s">
        <v>204</v>
      </c>
      <c r="B140" s="177" t="s">
        <v>313</v>
      </c>
      <c r="C140" s="33"/>
      <c r="D140" s="198">
        <f t="shared" si="8"/>
        <v>0</v>
      </c>
      <c r="E140" s="33"/>
      <c r="F140" s="33"/>
      <c r="G140" s="32">
        <f t="shared" si="7"/>
        <v>0</v>
      </c>
      <c r="H140" s="33"/>
      <c r="I140" s="33"/>
    </row>
    <row r="141" spans="1:9" x14ac:dyDescent="0.25">
      <c r="A141" s="152" t="s">
        <v>206</v>
      </c>
      <c r="B141" s="177" t="s">
        <v>314</v>
      </c>
      <c r="C141" s="33"/>
      <c r="D141" s="34">
        <f t="shared" si="8"/>
        <v>0</v>
      </c>
      <c r="E141" s="33"/>
      <c r="F141" s="33"/>
      <c r="G141" s="33">
        <f t="shared" si="7"/>
        <v>0</v>
      </c>
      <c r="H141" s="33"/>
      <c r="I141" s="33"/>
    </row>
    <row r="142" spans="1:9" x14ac:dyDescent="0.25">
      <c r="A142" s="152" t="s">
        <v>208</v>
      </c>
      <c r="B142" s="177" t="s">
        <v>315</v>
      </c>
      <c r="C142" s="33"/>
      <c r="D142" s="33">
        <f t="shared" si="8"/>
        <v>0</v>
      </c>
      <c r="E142" s="33"/>
      <c r="F142" s="33"/>
      <c r="G142" s="33">
        <f t="shared" si="7"/>
        <v>0</v>
      </c>
      <c r="H142" s="33"/>
      <c r="I142" s="33"/>
    </row>
    <row r="143" spans="1:9" ht="15.75" thickBot="1" x14ac:dyDescent="0.3">
      <c r="A143" s="152" t="s">
        <v>210</v>
      </c>
      <c r="B143" s="177" t="s">
        <v>316</v>
      </c>
      <c r="C143" s="33"/>
      <c r="D143" s="32">
        <f t="shared" si="8"/>
        <v>0</v>
      </c>
      <c r="E143" s="33"/>
      <c r="F143" s="33"/>
      <c r="G143" s="34">
        <f t="shared" si="7"/>
        <v>0</v>
      </c>
      <c r="H143" s="33"/>
      <c r="I143" s="33"/>
    </row>
    <row r="144" spans="1:9" ht="15.75" thickBot="1" x14ac:dyDescent="0.3">
      <c r="A144" s="149" t="s">
        <v>30</v>
      </c>
      <c r="B144" s="151" t="s">
        <v>317</v>
      </c>
      <c r="C144" s="46">
        <f>SUM(C125,C129,C134,C139)</f>
        <v>802372</v>
      </c>
      <c r="D144" s="199">
        <f t="shared" si="8"/>
        <v>295817</v>
      </c>
      <c r="E144" s="46">
        <f>SUM(E125,E129,E134,E139)</f>
        <v>1098189</v>
      </c>
      <c r="F144" s="46">
        <f>SUM(F125,F129,F134,F139)</f>
        <v>0</v>
      </c>
      <c r="G144" s="197">
        <f t="shared" si="7"/>
        <v>0</v>
      </c>
      <c r="H144" s="46">
        <f>SUM(H125,H129,H134,H139)</f>
        <v>0</v>
      </c>
      <c r="I144" s="46">
        <f>SUM(I125,I129,I134,I139)</f>
        <v>0</v>
      </c>
    </row>
    <row r="145" spans="1:9" ht="15.75" thickBot="1" x14ac:dyDescent="0.3">
      <c r="A145" s="178" t="s">
        <v>33</v>
      </c>
      <c r="B145" s="179" t="s">
        <v>318</v>
      </c>
      <c r="C145" s="46">
        <f>SUM(C124,C144)</f>
        <v>42344953</v>
      </c>
      <c r="D145" s="199">
        <f t="shared" si="8"/>
        <v>15279095</v>
      </c>
      <c r="E145" s="46">
        <f>SUM(E124,E144)</f>
        <v>57624048</v>
      </c>
      <c r="F145" s="46">
        <f>SUM(F124,F144)</f>
        <v>4382480</v>
      </c>
      <c r="G145" s="37">
        <f t="shared" si="7"/>
        <v>397890</v>
      </c>
      <c r="H145" s="46">
        <f>SUM(H124,H144)</f>
        <v>4780370</v>
      </c>
      <c r="I145" s="46">
        <f>SUM(I124,I144)</f>
        <v>0</v>
      </c>
    </row>
    <row r="146" spans="1:9" ht="15.75" thickBot="1" x14ac:dyDescent="0.3">
      <c r="A146" s="38"/>
      <c r="B146" s="39"/>
      <c r="C146" s="47"/>
      <c r="D146" s="47"/>
      <c r="E146" s="47"/>
      <c r="F146" s="47"/>
      <c r="G146" s="47"/>
      <c r="H146" s="47"/>
      <c r="I146" s="47"/>
    </row>
    <row r="147" spans="1:9" ht="15.75" thickBot="1" x14ac:dyDescent="0.3">
      <c r="A147" s="228" t="s">
        <v>319</v>
      </c>
      <c r="B147" s="228"/>
      <c r="C147" s="48">
        <v>1</v>
      </c>
      <c r="D147" s="48"/>
      <c r="E147" s="48"/>
      <c r="F147" s="48">
        <v>1</v>
      </c>
      <c r="G147" s="48"/>
      <c r="H147" s="48"/>
      <c r="I147" s="48"/>
    </row>
    <row r="148" spans="1:9" ht="15.75" thickBot="1" x14ac:dyDescent="0.3">
      <c r="A148" s="228" t="s">
        <v>320</v>
      </c>
      <c r="B148" s="228"/>
      <c r="C148" s="48"/>
      <c r="D148" s="48"/>
      <c r="E148" s="48"/>
      <c r="F148" s="48"/>
      <c r="G148" s="48"/>
      <c r="H148" s="48"/>
      <c r="I148" s="48"/>
    </row>
    <row r="149" spans="1:9" x14ac:dyDescent="0.25">
      <c r="A149" s="49"/>
      <c r="B149" s="50"/>
      <c r="C149" s="51"/>
      <c r="D149" s="51"/>
      <c r="E149" s="51"/>
      <c r="F149" s="25"/>
      <c r="G149" s="25"/>
      <c r="H149" s="25"/>
      <c r="I149" s="25"/>
    </row>
    <row r="150" spans="1:9" x14ac:dyDescent="0.25">
      <c r="A150" s="229" t="s">
        <v>321</v>
      </c>
      <c r="B150" s="229"/>
      <c r="C150" s="229"/>
      <c r="D150" s="229"/>
      <c r="E150" s="229"/>
      <c r="F150" s="229"/>
      <c r="G150" s="229"/>
      <c r="H150" s="229"/>
      <c r="I150" s="229"/>
    </row>
    <row r="151" spans="1:9" ht="15.75" thickBot="1" x14ac:dyDescent="0.3">
      <c r="A151" s="225"/>
      <c r="B151" s="225"/>
      <c r="D151" s="28"/>
      <c r="E151" s="28"/>
      <c r="G151" s="28"/>
      <c r="H151" s="28"/>
      <c r="I151" s="28" t="s">
        <v>68</v>
      </c>
    </row>
    <row r="152" spans="1:9" ht="29.25" thickBot="1" x14ac:dyDescent="0.3">
      <c r="A152" s="29">
        <v>1</v>
      </c>
      <c r="B152" s="174" t="s">
        <v>322</v>
      </c>
      <c r="C152" s="180">
        <f>+C61-C124</f>
        <v>-16150633</v>
      </c>
      <c r="D152" s="180"/>
      <c r="E152" s="180">
        <f>+E61-E124</f>
        <v>-17997389</v>
      </c>
      <c r="F152" s="180">
        <f>+F61-F124</f>
        <v>0</v>
      </c>
      <c r="G152" s="180"/>
      <c r="H152" s="180">
        <f>+H61-H124</f>
        <v>-208320</v>
      </c>
      <c r="I152" s="180">
        <f>+I61-I124</f>
        <v>0</v>
      </c>
    </row>
    <row r="153" spans="1:9" ht="29.25" thickBot="1" x14ac:dyDescent="0.3">
      <c r="A153" s="29" t="s">
        <v>13</v>
      </c>
      <c r="B153" s="174" t="s">
        <v>323</v>
      </c>
      <c r="C153" s="180">
        <f>+C84-C144</f>
        <v>16150633</v>
      </c>
      <c r="D153" s="180"/>
      <c r="E153" s="180">
        <f>+E84-E144</f>
        <v>18205709</v>
      </c>
      <c r="F153" s="180">
        <f>+F84-F144</f>
        <v>0</v>
      </c>
      <c r="G153" s="180"/>
      <c r="H153" s="180">
        <f>+H84-H144</f>
        <v>0</v>
      </c>
      <c r="I153" s="180">
        <f>+I84-I144</f>
        <v>0</v>
      </c>
    </row>
  </sheetData>
  <mergeCells count="8">
    <mergeCell ref="A1:B1"/>
    <mergeCell ref="A151:B151"/>
    <mergeCell ref="A3:B3"/>
    <mergeCell ref="A87:C87"/>
    <mergeCell ref="A88:B88"/>
    <mergeCell ref="A147:B147"/>
    <mergeCell ref="A148:B148"/>
    <mergeCell ref="A150:I150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60" orientation="landscape" r:id="rId1"/>
  <headerFooter>
    <oddHeader>&amp;L&amp;"Times New Roman,Félkövér"2020.&amp;C&amp;"Times New Roman,Félkövér"Keszőhidegkút Község Önkormányzata&amp;R&amp;"Times New Roman,Félkövér dőlt"4. sz. melléklet</oddHeader>
  </headerFooter>
  <rowBreaks count="2" manualBreakCount="2">
    <brk id="55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1.sz.mell. Működési mérleg</vt:lpstr>
      <vt:lpstr>2.sz.mell. Felhalm. mérleg</vt:lpstr>
      <vt:lpstr>3.sz.mell. Kiem. előirányz.</vt:lpstr>
      <vt:lpstr>4.sz.mell. Köt. és önk. váll. </vt:lpstr>
      <vt:lpstr>'1.sz.mell. Működési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2020-09-17T13:59:23Z</cp:lastPrinted>
  <dcterms:created xsi:type="dcterms:W3CDTF">2019-02-11T09:31:03Z</dcterms:created>
  <dcterms:modified xsi:type="dcterms:W3CDTF">2020-09-18T10:13:35Z</dcterms:modified>
</cp:coreProperties>
</file>