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 ANYAG\Zalaszántó Község Önkormányzata\2018\Rendeletek\"/>
    </mc:Choice>
  </mc:AlternateContent>
  <xr:revisionPtr revIDLastSave="0" documentId="13_ncr:1_{F42D40EC-1CB5-44C9-BEA3-168C8CF9FA83}" xr6:coauthVersionLast="45" xr6:coauthVersionMax="45" xr10:uidLastSave="{00000000-0000-0000-0000-000000000000}"/>
  <bookViews>
    <workbookView xWindow="-120" yWindow="-120" windowWidth="24240" windowHeight="13140" tabRatio="963" activeTab="17" xr2:uid="{00000000-000D-0000-FFFF-FFFF00000000}"/>
  </bookViews>
  <sheets>
    <sheet name="1" sheetId="16" r:id="rId1"/>
    <sheet name="2" sheetId="15" r:id="rId2"/>
    <sheet name="3" sheetId="31" r:id="rId3"/>
    <sheet name="4" sheetId="17" r:id="rId4"/>
    <sheet name="5" sheetId="18" r:id="rId5"/>
    <sheet name="6" sheetId="13" r:id="rId6"/>
    <sheet name="7" sheetId="19" r:id="rId7"/>
    <sheet name="8" sheetId="20" r:id="rId8"/>
    <sheet name="9" sheetId="14" r:id="rId9"/>
    <sheet name="10" sheetId="21" r:id="rId10"/>
    <sheet name="11" sheetId="22" r:id="rId11"/>
    <sheet name="12" sheetId="23" r:id="rId12"/>
    <sheet name="13" sheetId="24" r:id="rId13"/>
    <sheet name="14" sheetId="26" state="hidden" r:id="rId14"/>
    <sheet name="14." sheetId="32" r:id="rId15"/>
    <sheet name="16" sheetId="33" state="hidden" r:id="rId16"/>
    <sheet name="15." sheetId="35" r:id="rId17"/>
    <sheet name="16." sheetId="36" r:id="rId18"/>
  </sheets>
  <definedNames>
    <definedName name="_xlnm.Print_Titles" localSheetId="9">'10'!$1:$1</definedName>
    <definedName name="_xlnm.Print_Titles" localSheetId="10">'11'!$1:$1</definedName>
    <definedName name="_xlnm.Print_Titles" localSheetId="11">'12'!$1:$1</definedName>
    <definedName name="_xlnm.Print_Titles" localSheetId="1">'2'!$1:$1</definedName>
    <definedName name="_xlnm.Print_Titles" localSheetId="7">'8'!$1:$5</definedName>
    <definedName name="_xlnm.Print_Area" localSheetId="11">'12'!$A$1:$E$32</definedName>
    <definedName name="_xlnm.Print_Area" localSheetId="16">'15.'!$A$1:$O$22</definedName>
    <definedName name="_xlnm.Print_Area" localSheetId="3">'4'!$A$1:$O$12</definedName>
    <definedName name="_xlnm.Print_Area" localSheetId="4">'5'!$A$1:$P$23</definedName>
    <definedName name="_xlnm.Print_Area" localSheetId="5">'6'!$A$1:$M$24</definedName>
    <definedName name="_xlnm.Print_Area" localSheetId="8">'9'!$A$1:$M$24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16" i="35" l="1"/>
  <c r="B45" i="20"/>
  <c r="B46" i="20"/>
  <c r="C19" i="18"/>
  <c r="C21" i="18" s="1"/>
  <c r="C23" i="18" s="1"/>
  <c r="D5" i="14"/>
  <c r="D24" i="23"/>
  <c r="D22" i="23"/>
  <c r="D21" i="23"/>
  <c r="M22" i="18"/>
  <c r="M23" i="18" s="1"/>
  <c r="E22" i="18"/>
  <c r="I7" i="13"/>
  <c r="I22" i="13" s="1"/>
  <c r="I24" i="13" s="1"/>
  <c r="D17" i="20"/>
  <c r="F17" i="20"/>
  <c r="F45" i="20"/>
  <c r="F6" i="19" s="1"/>
  <c r="F46" i="20"/>
  <c r="C5" i="13"/>
  <c r="C5" i="14"/>
  <c r="K5" i="14"/>
  <c r="K6" i="14"/>
  <c r="F32" i="36"/>
  <c r="E15" i="36"/>
  <c r="E21" i="36" s="1"/>
  <c r="E32" i="36"/>
  <c r="E22" i="36"/>
  <c r="E17" i="36"/>
  <c r="G28" i="36"/>
  <c r="G34" i="36"/>
  <c r="F28" i="36"/>
  <c r="E28" i="36"/>
  <c r="G22" i="36"/>
  <c r="F22" i="36"/>
  <c r="G19" i="36"/>
  <c r="F19" i="36"/>
  <c r="E19" i="36"/>
  <c r="G10" i="36"/>
  <c r="G21" i="36" s="1"/>
  <c r="F10" i="36"/>
  <c r="F21" i="36"/>
  <c r="D9" i="22"/>
  <c r="E9" i="22" s="1"/>
  <c r="D10" i="22"/>
  <c r="D8" i="22"/>
  <c r="D7" i="22" s="1"/>
  <c r="D12" i="22" s="1"/>
  <c r="D44" i="15"/>
  <c r="D33" i="15"/>
  <c r="E33" i="15" s="1"/>
  <c r="D36" i="15"/>
  <c r="E36" i="15" s="1"/>
  <c r="D4" i="15"/>
  <c r="D5" i="15"/>
  <c r="E5" i="15"/>
  <c r="D6" i="15"/>
  <c r="E6" i="15"/>
  <c r="D7" i="15"/>
  <c r="E7" i="15" s="1"/>
  <c r="D8" i="15"/>
  <c r="E8" i="15" s="1"/>
  <c r="D12" i="15"/>
  <c r="E12" i="15" s="1"/>
  <c r="D13" i="15"/>
  <c r="E13" i="15" s="1"/>
  <c r="D14" i="15"/>
  <c r="E14" i="15"/>
  <c r="D15" i="15"/>
  <c r="E15" i="15" s="1"/>
  <c r="D16" i="15"/>
  <c r="D17" i="15"/>
  <c r="E17" i="15"/>
  <c r="D18" i="15"/>
  <c r="D19" i="15"/>
  <c r="D20" i="15"/>
  <c r="E20" i="15"/>
  <c r="D25" i="31"/>
  <c r="E25" i="31"/>
  <c r="O4" i="35"/>
  <c r="O11" i="35" s="1"/>
  <c r="O5" i="35"/>
  <c r="O7" i="35"/>
  <c r="O8" i="35"/>
  <c r="O9" i="35"/>
  <c r="O10" i="35"/>
  <c r="O3" i="35"/>
  <c r="D22" i="35"/>
  <c r="E22" i="35"/>
  <c r="F22" i="35"/>
  <c r="G22" i="35"/>
  <c r="H22" i="35"/>
  <c r="I22" i="35"/>
  <c r="J22" i="35"/>
  <c r="K22" i="35"/>
  <c r="L22" i="35"/>
  <c r="M22" i="35"/>
  <c r="N22" i="35"/>
  <c r="C22" i="35"/>
  <c r="O17" i="35"/>
  <c r="O18" i="35"/>
  <c r="O19" i="35"/>
  <c r="O20" i="35"/>
  <c r="O21" i="35"/>
  <c r="O15" i="35"/>
  <c r="O13" i="35"/>
  <c r="M11" i="35"/>
  <c r="J11" i="35"/>
  <c r="D11" i="35"/>
  <c r="H11" i="35"/>
  <c r="L11" i="35"/>
  <c r="E11" i="35"/>
  <c r="I11" i="35"/>
  <c r="C11" i="35"/>
  <c r="G11" i="35"/>
  <c r="K11" i="35"/>
  <c r="N11" i="35"/>
  <c r="F11" i="35"/>
  <c r="O14" i="35"/>
  <c r="D20" i="24"/>
  <c r="C20" i="24"/>
  <c r="D20" i="21"/>
  <c r="C20" i="21"/>
  <c r="L7" i="13"/>
  <c r="L22" i="13" s="1"/>
  <c r="L24" i="13" s="1"/>
  <c r="C18" i="23"/>
  <c r="K7" i="14"/>
  <c r="C21" i="23"/>
  <c r="C9" i="23"/>
  <c r="E5" i="24"/>
  <c r="E20" i="24"/>
  <c r="C7" i="22"/>
  <c r="C12" i="22"/>
  <c r="C28" i="22"/>
  <c r="L6" i="17"/>
  <c r="L10" i="17" s="1"/>
  <c r="M6" i="17"/>
  <c r="M7" i="17" s="1"/>
  <c r="M11" i="17" s="1"/>
  <c r="E17" i="21"/>
  <c r="N7" i="17"/>
  <c r="N11" i="17" s="1"/>
  <c r="N12" i="17" s="1"/>
  <c r="K9" i="19"/>
  <c r="L9" i="19"/>
  <c r="P9" i="19"/>
  <c r="Q9" i="19"/>
  <c r="Q11" i="19" s="1"/>
  <c r="G8" i="19"/>
  <c r="G9" i="19" s="1"/>
  <c r="G11" i="19" s="1"/>
  <c r="M8" i="19"/>
  <c r="M9" i="19"/>
  <c r="N8" i="19"/>
  <c r="N9" i="19" s="1"/>
  <c r="O8" i="19"/>
  <c r="O9" i="19" s="1"/>
  <c r="B22" i="14"/>
  <c r="B8" i="19"/>
  <c r="B9" i="19" s="1"/>
  <c r="C8" i="14"/>
  <c r="C23" i="14"/>
  <c r="C24" i="14" s="1"/>
  <c r="D23" i="14"/>
  <c r="E8" i="14"/>
  <c r="F8" i="14"/>
  <c r="G8" i="14"/>
  <c r="H8" i="14"/>
  <c r="I8" i="14"/>
  <c r="I23" i="14" s="1"/>
  <c r="I24" i="14" s="1"/>
  <c r="J8" i="14"/>
  <c r="B8" i="14"/>
  <c r="K8" i="14"/>
  <c r="E6" i="14"/>
  <c r="E23" i="14" s="1"/>
  <c r="E24" i="14" s="1"/>
  <c r="F6" i="14"/>
  <c r="G6" i="14"/>
  <c r="G23" i="14" s="1"/>
  <c r="G24" i="14" s="1"/>
  <c r="H6" i="14"/>
  <c r="H23" i="14" s="1"/>
  <c r="I6" i="14"/>
  <c r="J6" i="14"/>
  <c r="B6" i="14"/>
  <c r="B23" i="14" s="1"/>
  <c r="S24" i="20"/>
  <c r="E45" i="20"/>
  <c r="C45" i="20"/>
  <c r="C6" i="19"/>
  <c r="C7" i="19" s="1"/>
  <c r="G45" i="20"/>
  <c r="G6" i="19"/>
  <c r="G46" i="20"/>
  <c r="H45" i="20"/>
  <c r="I45" i="20"/>
  <c r="I46" i="20"/>
  <c r="J45" i="20"/>
  <c r="K45" i="20"/>
  <c r="K46" i="20"/>
  <c r="L45" i="20"/>
  <c r="L46" i="20" s="1"/>
  <c r="M45" i="20"/>
  <c r="M6" i="19"/>
  <c r="M7" i="19"/>
  <c r="M11" i="19" s="1"/>
  <c r="N45" i="20"/>
  <c r="O45" i="20"/>
  <c r="O6" i="19"/>
  <c r="O7" i="19" s="1"/>
  <c r="O46" i="20"/>
  <c r="P45" i="20"/>
  <c r="P46" i="20"/>
  <c r="Q45" i="20"/>
  <c r="Q46" i="20"/>
  <c r="R45" i="20"/>
  <c r="R46" i="20"/>
  <c r="D9" i="33"/>
  <c r="E9" i="33"/>
  <c r="S28" i="20"/>
  <c r="P14" i="18"/>
  <c r="C22" i="18"/>
  <c r="D22" i="18"/>
  <c r="G22" i="18"/>
  <c r="H22" i="18"/>
  <c r="H23" i="18" s="1"/>
  <c r="I22" i="18"/>
  <c r="N22" i="18"/>
  <c r="O22" i="18"/>
  <c r="G21" i="18"/>
  <c r="H21" i="18"/>
  <c r="H6" i="17"/>
  <c r="H10" i="17" s="1"/>
  <c r="I21" i="18"/>
  <c r="I23" i="18" s="1"/>
  <c r="I6" i="17"/>
  <c r="I10" i="17" s="1"/>
  <c r="J21" i="18"/>
  <c r="J22" i="18"/>
  <c r="K21" i="18"/>
  <c r="K22" i="18" s="1"/>
  <c r="K6" i="17"/>
  <c r="L21" i="18"/>
  <c r="L22" i="18"/>
  <c r="L23" i="18"/>
  <c r="M21" i="18"/>
  <c r="N21" i="18"/>
  <c r="N23" i="18"/>
  <c r="O21" i="18"/>
  <c r="E21" i="18"/>
  <c r="E6" i="17"/>
  <c r="F21" i="18"/>
  <c r="D21" i="18"/>
  <c r="D23" i="18" s="1"/>
  <c r="D6" i="17"/>
  <c r="D7" i="17" s="1"/>
  <c r="D11" i="17" s="1"/>
  <c r="B21" i="18"/>
  <c r="B6" i="17" s="1"/>
  <c r="B10" i="17" s="1"/>
  <c r="P15" i="18"/>
  <c r="E14" i="21"/>
  <c r="E15" i="21"/>
  <c r="E8" i="22"/>
  <c r="E7" i="22" s="1"/>
  <c r="E12" i="22" s="1"/>
  <c r="E28" i="22" s="1"/>
  <c r="E12" i="21"/>
  <c r="E13" i="21"/>
  <c r="E16" i="21"/>
  <c r="B6" i="19"/>
  <c r="B10" i="19" s="1"/>
  <c r="S7" i="20"/>
  <c r="S22" i="20"/>
  <c r="S23" i="20"/>
  <c r="C40" i="33"/>
  <c r="D40" i="33"/>
  <c r="E40" i="33"/>
  <c r="C9" i="33"/>
  <c r="F25" i="33"/>
  <c r="F26" i="33"/>
  <c r="F24" i="33"/>
  <c r="C27" i="33"/>
  <c r="F27" i="33"/>
  <c r="D27" i="33"/>
  <c r="E27" i="33"/>
  <c r="F33" i="33"/>
  <c r="F34" i="33"/>
  <c r="F35" i="33"/>
  <c r="F36" i="33"/>
  <c r="F37" i="33"/>
  <c r="F40" i="33" s="1"/>
  <c r="F38" i="33"/>
  <c r="F39" i="33"/>
  <c r="F32" i="33"/>
  <c r="F6" i="33"/>
  <c r="F9" i="33" s="1"/>
  <c r="F7" i="33"/>
  <c r="F8" i="33"/>
  <c r="S26" i="20"/>
  <c r="E16" i="15"/>
  <c r="E18" i="15"/>
  <c r="E19" i="15"/>
  <c r="E24" i="15"/>
  <c r="P18" i="18"/>
  <c r="H23" i="13"/>
  <c r="H24" i="13" s="1"/>
  <c r="I23" i="13"/>
  <c r="J23" i="13"/>
  <c r="K23" i="13"/>
  <c r="M23" i="13"/>
  <c r="D23" i="13"/>
  <c r="E23" i="13"/>
  <c r="F23" i="13"/>
  <c r="G23" i="13"/>
  <c r="C23" i="13"/>
  <c r="B23" i="13"/>
  <c r="D4" i="23"/>
  <c r="E5" i="21"/>
  <c r="E6" i="21"/>
  <c r="E7" i="21"/>
  <c r="E8" i="21"/>
  <c r="Q10" i="19"/>
  <c r="Q12" i="19" s="1"/>
  <c r="C22" i="14"/>
  <c r="C8" i="19"/>
  <c r="D22" i="14"/>
  <c r="D8" i="19"/>
  <c r="D9" i="19" s="1"/>
  <c r="E22" i="14"/>
  <c r="F22" i="14"/>
  <c r="F8" i="19" s="1"/>
  <c r="F9" i="19" s="1"/>
  <c r="G22" i="14"/>
  <c r="H22" i="14"/>
  <c r="I22" i="14"/>
  <c r="I8" i="19"/>
  <c r="I9" i="19" s="1"/>
  <c r="J22" i="14"/>
  <c r="J8" i="19"/>
  <c r="J9" i="19"/>
  <c r="L22" i="14"/>
  <c r="L24" i="14" s="1"/>
  <c r="S41" i="20"/>
  <c r="P10" i="18"/>
  <c r="S15" i="20"/>
  <c r="S16" i="20"/>
  <c r="P16" i="18"/>
  <c r="P17" i="18"/>
  <c r="S25" i="20"/>
  <c r="C22" i="13"/>
  <c r="D22" i="13"/>
  <c r="D24" i="13"/>
  <c r="E22" i="13"/>
  <c r="E24" i="13" s="1"/>
  <c r="F22" i="13"/>
  <c r="F24" i="13"/>
  <c r="G22" i="13"/>
  <c r="G24" i="13" s="1"/>
  <c r="H22" i="13"/>
  <c r="J22" i="13"/>
  <c r="J24" i="13" s="1"/>
  <c r="K22" i="13"/>
  <c r="K24" i="13"/>
  <c r="M22" i="13"/>
  <c r="B22" i="13"/>
  <c r="K18" i="14"/>
  <c r="K19" i="14"/>
  <c r="L18" i="13"/>
  <c r="L19" i="13"/>
  <c r="L6" i="13"/>
  <c r="L8" i="13"/>
  <c r="L9" i="13"/>
  <c r="L10" i="13"/>
  <c r="L23" i="13" s="1"/>
  <c r="L11" i="13"/>
  <c r="L12" i="13"/>
  <c r="L13" i="13"/>
  <c r="L14" i="13"/>
  <c r="L15" i="13"/>
  <c r="L16" i="13"/>
  <c r="L17" i="13"/>
  <c r="L20" i="13"/>
  <c r="L21" i="13"/>
  <c r="L5" i="13"/>
  <c r="F17" i="33"/>
  <c r="G9" i="32"/>
  <c r="D13" i="31"/>
  <c r="E15" i="31"/>
  <c r="E16" i="31"/>
  <c r="E17" i="31"/>
  <c r="E14" i="31"/>
  <c r="E13" i="31" s="1"/>
  <c r="E8" i="31"/>
  <c r="C6" i="31"/>
  <c r="E4" i="15"/>
  <c r="N10" i="17"/>
  <c r="P20" i="18"/>
  <c r="C5" i="23"/>
  <c r="C4" i="23" s="1"/>
  <c r="L23" i="14"/>
  <c r="M23" i="14"/>
  <c r="M24" i="14" s="1"/>
  <c r="P12" i="18"/>
  <c r="P13" i="18"/>
  <c r="K20" i="14"/>
  <c r="C11" i="15"/>
  <c r="C7" i="17"/>
  <c r="C11" i="17" s="1"/>
  <c r="C3" i="15"/>
  <c r="D3" i="15" s="1"/>
  <c r="E3" i="15" s="1"/>
  <c r="C4" i="31"/>
  <c r="C13" i="31"/>
  <c r="D6" i="31"/>
  <c r="E18" i="26"/>
  <c r="D13" i="23"/>
  <c r="E27" i="23"/>
  <c r="E28" i="23"/>
  <c r="E29" i="23"/>
  <c r="E30" i="23"/>
  <c r="E31" i="23"/>
  <c r="E27" i="22"/>
  <c r="E9" i="21"/>
  <c r="E10" i="21"/>
  <c r="E19" i="21"/>
  <c r="D27" i="31"/>
  <c r="E7" i="31"/>
  <c r="E6" i="31"/>
  <c r="E2" i="31" s="1"/>
  <c r="E30" i="31" s="1"/>
  <c r="E11" i="31"/>
  <c r="E18" i="31"/>
  <c r="E20" i="31"/>
  <c r="E22" i="31"/>
  <c r="E24" i="31"/>
  <c r="E26" i="31"/>
  <c r="E28" i="31"/>
  <c r="E27" i="31"/>
  <c r="E29" i="31"/>
  <c r="E31" i="31"/>
  <c r="E5" i="31"/>
  <c r="E25" i="15"/>
  <c r="E37" i="15"/>
  <c r="E45" i="15"/>
  <c r="E48" i="15"/>
  <c r="E50" i="15"/>
  <c r="E51" i="15"/>
  <c r="E49" i="15" s="1"/>
  <c r="P9" i="18"/>
  <c r="S30" i="20"/>
  <c r="O23" i="18"/>
  <c r="S18" i="20"/>
  <c r="S20" i="20"/>
  <c r="S32" i="20"/>
  <c r="S44" i="20"/>
  <c r="S9" i="20"/>
  <c r="S11" i="20"/>
  <c r="S13" i="20"/>
  <c r="E18" i="33"/>
  <c r="D18" i="33"/>
  <c r="C18" i="33"/>
  <c r="G11" i="32"/>
  <c r="G10" i="32"/>
  <c r="G8" i="32"/>
  <c r="G7" i="32"/>
  <c r="G6" i="32"/>
  <c r="G5" i="32"/>
  <c r="G12" i="32" s="1"/>
  <c r="G4" i="32"/>
  <c r="G3" i="32"/>
  <c r="C20" i="26"/>
  <c r="C13" i="23"/>
  <c r="C27" i="31"/>
  <c r="C23" i="31"/>
  <c r="D23" i="31"/>
  <c r="E21" i="31"/>
  <c r="S37" i="20"/>
  <c r="K10" i="14"/>
  <c r="K21" i="14"/>
  <c r="K16" i="14"/>
  <c r="K14" i="14"/>
  <c r="K12" i="14"/>
  <c r="S10" i="20"/>
  <c r="S12" i="20"/>
  <c r="S14" i="20"/>
  <c r="S19" i="20"/>
  <c r="S21" i="20"/>
  <c r="S27" i="20"/>
  <c r="S29" i="20"/>
  <c r="S31" i="20"/>
  <c r="S33" i="20"/>
  <c r="S34" i="20"/>
  <c r="S35" i="20"/>
  <c r="S36" i="20"/>
  <c r="S38" i="20"/>
  <c r="S39" i="20"/>
  <c r="S40" i="20"/>
  <c r="S42" i="20"/>
  <c r="S43" i="20"/>
  <c r="P6" i="18"/>
  <c r="P7" i="18"/>
  <c r="P8" i="18"/>
  <c r="P11" i="18"/>
  <c r="K17" i="14"/>
  <c r="S8" i="20"/>
  <c r="S6" i="20"/>
  <c r="K15" i="14"/>
  <c r="K13" i="14"/>
  <c r="K22" i="14" s="1"/>
  <c r="K9" i="14"/>
  <c r="D20" i="26"/>
  <c r="E4" i="21"/>
  <c r="E20" i="21"/>
  <c r="J10" i="17"/>
  <c r="C3" i="31"/>
  <c r="J7" i="17"/>
  <c r="J11" i="17" s="1"/>
  <c r="J12" i="17" s="1"/>
  <c r="H7" i="19"/>
  <c r="G7" i="19"/>
  <c r="E7" i="17"/>
  <c r="H7" i="17"/>
  <c r="H11" i="17" s="1"/>
  <c r="C43" i="15"/>
  <c r="E26" i="23"/>
  <c r="E32" i="23"/>
  <c r="B16" i="16"/>
  <c r="D16" i="36" s="1"/>
  <c r="D15" i="36" s="1"/>
  <c r="E46" i="20"/>
  <c r="E6" i="19"/>
  <c r="E20" i="26"/>
  <c r="E8" i="19"/>
  <c r="E9" i="19" s="1"/>
  <c r="M10" i="19"/>
  <c r="D17" i="16" s="1"/>
  <c r="C46" i="20"/>
  <c r="P6" i="19"/>
  <c r="P7" i="19" s="1"/>
  <c r="P11" i="19" s="1"/>
  <c r="D28" i="22"/>
  <c r="F34" i="36"/>
  <c r="E34" i="36"/>
  <c r="E10" i="36"/>
  <c r="D24" i="14"/>
  <c r="C9" i="19"/>
  <c r="B24" i="14"/>
  <c r="C17" i="23"/>
  <c r="C32" i="23" s="1"/>
  <c r="D18" i="23"/>
  <c r="D17" i="23" s="1"/>
  <c r="O22" i="35"/>
  <c r="E7" i="19"/>
  <c r="D10" i="17"/>
  <c r="M46" i="20"/>
  <c r="G10" i="19"/>
  <c r="D7" i="16" s="1"/>
  <c r="B24" i="13"/>
  <c r="G6" i="17"/>
  <c r="G7" i="17" s="1"/>
  <c r="G23" i="18"/>
  <c r="L6" i="19"/>
  <c r="L10" i="19" s="1"/>
  <c r="K6" i="19"/>
  <c r="K10" i="19" s="1"/>
  <c r="J23" i="14"/>
  <c r="J24" i="14"/>
  <c r="J23" i="18"/>
  <c r="F23" i="14"/>
  <c r="F24" i="14"/>
  <c r="G11" i="17"/>
  <c r="B7" i="17"/>
  <c r="K7" i="19"/>
  <c r="B11" i="17"/>
  <c r="N6" i="19" l="1"/>
  <c r="N46" i="20"/>
  <c r="E44" i="15"/>
  <c r="E43" i="15" s="1"/>
  <c r="D43" i="15"/>
  <c r="D45" i="20"/>
  <c r="S17" i="20"/>
  <c r="S45" i="20" s="1"/>
  <c r="K24" i="14"/>
  <c r="I6" i="19"/>
  <c r="H46" i="20"/>
  <c r="G12" i="19"/>
  <c r="F7" i="19"/>
  <c r="F11" i="19" s="1"/>
  <c r="F10" i="19"/>
  <c r="L7" i="19"/>
  <c r="L11" i="19" s="1"/>
  <c r="L12" i="19" s="1"/>
  <c r="E11" i="19"/>
  <c r="H8" i="19"/>
  <c r="H24" i="14"/>
  <c r="F6" i="17"/>
  <c r="F7" i="17" s="1"/>
  <c r="F11" i="17" s="1"/>
  <c r="F23" i="18"/>
  <c r="K23" i="14"/>
  <c r="P19" i="18"/>
  <c r="P21" i="18" s="1"/>
  <c r="E10" i="19"/>
  <c r="E8" i="17"/>
  <c r="C24" i="13"/>
  <c r="B12" i="17"/>
  <c r="C11" i="19"/>
  <c r="C21" i="15"/>
  <c r="B5" i="16" s="1"/>
  <c r="D13" i="36" s="1"/>
  <c r="K11" i="19"/>
  <c r="G10" i="17"/>
  <c r="G12" i="17" s="1"/>
  <c r="L7" i="17"/>
  <c r="L11" i="17" s="1"/>
  <c r="F22" i="18"/>
  <c r="B22" i="18"/>
  <c r="F18" i="33"/>
  <c r="M24" i="13"/>
  <c r="D12" i="17"/>
  <c r="E23" i="18"/>
  <c r="K7" i="17"/>
  <c r="K11" i="17" s="1"/>
  <c r="K12" i="17" s="1"/>
  <c r="K10" i="17"/>
  <c r="J6" i="19"/>
  <c r="J10" i="19" s="1"/>
  <c r="C12" i="31" s="1"/>
  <c r="J46" i="20"/>
  <c r="C2" i="31"/>
  <c r="D2" i="31" s="1"/>
  <c r="D30" i="31" s="1"/>
  <c r="D11" i="15"/>
  <c r="E11" i="15" s="1"/>
  <c r="K23" i="18"/>
  <c r="M12" i="19"/>
  <c r="O10" i="19"/>
  <c r="D32" i="23"/>
  <c r="B4" i="16"/>
  <c r="D15" i="16"/>
  <c r="L12" i="17"/>
  <c r="C27" i="15"/>
  <c r="D3" i="16"/>
  <c r="K12" i="19"/>
  <c r="D16" i="16"/>
  <c r="D30" i="36" s="1"/>
  <c r="C30" i="31"/>
  <c r="H12" i="17"/>
  <c r="O11" i="19"/>
  <c r="F12" i="19"/>
  <c r="R8" i="19"/>
  <c r="R9" i="19" s="1"/>
  <c r="P10" i="19"/>
  <c r="C6" i="17"/>
  <c r="B7" i="19"/>
  <c r="M10" i="17"/>
  <c r="D21" i="15"/>
  <c r="E21" i="15" s="1"/>
  <c r="C34" i="15"/>
  <c r="E10" i="17"/>
  <c r="D3" i="31"/>
  <c r="C10" i="19"/>
  <c r="I7" i="17"/>
  <c r="I11" i="17" s="1"/>
  <c r="I12" i="17" s="1"/>
  <c r="J7" i="19"/>
  <c r="J11" i="19" s="1"/>
  <c r="J12" i="19" s="1"/>
  <c r="D19" i="16" l="1"/>
  <c r="D10" i="16"/>
  <c r="D8" i="16"/>
  <c r="D26" i="36" s="1"/>
  <c r="C30" i="15"/>
  <c r="E12" i="19"/>
  <c r="P22" i="18"/>
  <c r="B23" i="18"/>
  <c r="P23" i="18"/>
  <c r="F10" i="17"/>
  <c r="O12" i="19"/>
  <c r="O8" i="17"/>
  <c r="E9" i="17"/>
  <c r="D46" i="20"/>
  <c r="S46" i="20" s="1"/>
  <c r="D6" i="19"/>
  <c r="N7" i="19"/>
  <c r="N11" i="19" s="1"/>
  <c r="N10" i="19"/>
  <c r="H10" i="19"/>
  <c r="H9" i="19"/>
  <c r="H11" i="19" s="1"/>
  <c r="D6" i="16"/>
  <c r="C32" i="15"/>
  <c r="D32" i="15" s="1"/>
  <c r="E32" i="15" s="1"/>
  <c r="I7" i="19"/>
  <c r="I11" i="19" s="1"/>
  <c r="I10" i="19"/>
  <c r="O6" i="17"/>
  <c r="O10" i="17" s="1"/>
  <c r="C10" i="17"/>
  <c r="B11" i="19"/>
  <c r="B12" i="19" s="1"/>
  <c r="C12" i="19"/>
  <c r="C28" i="15"/>
  <c r="D4" i="16"/>
  <c r="D24" i="36" s="1"/>
  <c r="C10" i="15"/>
  <c r="D12" i="31"/>
  <c r="D10" i="31" s="1"/>
  <c r="D32" i="31" s="1"/>
  <c r="C10" i="31"/>
  <c r="O7" i="17"/>
  <c r="D27" i="15"/>
  <c r="E27" i="15" s="1"/>
  <c r="D29" i="36"/>
  <c r="D28" i="36" s="1"/>
  <c r="C23" i="15"/>
  <c r="F12" i="17"/>
  <c r="D34" i="15"/>
  <c r="E34" i="15"/>
  <c r="B19" i="16"/>
  <c r="M12" i="17"/>
  <c r="P12" i="19"/>
  <c r="D11" i="16"/>
  <c r="D33" i="36" s="1"/>
  <c r="D32" i="36" s="1"/>
  <c r="C41" i="15"/>
  <c r="D23" i="36"/>
  <c r="D18" i="16" l="1"/>
  <c r="D21" i="16" s="1"/>
  <c r="N12" i="19"/>
  <c r="O9" i="17"/>
  <c r="O11" i="17" s="1"/>
  <c r="O12" i="17" s="1"/>
  <c r="E11" i="17"/>
  <c r="E12" i="17" s="1"/>
  <c r="D30" i="15"/>
  <c r="E30" i="15" s="1"/>
  <c r="E12" i="31"/>
  <c r="E10" i="31" s="1"/>
  <c r="D9" i="16"/>
  <c r="D27" i="36" s="1"/>
  <c r="C35" i="15"/>
  <c r="C31" i="15" s="1"/>
  <c r="D31" i="15" s="1"/>
  <c r="E31" i="15" s="1"/>
  <c r="I12" i="19"/>
  <c r="D7" i="19"/>
  <c r="D10" i="19"/>
  <c r="R6" i="19"/>
  <c r="R10" i="19" s="1"/>
  <c r="H12" i="19"/>
  <c r="C40" i="15"/>
  <c r="D41" i="15"/>
  <c r="D40" i="15" s="1"/>
  <c r="D20" i="36"/>
  <c r="D19" i="36" s="1"/>
  <c r="B21" i="16"/>
  <c r="B8" i="16"/>
  <c r="D14" i="36" s="1"/>
  <c r="C22" i="15"/>
  <c r="D23" i="15"/>
  <c r="E23" i="15" s="1"/>
  <c r="D28" i="15"/>
  <c r="E28" i="15" s="1"/>
  <c r="C12" i="17"/>
  <c r="B3" i="16"/>
  <c r="C32" i="31"/>
  <c r="C19" i="31"/>
  <c r="D19" i="31" s="1"/>
  <c r="E19" i="31"/>
  <c r="E32" i="31"/>
  <c r="D10" i="15"/>
  <c r="E10" i="15" s="1"/>
  <c r="C9" i="15"/>
  <c r="C29" i="15" l="1"/>
  <c r="D5" i="16"/>
  <c r="D11" i="19"/>
  <c r="D12" i="19" s="1"/>
  <c r="R7" i="19"/>
  <c r="R11" i="19" s="1"/>
  <c r="R12" i="19" s="1"/>
  <c r="D35" i="15"/>
  <c r="E35" i="15"/>
  <c r="B6" i="16"/>
  <c r="D11" i="36" s="1"/>
  <c r="D9" i="15"/>
  <c r="D2" i="15" s="1"/>
  <c r="C2" i="15"/>
  <c r="D22" i="15"/>
  <c r="E22" i="15" s="1"/>
  <c r="B11" i="16"/>
  <c r="B22" i="16" s="1"/>
  <c r="D12" i="36"/>
  <c r="E41" i="15"/>
  <c r="E40" i="15"/>
  <c r="D25" i="36" l="1"/>
  <c r="D22" i="36" s="1"/>
  <c r="D34" i="36" s="1"/>
  <c r="D12" i="16"/>
  <c r="D22" i="16" s="1"/>
  <c r="E22" i="16" s="1"/>
  <c r="D29" i="15"/>
  <c r="C26" i="15"/>
  <c r="C47" i="15" s="1"/>
  <c r="D10" i="36"/>
  <c r="D21" i="36" s="1"/>
  <c r="E9" i="15"/>
  <c r="C46" i="15"/>
  <c r="E2" i="15"/>
  <c r="D46" i="15"/>
  <c r="C38" i="15" l="1"/>
  <c r="E29" i="15"/>
  <c r="E26" i="15" s="1"/>
  <c r="E47" i="15" s="1"/>
  <c r="D26" i="15"/>
  <c r="E46" i="15"/>
  <c r="E38" i="15" l="1"/>
  <c r="D47" i="15"/>
  <c r="D38" i="15"/>
</calcChain>
</file>

<file path=xl/sharedStrings.xml><?xml version="1.0" encoding="utf-8"?>
<sst xmlns="http://schemas.openxmlformats.org/spreadsheetml/2006/main" count="610" uniqueCount="393">
  <si>
    <t>Személyi juttatások</t>
  </si>
  <si>
    <t>Összesen</t>
  </si>
  <si>
    <t>I. Működési bevételek</t>
  </si>
  <si>
    <t>II. Felhalmozási bevételek</t>
  </si>
  <si>
    <t>Cím</t>
  </si>
  <si>
    <t>Lét-szám-keret</t>
  </si>
  <si>
    <t>Állami támogatás</t>
  </si>
  <si>
    <t>Egyéb működési célú kiadások</t>
  </si>
  <si>
    <t>I. Működési költségvetés</t>
  </si>
  <si>
    <t>Kiadások összesen</t>
  </si>
  <si>
    <t>Dologi kiadások</t>
  </si>
  <si>
    <t>Felújí-tások</t>
  </si>
  <si>
    <t>Költségvetési bevételek</t>
  </si>
  <si>
    <t>II. Felhalmozási költségvetés</t>
  </si>
  <si>
    <t>Sor-szám</t>
  </si>
  <si>
    <t>Megnevezés</t>
  </si>
  <si>
    <t>Ellátottak pénzbeli juttatása</t>
  </si>
  <si>
    <t>Általános tartalék</t>
  </si>
  <si>
    <t>Működési céltartalék</t>
  </si>
  <si>
    <t>Fejlesztési céltartalék</t>
  </si>
  <si>
    <t>Költségvetési hiány külső finanszírozása:</t>
  </si>
  <si>
    <t xml:space="preserve">Finanszírozási bevételek </t>
  </si>
  <si>
    <t xml:space="preserve">Felhalmozási célú hitel felvétele </t>
  </si>
  <si>
    <t>Finanszírozási kiadások</t>
  </si>
  <si>
    <t>Összesen:</t>
  </si>
  <si>
    <t>Közhatalmi bevételek</t>
  </si>
  <si>
    <t>Gépjárműadó</t>
  </si>
  <si>
    <t>Bevételek</t>
  </si>
  <si>
    <t>Kiadások</t>
  </si>
  <si>
    <t>I. Működési célú bevételek</t>
  </si>
  <si>
    <t>I. Működési célú kiadások</t>
  </si>
  <si>
    <t>1. Személyi juttatások</t>
  </si>
  <si>
    <t>7. Működési tartalék</t>
  </si>
  <si>
    <t>Működési célú kiadások összesen:</t>
  </si>
  <si>
    <t>II. Felhalmozási célú kiadások</t>
  </si>
  <si>
    <t>Működési célú bevételek összesen:</t>
  </si>
  <si>
    <t>II. Felhalmozási célú bevételek</t>
  </si>
  <si>
    <t>Felhalmozási célú kiadások összesen:</t>
  </si>
  <si>
    <t>Mind összesen:</t>
  </si>
  <si>
    <t>1. Közhatalmi bevételek</t>
  </si>
  <si>
    <t xml:space="preserve">8. Működési célú hitel felvétele </t>
  </si>
  <si>
    <t>3. Dologi kiadások</t>
  </si>
  <si>
    <t>Műkö-dési célra</t>
  </si>
  <si>
    <t>Felhal-mozási célra</t>
  </si>
  <si>
    <t>Műkö-dési célú</t>
  </si>
  <si>
    <t>Költségvetési szerv megnevezése</t>
  </si>
  <si>
    <t>Finanszírozási bevételek</t>
  </si>
  <si>
    <t>Önkormány-zat eredeti  előirányzat</t>
  </si>
  <si>
    <t>Költségvetési szervek eredeti előirányzata</t>
  </si>
  <si>
    <t>Bevételek összesen</t>
  </si>
  <si>
    <t>Személyi jutta-tások</t>
  </si>
  <si>
    <t>Egyéb működési kiadások</t>
  </si>
  <si>
    <t>Ellátot-tak pénz-beli jutta-tása</t>
  </si>
  <si>
    <t>Felhal-mozási tartalék</t>
  </si>
  <si>
    <t>Költségvetési kiadások</t>
  </si>
  <si>
    <t xml:space="preserve">Összesen </t>
  </si>
  <si>
    <t>Beruházás megnevezése</t>
  </si>
  <si>
    <t>Önkormányzat összesen:</t>
  </si>
  <si>
    <t>Költségvetési szervek</t>
  </si>
  <si>
    <t>Felújítás megnevezése</t>
  </si>
  <si>
    <t>Bursa Hungarica</t>
  </si>
  <si>
    <t>Költségvetési szervek eredeti előirányzata összesen</t>
  </si>
  <si>
    <t>Egyéb felhalmozási kiadások</t>
  </si>
  <si>
    <t>Része-sedések értéke-sítése</t>
  </si>
  <si>
    <t>Felhal-mozási célú</t>
  </si>
  <si>
    <t>Hiány belső finanszírozása:</t>
  </si>
  <si>
    <t>II. Felhalmozási  költségvetés</t>
  </si>
  <si>
    <t>ebből: kötelező feladat</t>
  </si>
  <si>
    <t>önként vállalt feladat</t>
  </si>
  <si>
    <t>Önkormányzat eredeti előirányzat</t>
  </si>
  <si>
    <t xml:space="preserve">Költségvetési bevételek </t>
  </si>
  <si>
    <t>A.</t>
  </si>
  <si>
    <t>B.</t>
  </si>
  <si>
    <t xml:space="preserve">Költségvetési kiadások </t>
  </si>
  <si>
    <t>C.</t>
  </si>
  <si>
    <t>D.</t>
  </si>
  <si>
    <t>Engedélyezett létszám:</t>
  </si>
  <si>
    <t>Működési bevételek összesen (A + D)</t>
  </si>
  <si>
    <t>Működési kiadások összesen (B + C)</t>
  </si>
  <si>
    <t>Beruházások</t>
  </si>
  <si>
    <t>Felhalmozási bevételek összesen (A + D)</t>
  </si>
  <si>
    <t>Felhalmozási kiadások összesen (B + C)</t>
  </si>
  <si>
    <t>Működési bevételek</t>
  </si>
  <si>
    <t xml:space="preserve">2. Munkaadókat terhelő járulékok </t>
  </si>
  <si>
    <t>6. Felhalmozási célú hitelek felvétele</t>
  </si>
  <si>
    <t>A támogatás megnevezése</t>
  </si>
  <si>
    <t>Mentesség</t>
  </si>
  <si>
    <t>Kedvezmény</t>
  </si>
  <si>
    <t>Összesen eFt</t>
  </si>
  <si>
    <t>mértéke %</t>
  </si>
  <si>
    <t>Összege eFt</t>
  </si>
  <si>
    <t>Mértéke %</t>
  </si>
  <si>
    <t>Helyi iparűzési adó</t>
  </si>
  <si>
    <t>Építményadó</t>
  </si>
  <si>
    <t>Kommunális adó</t>
  </si>
  <si>
    <t>Telekadó</t>
  </si>
  <si>
    <t xml:space="preserve">Szociális étkeztetés </t>
  </si>
  <si>
    <t xml:space="preserve">Idősek Otthona </t>
  </si>
  <si>
    <t>Helyiségek hasznosításából származó bevétel</t>
  </si>
  <si>
    <t>2/2005. (I. 31.)</t>
  </si>
  <si>
    <t>Lakosság részére lakásépítéshez, lakásfelújításhoz nyújtott kölcsönök elengedése</t>
  </si>
  <si>
    <t>Egyéb nyújtott kedvezmény vagy kölcsön elengedése</t>
  </si>
  <si>
    <t>Adósságot keletkeztető ügyletekből és kezességvállalásokból fennálló kötelezettségek</t>
  </si>
  <si>
    <t>Készfizető kezesség</t>
  </si>
  <si>
    <t>2016.</t>
  </si>
  <si>
    <t>2017.</t>
  </si>
  <si>
    <t>2018-2026.</t>
  </si>
  <si>
    <t>VÜZ Nonprofit Kft hitelfelvétel 9/2011.(I.27.) - Tőketartozás: 201.210 EUR,  lejárata 2025.12.31. célja: Keszthely piaci parkolók létesítése. Tőketartozás: 88.690 EUR, lejárata 2026.01.31., célja: Keszt-hely Fő tér rekonstrukció keretében a Keszthelyi Városüzemeltető Kft saját erejének biztosítása. (295.-Ft árfolyamon 85.521 eFt)</t>
  </si>
  <si>
    <t>Összes készfizető kezesség:</t>
  </si>
  <si>
    <t>Hitel</t>
  </si>
  <si>
    <t>Részletfizetés</t>
  </si>
  <si>
    <t>2018-2029.</t>
  </si>
  <si>
    <t>Zala Megyei Önkormányzat - Mozgás Háza 2010.03.10-2029.03.10</t>
  </si>
  <si>
    <t>Készfizető kezesség kamata, egyéb bankköltségek</t>
  </si>
  <si>
    <t>VÜZ Nonprofit Kft hitelfelvétel 9/2011.(I.27.) - Tőketartozás: 201.210 EUR,  lejárata 2025.12.31. célja: Keszthely piaci parkolók létesítése. Tőketartozás: 88.690 EUR, lejárata 2026.01.31., célja: Keszthely Fő tér rek.keretében a Keszthelyi VÜZ Kft saját erejének biztosítása. (295.-Ft árfolyamon 85.521 eFt)</t>
  </si>
  <si>
    <t>Egyéb kötelezettségek</t>
  </si>
  <si>
    <t>Nemzeti Kat. Program Nonprofit Kft. (adatbázis frissítése) 13/2010. ( I. 28.)</t>
  </si>
  <si>
    <t xml:space="preserve">Pannon EGTC tagdíj 222/2010. (VII.29.) </t>
  </si>
  <si>
    <t>42/2013. (XI. 29.)</t>
  </si>
  <si>
    <t>Eredeti előirányzat</t>
  </si>
  <si>
    <t>2. Felújítások</t>
  </si>
  <si>
    <t>Felhalmozási hiány (A-B) :</t>
  </si>
  <si>
    <t>Nem lakóing.bérbeadás 013350</t>
  </si>
  <si>
    <t>Önk.jogalkotás 011130</t>
  </si>
  <si>
    <t>Közvilágítás 064010</t>
  </si>
  <si>
    <t>Közcélú fogl. 041233</t>
  </si>
  <si>
    <t>Erdősítés 042220</t>
  </si>
  <si>
    <t>Utak, üz. 045160</t>
  </si>
  <si>
    <t>Nem lakóing. bérbeadása 013350</t>
  </si>
  <si>
    <t>Zöldter.kez. 066010</t>
  </si>
  <si>
    <t>Tartalékok 900070</t>
  </si>
  <si>
    <t>Civil szerv. műk.tám. 084031</t>
  </si>
  <si>
    <t>Egyházak köz. és hitél. tev.084040</t>
  </si>
  <si>
    <t>Köztemető fennt., műk. 013320</t>
  </si>
  <si>
    <t>4. Felhalmozási tartalék</t>
  </si>
  <si>
    <t>6. Felhalmozási célú hitel törlesztése</t>
  </si>
  <si>
    <t>Felhalmozási célú bevételek összesen:</t>
  </si>
  <si>
    <t>eből: köt.feladat</t>
  </si>
  <si>
    <t>ebból: köt.feladat</t>
  </si>
  <si>
    <t>ebből: köt.feladat</t>
  </si>
  <si>
    <t>Kötelező feladatok</t>
  </si>
  <si>
    <t>Önként vállalt feladatok</t>
  </si>
  <si>
    <t>Kötelező feladat</t>
  </si>
  <si>
    <t>Önként vállalt feladat</t>
  </si>
  <si>
    <t xml:space="preserve">Működési bevételek </t>
  </si>
  <si>
    <t>Ellátottak pénzbeli jutt.</t>
  </si>
  <si>
    <t>Maradvány igénybevétele</t>
  </si>
  <si>
    <t>Önk. Funkcióra nem sorolható bev.900020</t>
  </si>
  <si>
    <t xml:space="preserve">Kormányzati funkciók </t>
  </si>
  <si>
    <t xml:space="preserve">Munka-adókat terhelő járulékok </t>
  </si>
  <si>
    <t>Támogatás ÁHT-n belülre</t>
  </si>
  <si>
    <t>Támogatás ÁHT-n kivülre</t>
  </si>
  <si>
    <t>Beruházás</t>
  </si>
  <si>
    <t>Felújítás</t>
  </si>
  <si>
    <t>Tartalék</t>
  </si>
  <si>
    <t>3. Működési bevételek</t>
  </si>
  <si>
    <t>Termőföld bérbeadásból származó SZJA</t>
  </si>
  <si>
    <t xml:space="preserve">Építményadó </t>
  </si>
  <si>
    <t>Magánszemélyek kommunális adója</t>
  </si>
  <si>
    <t>Idegenforgalmi adó tartózkodás után</t>
  </si>
  <si>
    <t>Bírság, pótlék, közigazgatási bírság</t>
  </si>
  <si>
    <t>Önkormányzat működési támogatásai</t>
  </si>
  <si>
    <t>Helyi önkormányzatok kiegészítő támogatásai</t>
  </si>
  <si>
    <t>Települési önkormányzatok egyes köznevelési fel tám.</t>
  </si>
  <si>
    <t xml:space="preserve">Működési célú támogatások államháztartáson belülről </t>
  </si>
  <si>
    <t xml:space="preserve">Felhalmozási célú támogatások ÁHT-n belüről </t>
  </si>
  <si>
    <t>Ingatlan értékesítése</t>
  </si>
  <si>
    <t>Felhalmozási bevételek</t>
  </si>
  <si>
    <t>Működési célú átvett pénzeszközök</t>
  </si>
  <si>
    <t>Kölcsön visszatérülése</t>
  </si>
  <si>
    <t xml:space="preserve">Egyéb működési célú átvett pénzeszközök </t>
  </si>
  <si>
    <t xml:space="preserve">Felhalmozási célú átvett pénzeszközök </t>
  </si>
  <si>
    <t>Egyéb felhalmozási célú átvett pénzeszközök</t>
  </si>
  <si>
    <t>Munkaadókat terhelő járulékok és szociális hozzájárulási adó</t>
  </si>
  <si>
    <t>Kölcsön  nyújtása ÁHT-n kívülre</t>
  </si>
  <si>
    <t>Egyéb működési célú támogatások ÁHT-n kívülre</t>
  </si>
  <si>
    <t>Egyéb felhalmozási célú kiadások</t>
  </si>
  <si>
    <t>Kölcsön nyújtása ÁHT-n kívülre</t>
  </si>
  <si>
    <t>Egyéb felhalm. célú támogatások ÁHT-n kívülre</t>
  </si>
  <si>
    <t>Egyéb felhalm. célú támogatások ÁHT-n belülre</t>
  </si>
  <si>
    <t xml:space="preserve">Beruházások </t>
  </si>
  <si>
    <t xml:space="preserve">Felújítások </t>
  </si>
  <si>
    <t>Helyi önkormányzatok működésének általános támogatása</t>
  </si>
  <si>
    <t>Települési önkormányzatok kulturális feladatainak tám.</t>
  </si>
  <si>
    <t>Ingatlan értékesítés</t>
  </si>
  <si>
    <t xml:space="preserve">Felhalm. célú támog. ÁHT-n belülről </t>
  </si>
  <si>
    <t>IV. Hitelek felvétele</t>
  </si>
  <si>
    <t>Működési célú támog. ÁHT-n belülről</t>
  </si>
  <si>
    <t>Felhalm. célú támog. ÁHT-n belülről</t>
  </si>
  <si>
    <t>Felhalmozási célú átvett pénzeszközök</t>
  </si>
  <si>
    <t>III. Pénzforgalom nélk.bev.</t>
  </si>
  <si>
    <t>Műk. célú támogatások ÁHT-n belülről</t>
  </si>
  <si>
    <t>Egyéb tárgyi eszköz értékesítés</t>
  </si>
  <si>
    <t>Működési célu átvett pénzeszközök</t>
  </si>
  <si>
    <t>Kölcsön</t>
  </si>
  <si>
    <t>Egyéb működési célú támogatás ÁHT-n belülre</t>
  </si>
  <si>
    <t>Egyéb működési célú támogatások ÁHT-n kivülre</t>
  </si>
  <si>
    <t>Egyéb felhalm. támogatás ÁHT-belülre</t>
  </si>
  <si>
    <t xml:space="preserve">Egyéb felhalm. célú támog. ÁHT-n kivülre </t>
  </si>
  <si>
    <t xml:space="preserve">Kölcsön </t>
  </si>
  <si>
    <t>Kölcsön vissza-térülés</t>
  </si>
  <si>
    <t>Önkormány-zatok működési támogatásai</t>
  </si>
  <si>
    <t>Hallgatói és okt. ösztöndíjak 094260</t>
  </si>
  <si>
    <t>Egyéb szoc.term.beni és pénzb.ell. 107060</t>
  </si>
  <si>
    <t xml:space="preserve">Egyéb működési célú támogatások ÁHT-n belülről </t>
  </si>
  <si>
    <t>Önkormányzatok működési támogatásai</t>
  </si>
  <si>
    <t xml:space="preserve">Működési </t>
  </si>
  <si>
    <t xml:space="preserve">Felhal-mozási </t>
  </si>
  <si>
    <t xml:space="preserve">Kölcsön nyújtása </t>
  </si>
  <si>
    <t>Munkaadókat terhelő járulékok és szha</t>
  </si>
  <si>
    <t>Tám. áht-n belülre</t>
  </si>
  <si>
    <t>Tám. áht-n kivülre</t>
  </si>
  <si>
    <t>Egyéb működési célú támogatások ÁHT-n belülre</t>
  </si>
  <si>
    <t>Egyéb felhalmozási célú kiadások ÁHT-n kívülre</t>
  </si>
  <si>
    <t>2. Önkormányzatok működési támogatásai</t>
  </si>
  <si>
    <t>7. Maradvány igénybevétele</t>
  </si>
  <si>
    <t>1. Beruházások</t>
  </si>
  <si>
    <t>5. Maradvány igénybevétele</t>
  </si>
  <si>
    <t>6. Ellátottak pénzbeli juttatásai</t>
  </si>
  <si>
    <t>6.Kölcsönök visszatérülése</t>
  </si>
  <si>
    <t>4. Kölcsön visszatérülése</t>
  </si>
  <si>
    <t>8. Kölcsön nyújtása</t>
  </si>
  <si>
    <t>5. Kölcsön nyújtása</t>
  </si>
  <si>
    <t>4. Működési célú támogatás ÁHT-n belülről</t>
  </si>
  <si>
    <t>4. Egyéb működési célú támogatások ÁHT-n belülre</t>
  </si>
  <si>
    <t>5. Egyéb működési célú támogatások ÁHT-n kívülre</t>
  </si>
  <si>
    <t>2. Felhalmozási célú támogatások ÁHT-n belülről</t>
  </si>
  <si>
    <t>3. Felhalmozási célú átvett pénzeszközök</t>
  </si>
  <si>
    <t>1. Felhalmozási bevételek</t>
  </si>
  <si>
    <t>5. Működési célú átvett pénzeszközök</t>
  </si>
  <si>
    <t>Kölcsön visszatérülés</t>
  </si>
  <si>
    <t>III. Maradány igénybevétele</t>
  </si>
  <si>
    <t>Műkö-dési</t>
  </si>
  <si>
    <t>Egyéb működési célú átvett pénzeszközök</t>
  </si>
  <si>
    <t>Egyéb felhalmozási célú átvett pénzeszköz</t>
  </si>
  <si>
    <t>Működési hiány-/többlet+ (A-B) :</t>
  </si>
  <si>
    <t>Önkormányzati rendelet</t>
  </si>
  <si>
    <t>Talajterhelési díj</t>
  </si>
  <si>
    <t>Iparűzési adó</t>
  </si>
  <si>
    <t>Köz-fogl. létszáma</t>
  </si>
  <si>
    <t xml:space="preserve">Egyéb működési célú támogatások ÁHT-n belülre </t>
  </si>
  <si>
    <t>Civil szervezetek működési támogatása (084031)</t>
  </si>
  <si>
    <t>III. Irányítószervi támogatás</t>
  </si>
  <si>
    <t xml:space="preserve">Felhalmozási </t>
  </si>
  <si>
    <t>IV. Költségvetési maradvány</t>
  </si>
  <si>
    <t>Hitelek</t>
  </si>
  <si>
    <t>Irányító szervi támogatások folyósítása</t>
  </si>
  <si>
    <t xml:space="preserve">ÁHT- belüli megelőlegezés visszafiz. </t>
  </si>
  <si>
    <t>Önkormányzatok elsz. 018010</t>
  </si>
  <si>
    <t>Támog. célú fin. műveletek 018030</t>
  </si>
  <si>
    <t>Támogatási célú fin. műveletek 018030</t>
  </si>
  <si>
    <t>Önkor. elsz. kp. kv 018010</t>
  </si>
  <si>
    <t>ÁHT-n belüli megelőlegezés visszafiz.</t>
  </si>
  <si>
    <t>Államháztartáson belüli megelőlegezések</t>
  </si>
  <si>
    <t>9. Államháztartáson belüli megelőlegezés visszafizetése</t>
  </si>
  <si>
    <t>3. Egyéb felhalmozási célú támogatások ÁHT-n kivülre</t>
  </si>
  <si>
    <t>Keszthely Város Önkormányzata hiteltartozással nem rendelkezik</t>
  </si>
  <si>
    <t>Keszthelyi HUSZ Hulladékszállító Egyszemélyes Nonprofit Kft. - 254/2015. (XI. 26.)  2016. 01. 04-2016. 12. 30-ig (Folyószámlahitel 22.000 eFt, Forgóeszközfinanszírozási kölcsön 8.000 eFt.)</t>
  </si>
  <si>
    <t>Települési önkormányzatok szociális, gyermekjóléti és gyermekétkeztetési feladatainak támogatása</t>
  </si>
  <si>
    <t>ebből: köt. feladat</t>
  </si>
  <si>
    <t>ÉNYKK Északnyugat-magyarországi Közlekedési Központ Zrt.</t>
  </si>
  <si>
    <t>ÉNYKK Északnyugat-magyarországi Közlekedési Központ Zrt. - Kertvárosi iskolajárat</t>
  </si>
  <si>
    <t>ÉNYKK Északnyugat-magyarországi Közlekedési Központ Zrt. - Szendrey major helyijárat</t>
  </si>
  <si>
    <t>SISTRADE KFT - közvilágítási aktív elemek karbantartása 2015-2020.</t>
  </si>
  <si>
    <t>PREVIDENT Fogászati Szolgáltató Kft.- fogszabályozás</t>
  </si>
  <si>
    <t>2018-2020.</t>
  </si>
  <si>
    <t>Parkoló, garázs 045170</t>
  </si>
  <si>
    <t>Támoga-tás ÁHT-n belülre</t>
  </si>
  <si>
    <t>Beruhá-zások</t>
  </si>
  <si>
    <t>2017. évi terv</t>
  </si>
  <si>
    <t>ebből: állami támogatás (családsegítés, házi segítség-nyújtás, gyermekjóléti szolg.,)</t>
  </si>
  <si>
    <t>Támogatási célú finanszírozási műveletek ( 018030 )</t>
  </si>
  <si>
    <t>Keszthelyi HUSZ Hulladékszállító Egyszemélyes Nonprofit Kft.   329/2016. (XI. 24.) 2017. 01. 02-2017. 12. 29-ig (Folyószámlahitel 22.000 eFt, Forgóeszközfinanszírozási kölcsön 5.000 eFt.)</t>
  </si>
  <si>
    <t xml:space="preserve">BAHART Zrt. tőkeemelése </t>
  </si>
  <si>
    <t>7/2016. (III. 31.)</t>
  </si>
  <si>
    <t>Háziorvosi ügyelet. 072112</t>
  </si>
  <si>
    <t>Közművelődés '082092</t>
  </si>
  <si>
    <t>Óvodai nevelés,ellátás  működtetése '0916040</t>
  </si>
  <si>
    <t>Gyermekétkeztetés köznevelési intézményben '096015</t>
  </si>
  <si>
    <t>Város-és község-gazd. szolg.  066020</t>
  </si>
  <si>
    <t>Családs. és gyjóléti szolg. '104042</t>
  </si>
  <si>
    <t>Szociális étkeztetés 107051</t>
  </si>
  <si>
    <t>Jelzőr.házi s.107053</t>
  </si>
  <si>
    <t>Falugondnoki szolgáltatás 107055</t>
  </si>
  <si>
    <r>
      <t xml:space="preserve">Zalaszántói Közös Önkormányzati  Hivatal </t>
    </r>
    <r>
      <rPr>
        <sz val="9"/>
        <rFont val="Book Antiqua"/>
        <family val="1"/>
        <charset val="238"/>
      </rPr>
      <t>eredeti ei.</t>
    </r>
  </si>
  <si>
    <r>
      <t xml:space="preserve">Zalaszántói Közös Önklormányzati Hivatal </t>
    </r>
    <r>
      <rPr>
        <sz val="10"/>
        <rFont val="Book Antiqua"/>
        <family val="1"/>
        <charset val="238"/>
      </rPr>
      <t>eredeti előirányzat</t>
    </r>
  </si>
  <si>
    <r>
      <rPr>
        <b/>
        <sz val="10"/>
        <rFont val="Book Antiqua"/>
        <family val="1"/>
        <charset val="238"/>
      </rPr>
      <t>Zalaszántói Kópékukó Óvoda</t>
    </r>
    <r>
      <rPr>
        <sz val="10"/>
        <rFont val="Book Antiqua"/>
        <family val="1"/>
        <charset val="238"/>
      </rPr>
      <t xml:space="preserve"> eredeti előirányzat</t>
    </r>
  </si>
  <si>
    <r>
      <rPr>
        <b/>
        <sz val="9"/>
        <rFont val="Book Antiqua"/>
        <family val="1"/>
        <charset val="238"/>
      </rPr>
      <t>Zalaszántói Kópékuckó Óvoda</t>
    </r>
    <r>
      <rPr>
        <sz val="9"/>
        <rFont val="Book Antiqua"/>
        <family val="1"/>
        <charset val="238"/>
      </rPr>
      <t xml:space="preserve"> eredeti ei.</t>
    </r>
  </si>
  <si>
    <t>ifjúság- egészségügyi szolgáltatás '074032</t>
  </si>
  <si>
    <t>Gyermekétkeztetés '096015</t>
  </si>
  <si>
    <t>Zalaszántó Község  Önkormányzata:</t>
  </si>
  <si>
    <t>Zalaszáántó Község  Önkormányzata</t>
  </si>
  <si>
    <t>VIS MAJOR pályázat</t>
  </si>
  <si>
    <t xml:space="preserve">Polgármesteri Hivatal  felújítása </t>
  </si>
  <si>
    <t>Zalaszántó Község Önkormányzata</t>
  </si>
  <si>
    <t>Családsegítő és gyermekjóléti  társulás</t>
  </si>
  <si>
    <t>3.</t>
  </si>
  <si>
    <t>Közös hivatalhoz hozzájár.</t>
  </si>
  <si>
    <t>2018. évi terv</t>
  </si>
  <si>
    <t>Család és nővédelmi eü.gondozás '074031</t>
  </si>
  <si>
    <t>Szociális ösztöndíjak ( '011130 )</t>
  </si>
  <si>
    <t>K5</t>
  </si>
  <si>
    <t>2.</t>
  </si>
  <si>
    <t>Óvodai nevelés ellátás működtetése ('0916040)</t>
  </si>
  <si>
    <t>Város és községgazd. (066020)</t>
  </si>
  <si>
    <t>Orvosi rendelő pályázat</t>
  </si>
  <si>
    <t>Családsegítő és gyermekjóléti szolg.</t>
  </si>
  <si>
    <t xml:space="preserve">   tagdíj</t>
  </si>
  <si>
    <t>4.</t>
  </si>
  <si>
    <t>Zalaszántói Közös Önkormányzati Hivatal</t>
  </si>
  <si>
    <t xml:space="preserve">   Kópékuckó óvoda</t>
  </si>
  <si>
    <t xml:space="preserve">   Hozzájárulás</t>
  </si>
  <si>
    <t>5.</t>
  </si>
  <si>
    <t>Khely társulás</t>
  </si>
  <si>
    <t>1.</t>
  </si>
  <si>
    <t>Kisértékű tárgyi eszköz (011130)</t>
  </si>
  <si>
    <t>I.hó</t>
  </si>
  <si>
    <t>II.hó</t>
  </si>
  <si>
    <t>III.hó</t>
  </si>
  <si>
    <t>IV.hó</t>
  </si>
  <si>
    <t>V.hó</t>
  </si>
  <si>
    <t>VI.hó</t>
  </si>
  <si>
    <t>VII.hó</t>
  </si>
  <si>
    <t>VIII.hó</t>
  </si>
  <si>
    <t>IX.hó</t>
  </si>
  <si>
    <t>X.hó</t>
  </si>
  <si>
    <t>XI.hó</t>
  </si>
  <si>
    <t>XII.hó</t>
  </si>
  <si>
    <t>ÖSSZ.</t>
  </si>
  <si>
    <t>Ellátottak pénzbeli juttatásai</t>
  </si>
  <si>
    <t>6.</t>
  </si>
  <si>
    <t>7.</t>
  </si>
  <si>
    <t>8.</t>
  </si>
  <si>
    <t>9.</t>
  </si>
  <si>
    <t>11.</t>
  </si>
  <si>
    <t>12.</t>
  </si>
  <si>
    <t>13.</t>
  </si>
  <si>
    <t>14.</t>
  </si>
  <si>
    <t>BEVÉTELEK ÖSSZESEN</t>
  </si>
  <si>
    <t>Működési és felhalmozási célú támogatások</t>
  </si>
  <si>
    <t>Maradvány</t>
  </si>
  <si>
    <t>10.</t>
  </si>
  <si>
    <t>18.</t>
  </si>
  <si>
    <t>17.</t>
  </si>
  <si>
    <t>16.</t>
  </si>
  <si>
    <t>Munkaadót terhelő járulékok</t>
  </si>
  <si>
    <t>KIADÁSOK ÖSSZESEN</t>
  </si>
  <si>
    <t>19.</t>
  </si>
  <si>
    <t>,</t>
  </si>
  <si>
    <t>ebből: Önkormányzat - 6 fő választott tisztségviselő</t>
  </si>
  <si>
    <t>2018. előirányzat</t>
  </si>
  <si>
    <t>2019. előirányzat</t>
  </si>
  <si>
    <t>2020. előirányzat</t>
  </si>
  <si>
    <t>Működési bevételek összesen:</t>
  </si>
  <si>
    <t>B1</t>
  </si>
  <si>
    <t>Működési célú támogatások államháztartáson belülről</t>
  </si>
  <si>
    <t>B3</t>
  </si>
  <si>
    <t>B4</t>
  </si>
  <si>
    <t>B6</t>
  </si>
  <si>
    <t>Felhalmozási bevételek összesen:</t>
  </si>
  <si>
    <t>B2</t>
  </si>
  <si>
    <t>Felhalmozási célú támogatások államháztartáson belülről</t>
  </si>
  <si>
    <t>B5</t>
  </si>
  <si>
    <t>B7</t>
  </si>
  <si>
    <t>B8</t>
  </si>
  <si>
    <t>BEVÉTELEK összesen:</t>
  </si>
  <si>
    <t>Működési kiadások összesen:</t>
  </si>
  <si>
    <t>K1</t>
  </si>
  <si>
    <t>Személyi juttatás</t>
  </si>
  <si>
    <t>15.</t>
  </si>
  <si>
    <t>K2</t>
  </si>
  <si>
    <t>Munkaadót terhelő járulékok és szociális hozzájárulási adó</t>
  </si>
  <si>
    <t>K3</t>
  </si>
  <si>
    <t>K4</t>
  </si>
  <si>
    <t>Felhalmozási kiadások összesen:</t>
  </si>
  <si>
    <t>20.</t>
  </si>
  <si>
    <t>K6</t>
  </si>
  <si>
    <t>21.</t>
  </si>
  <si>
    <t>K7</t>
  </si>
  <si>
    <t>Felújítások</t>
  </si>
  <si>
    <t>22.</t>
  </si>
  <si>
    <t>K8</t>
  </si>
  <si>
    <t>23.</t>
  </si>
  <si>
    <t>24.</t>
  </si>
  <si>
    <t>K9</t>
  </si>
  <si>
    <t>25.</t>
  </si>
  <si>
    <t>KIADÁSOK összesen:</t>
  </si>
  <si>
    <t>2021. előirányzat</t>
  </si>
  <si>
    <t xml:space="preserve">2018.-2021.  évi költségvetési bevételei és kiadásai </t>
  </si>
  <si>
    <t>Zalaszántó  Község Önkormányzata</t>
  </si>
  <si>
    <t>Ft</t>
  </si>
  <si>
    <t>Házi segítségnyújtás '107052</t>
  </si>
  <si>
    <t xml:space="preserve">                                                        16.melléklet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</si>
</sst>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F_t_-;\-* #,##0.00\ _F_t_-;_-* \-??\ _F_t_-;_-@_-"/>
    <numFmt numFmtId="165" formatCode="_-* #,##0\ _F_t_-;\-* #,##0\ _F_t_-;_-* \-??\ _F_t_-;_-@_-"/>
    <numFmt numFmtId="166" formatCode="_-* #,##0\ _F_t_-;\-* #,##0\ _F_t_-;_-* &quot;-&quot;??\ _F_t_-;_-@_-"/>
    <numFmt numFmtId="167" formatCode="#,##0_ ;\-#,##0\ "/>
  </numFmts>
  <fonts count="31" x14ac:knownFonts="1">
    <font>
      <sz val="10"/>
      <name val="Arial"/>
      <family val="2"/>
      <charset val="238"/>
    </font>
    <font>
      <sz val="10"/>
      <name val="Book Antiqua"/>
      <family val="1"/>
      <charset val="238"/>
    </font>
    <font>
      <b/>
      <sz val="10"/>
      <name val="Book Antiqua"/>
      <family val="1"/>
      <charset val="238"/>
    </font>
    <font>
      <sz val="11"/>
      <name val="Book Antiqua"/>
      <family val="1"/>
      <charset val="238"/>
    </font>
    <font>
      <b/>
      <sz val="11"/>
      <name val="Book Antiqua"/>
      <family val="1"/>
      <charset val="238"/>
    </font>
    <font>
      <b/>
      <i/>
      <sz val="16"/>
      <name val="Arial"/>
      <family val="2"/>
      <charset val="238"/>
    </font>
    <font>
      <sz val="10"/>
      <name val="Arial"/>
      <family val="2"/>
      <charset val="238"/>
    </font>
    <font>
      <sz val="7"/>
      <name val="Book Antiqua"/>
      <family val="1"/>
      <charset val="238"/>
    </font>
    <font>
      <b/>
      <sz val="9"/>
      <name val="Book Antiqua"/>
      <family val="1"/>
      <charset val="238"/>
    </font>
    <font>
      <sz val="8"/>
      <name val="Book Antiqua"/>
      <family val="1"/>
      <charset val="238"/>
    </font>
    <font>
      <sz val="9"/>
      <name val="Book Antiqua"/>
      <family val="1"/>
      <charset val="238"/>
    </font>
    <font>
      <b/>
      <sz val="10"/>
      <name val="Arial"/>
      <family val="2"/>
      <charset val="238"/>
    </font>
    <font>
      <b/>
      <sz val="10"/>
      <name val="Book Antiqua"/>
      <family val="1"/>
    </font>
    <font>
      <sz val="10"/>
      <name val="Arial CE"/>
      <charset val="238"/>
    </font>
    <font>
      <sz val="10"/>
      <name val="Book Antiqua"/>
      <family val="1"/>
    </font>
    <font>
      <b/>
      <sz val="10"/>
      <name val="Arial CE"/>
      <charset val="238"/>
    </font>
    <font>
      <b/>
      <sz val="8"/>
      <name val="Book Antiqua"/>
      <family val="1"/>
      <charset val="238"/>
    </font>
    <font>
      <b/>
      <sz val="7"/>
      <name val="Book Antiqua"/>
      <family val="1"/>
      <charset val="238"/>
    </font>
    <font>
      <sz val="8"/>
      <name val="Arial"/>
      <family val="2"/>
      <charset val="238"/>
    </font>
    <font>
      <b/>
      <i/>
      <sz val="10"/>
      <name val="Book Antiqua"/>
      <family val="1"/>
      <charset val="238"/>
    </font>
    <font>
      <sz val="9"/>
      <name val="Book Antiqua"/>
      <family val="1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sz val="10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FF0000"/>
      <name val="Book Antiqu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/>
      <top style="thin">
        <color indexed="63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Protection="0">
      <alignment horizontal="center"/>
    </xf>
    <xf numFmtId="164" fontId="6" fillId="0" borderId="0" applyFill="0" applyBorder="0" applyAlignment="0" applyProtection="0"/>
  </cellStyleXfs>
  <cellXfs count="7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Fill="1"/>
    <xf numFmtId="0" fontId="7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7" fillId="0" borderId="0" xfId="0" applyFont="1"/>
    <xf numFmtId="0" fontId="1" fillId="0" borderId="0" xfId="0" applyFont="1" applyFill="1"/>
    <xf numFmtId="166" fontId="1" fillId="0" borderId="0" xfId="0" applyNumberFormat="1" applyFont="1"/>
    <xf numFmtId="0" fontId="2" fillId="0" borderId="0" xfId="0" applyFont="1" applyBorder="1"/>
    <xf numFmtId="0" fontId="2" fillId="0" borderId="2" xfId="0" applyFont="1" applyFill="1" applyBorder="1" applyAlignment="1">
      <alignment vertical="top" wrapText="1"/>
    </xf>
    <xf numFmtId="0" fontId="1" fillId="0" borderId="3" xfId="0" applyFont="1" applyFill="1" applyBorder="1" applyAlignment="1">
      <alignment horizontal="left" vertical="top" wrapText="1" indent="1"/>
    </xf>
    <xf numFmtId="0" fontId="9" fillId="0" borderId="0" xfId="0" applyFont="1"/>
    <xf numFmtId="166" fontId="3" fillId="0" borderId="0" xfId="2" applyNumberFormat="1" applyFont="1" applyFill="1" applyBorder="1"/>
    <xf numFmtId="0" fontId="10" fillId="0" borderId="4" xfId="0" applyFont="1" applyFill="1" applyBorder="1" applyAlignment="1">
      <alignment horizontal="left" wrapText="1" indent="1"/>
    </xf>
    <xf numFmtId="0" fontId="10" fillId="0" borderId="0" xfId="0" applyFont="1" applyFill="1" applyAlignment="1">
      <alignment wrapText="1"/>
    </xf>
    <xf numFmtId="166" fontId="1" fillId="0" borderId="5" xfId="2" applyNumberFormat="1" applyFont="1" applyFill="1" applyBorder="1"/>
    <xf numFmtId="166" fontId="1" fillId="0" borderId="6" xfId="2" applyNumberFormat="1" applyFont="1" applyFill="1" applyBorder="1"/>
    <xf numFmtId="166" fontId="1" fillId="0" borderId="7" xfId="2" applyNumberFormat="1" applyFont="1" applyFill="1" applyBorder="1"/>
    <xf numFmtId="0" fontId="3" fillId="0" borderId="8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0" fillId="0" borderId="10" xfId="0" applyFont="1" applyFill="1" applyBorder="1" applyAlignment="1">
      <alignment horizontal="center" wrapText="1"/>
    </xf>
    <xf numFmtId="0" fontId="10" fillId="0" borderId="11" xfId="0" applyFont="1" applyFill="1" applyBorder="1" applyAlignment="1">
      <alignment horizontal="center" wrapText="1"/>
    </xf>
    <xf numFmtId="0" fontId="10" fillId="0" borderId="12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center"/>
    </xf>
    <xf numFmtId="165" fontId="8" fillId="0" borderId="14" xfId="2" applyNumberFormat="1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6" xfId="0" applyFont="1" applyBorder="1"/>
    <xf numFmtId="0" fontId="4" fillId="0" borderId="6" xfId="0" applyFont="1" applyBorder="1"/>
    <xf numFmtId="0" fontId="4" fillId="0" borderId="0" xfId="0" applyFont="1"/>
    <xf numFmtId="0" fontId="3" fillId="0" borderId="0" xfId="0" applyFont="1" applyAlignment="1">
      <alignment horizontal="center"/>
    </xf>
    <xf numFmtId="0" fontId="12" fillId="0" borderId="15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4" fillId="0" borderId="0" xfId="0" applyFont="1"/>
    <xf numFmtId="0" fontId="13" fillId="0" borderId="0" xfId="0" applyFont="1"/>
    <xf numFmtId="0" fontId="13" fillId="0" borderId="0" xfId="0" applyFont="1" applyAlignment="1">
      <alignment vertical="top" wrapText="1"/>
    </xf>
    <xf numFmtId="166" fontId="13" fillId="0" borderId="0" xfId="2" applyNumberFormat="1" applyFont="1"/>
    <xf numFmtId="0" fontId="9" fillId="0" borderId="7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1" fontId="7" fillId="0" borderId="18" xfId="0" applyNumberFormat="1" applyFont="1" applyFill="1" applyBorder="1" applyAlignment="1">
      <alignment horizontal="center"/>
    </xf>
    <xf numFmtId="0" fontId="9" fillId="0" borderId="19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2" applyNumberFormat="1" applyFont="1"/>
    <xf numFmtId="0" fontId="1" fillId="0" borderId="0" xfId="0" applyFont="1" applyAlignment="1">
      <alignment horizontal="left"/>
    </xf>
    <xf numFmtId="0" fontId="9" fillId="0" borderId="6" xfId="0" applyFont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1" fontId="7" fillId="0" borderId="18" xfId="2" applyNumberFormat="1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1" fillId="0" borderId="0" xfId="0" applyFont="1" applyFill="1" applyBorder="1"/>
    <xf numFmtId="0" fontId="9" fillId="0" borderId="4" xfId="0" applyFont="1" applyFill="1" applyBorder="1" applyAlignment="1">
      <alignment wrapText="1"/>
    </xf>
    <xf numFmtId="0" fontId="16" fillId="0" borderId="0" xfId="0" applyFont="1" applyFill="1" applyBorder="1"/>
    <xf numFmtId="0" fontId="7" fillId="0" borderId="0" xfId="0" applyFont="1" applyFill="1" applyBorder="1" applyAlignment="1">
      <alignment horizontal="center"/>
    </xf>
    <xf numFmtId="1" fontId="17" fillId="0" borderId="18" xfId="2" applyNumberFormat="1" applyFont="1" applyFill="1" applyBorder="1" applyAlignment="1">
      <alignment horizontal="center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left" wrapText="1" indent="2"/>
    </xf>
    <xf numFmtId="0" fontId="4" fillId="0" borderId="24" xfId="0" applyFont="1" applyBorder="1" applyAlignment="1">
      <alignment wrapText="1"/>
    </xf>
    <xf numFmtId="165" fontId="4" fillId="0" borderId="25" xfId="2" applyNumberFormat="1" applyFont="1" applyFill="1" applyBorder="1" applyAlignment="1" applyProtection="1"/>
    <xf numFmtId="0" fontId="3" fillId="0" borderId="24" xfId="0" applyFont="1" applyBorder="1" applyAlignment="1">
      <alignment horizontal="left" wrapText="1" indent="1"/>
    </xf>
    <xf numFmtId="0" fontId="4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left" wrapText="1" indent="1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 wrapText="1"/>
    </xf>
    <xf numFmtId="0" fontId="4" fillId="0" borderId="24" xfId="0" applyFont="1" applyBorder="1" applyAlignment="1">
      <alignment horizontal="left" wrapText="1"/>
    </xf>
    <xf numFmtId="0" fontId="4" fillId="0" borderId="24" xfId="0" applyFont="1" applyBorder="1" applyAlignment="1">
      <alignment horizontal="center" wrapText="1"/>
    </xf>
    <xf numFmtId="0" fontId="3" fillId="0" borderId="24" xfId="0" applyFont="1" applyBorder="1" applyAlignment="1">
      <alignment wrapText="1"/>
    </xf>
    <xf numFmtId="0" fontId="4" fillId="0" borderId="30" xfId="0" applyFont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Alignment="1">
      <alignment wrapText="1"/>
    </xf>
    <xf numFmtId="0" fontId="4" fillId="0" borderId="31" xfId="0" applyFont="1" applyBorder="1" applyAlignment="1">
      <alignment horizontal="center"/>
    </xf>
    <xf numFmtId="0" fontId="3" fillId="0" borderId="32" xfId="0" applyFont="1" applyBorder="1" applyAlignment="1">
      <alignment horizontal="left" wrapText="1" indent="1"/>
    </xf>
    <xf numFmtId="0" fontId="4" fillId="0" borderId="33" xfId="0" applyFont="1" applyBorder="1" applyAlignment="1">
      <alignment horizontal="center" wrapText="1"/>
    </xf>
    <xf numFmtId="0" fontId="4" fillId="0" borderId="29" xfId="0" applyFont="1" applyBorder="1" applyAlignment="1">
      <alignment wrapText="1"/>
    </xf>
    <xf numFmtId="0" fontId="3" fillId="0" borderId="29" xfId="0" applyFont="1" applyBorder="1" applyAlignment="1">
      <alignment horizontal="left" wrapText="1" indent="1"/>
    </xf>
    <xf numFmtId="0" fontId="4" fillId="0" borderId="29" xfId="0" applyFont="1" applyBorder="1" applyAlignment="1">
      <alignment horizontal="left" wrapText="1"/>
    </xf>
    <xf numFmtId="0" fontId="4" fillId="0" borderId="0" xfId="0" applyFont="1" applyAlignment="1">
      <alignment horizontal="left" indent="3"/>
    </xf>
    <xf numFmtId="0" fontId="3" fillId="0" borderId="29" xfId="0" applyFont="1" applyBorder="1" applyAlignment="1">
      <alignment wrapText="1"/>
    </xf>
    <xf numFmtId="0" fontId="4" fillId="0" borderId="26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165" fontId="4" fillId="0" borderId="25" xfId="2" applyNumberFormat="1" applyFont="1" applyFill="1" applyBorder="1" applyAlignment="1" applyProtection="1">
      <alignment horizontal="left" wrapText="1"/>
    </xf>
    <xf numFmtId="0" fontId="3" fillId="0" borderId="24" xfId="0" applyFont="1" applyBorder="1" applyAlignment="1">
      <alignment horizontal="left" wrapText="1"/>
    </xf>
    <xf numFmtId="166" fontId="1" fillId="0" borderId="35" xfId="2" applyNumberFormat="1" applyFont="1" applyFill="1" applyBorder="1"/>
    <xf numFmtId="166" fontId="12" fillId="0" borderId="11" xfId="2" applyNumberFormat="1" applyFont="1" applyBorder="1" applyAlignment="1">
      <alignment horizontal="center" vertical="center" wrapText="1"/>
    </xf>
    <xf numFmtId="166" fontId="14" fillId="0" borderId="5" xfId="2" applyNumberFormat="1" applyFont="1" applyFill="1" applyBorder="1" applyAlignment="1">
      <alignment wrapText="1"/>
    </xf>
    <xf numFmtId="166" fontId="14" fillId="0" borderId="6" xfId="2" applyNumberFormat="1" applyFont="1" applyFill="1" applyBorder="1" applyAlignment="1">
      <alignment wrapText="1"/>
    </xf>
    <xf numFmtId="166" fontId="14" fillId="0" borderId="36" xfId="2" applyNumberFormat="1" applyFont="1" applyFill="1" applyBorder="1"/>
    <xf numFmtId="166" fontId="14" fillId="0" borderId="6" xfId="2" applyNumberFormat="1" applyFont="1" applyFill="1" applyBorder="1" applyAlignment="1">
      <alignment vertical="top" wrapText="1"/>
    </xf>
    <xf numFmtId="166" fontId="12" fillId="0" borderId="6" xfId="2" applyNumberFormat="1" applyFont="1" applyFill="1" applyBorder="1" applyAlignment="1">
      <alignment horizontal="center"/>
    </xf>
    <xf numFmtId="166" fontId="12" fillId="0" borderId="36" xfId="2" applyNumberFormat="1" applyFont="1" applyFill="1" applyBorder="1"/>
    <xf numFmtId="0" fontId="12" fillId="0" borderId="6" xfId="0" applyFont="1" applyFill="1" applyBorder="1"/>
    <xf numFmtId="166" fontId="13" fillId="0" borderId="36" xfId="2" applyNumberFormat="1" applyFont="1" applyFill="1" applyBorder="1"/>
    <xf numFmtId="0" fontId="14" fillId="0" borderId="0" xfId="0" applyFont="1" applyFill="1"/>
    <xf numFmtId="0" fontId="13" fillId="0" borderId="0" xfId="0" applyFont="1" applyFill="1"/>
    <xf numFmtId="0" fontId="2" fillId="0" borderId="14" xfId="0" applyFont="1" applyBorder="1"/>
    <xf numFmtId="0" fontId="8" fillId="0" borderId="2" xfId="0" applyFont="1" applyFill="1" applyBorder="1" applyAlignment="1">
      <alignment wrapText="1"/>
    </xf>
    <xf numFmtId="0" fontId="4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left" wrapText="1" indent="2"/>
    </xf>
    <xf numFmtId="2" fontId="3" fillId="0" borderId="0" xfId="0" applyNumberFormat="1" applyFont="1"/>
    <xf numFmtId="0" fontId="1" fillId="0" borderId="4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10" fillId="0" borderId="4" xfId="0" applyFont="1" applyFill="1" applyBorder="1" applyAlignment="1">
      <alignment horizontal="left" wrapText="1"/>
    </xf>
    <xf numFmtId="0" fontId="9" fillId="0" borderId="37" xfId="0" applyFont="1" applyFill="1" applyBorder="1" applyAlignment="1">
      <alignment wrapText="1"/>
    </xf>
    <xf numFmtId="0" fontId="10" fillId="0" borderId="3" xfId="0" applyFont="1" applyFill="1" applyBorder="1" applyAlignment="1">
      <alignment horizontal="left" wrapText="1" indent="1"/>
    </xf>
    <xf numFmtId="0" fontId="2" fillId="0" borderId="38" xfId="0" applyFont="1" applyFill="1" applyBorder="1" applyAlignment="1">
      <alignment vertical="top" wrapText="1"/>
    </xf>
    <xf numFmtId="0" fontId="8" fillId="0" borderId="3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vertical="center" wrapText="1"/>
    </xf>
    <xf numFmtId="0" fontId="8" fillId="0" borderId="39" xfId="0" applyFont="1" applyFill="1" applyBorder="1" applyAlignment="1">
      <alignment horizontal="left" vertical="center" wrapText="1" indent="2"/>
    </xf>
    <xf numFmtId="0" fontId="2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3" fillId="0" borderId="0" xfId="0" applyFont="1" applyAlignment="1"/>
    <xf numFmtId="166" fontId="12" fillId="0" borderId="0" xfId="2" applyNumberFormat="1" applyFont="1" applyBorder="1" applyAlignment="1">
      <alignment horizontal="center" vertical="center" wrapText="1"/>
    </xf>
    <xf numFmtId="166" fontId="14" fillId="0" borderId="0" xfId="2" applyNumberFormat="1" applyFont="1" applyFill="1" applyBorder="1"/>
    <xf numFmtId="166" fontId="2" fillId="0" borderId="0" xfId="2" applyNumberFormat="1" applyFont="1" applyFill="1" applyBorder="1" applyAlignment="1">
      <alignment vertical="top" wrapText="1"/>
    </xf>
    <xf numFmtId="166" fontId="12" fillId="0" borderId="0" xfId="2" applyNumberFormat="1" applyFont="1" applyFill="1" applyBorder="1"/>
    <xf numFmtId="166" fontId="13" fillId="0" borderId="0" xfId="2" applyNumberFormat="1" applyFont="1" applyFill="1" applyBorder="1"/>
    <xf numFmtId="0" fontId="6" fillId="0" borderId="0" xfId="0" applyFont="1"/>
    <xf numFmtId="0" fontId="4" fillId="0" borderId="1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35" xfId="0" applyFont="1" applyFill="1" applyBorder="1" applyAlignment="1">
      <alignment horizontal="center"/>
    </xf>
    <xf numFmtId="166" fontId="3" fillId="0" borderId="35" xfId="2" applyNumberFormat="1" applyFont="1" applyFill="1" applyBorder="1"/>
    <xf numFmtId="166" fontId="3" fillId="0" borderId="40" xfId="0" applyNumberFormat="1" applyFont="1" applyFill="1" applyBorder="1"/>
    <xf numFmtId="0" fontId="3" fillId="0" borderId="4" xfId="0" applyFont="1" applyBorder="1" applyAlignment="1">
      <alignment wrapText="1"/>
    </xf>
    <xf numFmtId="0" fontId="3" fillId="0" borderId="6" xfId="0" applyFont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166" fontId="3" fillId="0" borderId="6" xfId="2" applyNumberFormat="1" applyFont="1" applyFill="1" applyBorder="1"/>
    <xf numFmtId="166" fontId="3" fillId="0" borderId="36" xfId="0" applyNumberFormat="1" applyFont="1" applyFill="1" applyBorder="1"/>
    <xf numFmtId="0" fontId="3" fillId="0" borderId="37" xfId="0" applyFont="1" applyBorder="1" applyAlignment="1">
      <alignment wrapText="1"/>
    </xf>
    <xf numFmtId="0" fontId="3" fillId="0" borderId="7" xfId="0" applyFont="1" applyBorder="1" applyAlignment="1">
      <alignment horizontal="right"/>
    </xf>
    <xf numFmtId="0" fontId="3" fillId="0" borderId="7" xfId="0" applyFont="1" applyBorder="1" applyAlignment="1">
      <alignment horizontal="center"/>
    </xf>
    <xf numFmtId="166" fontId="3" fillId="0" borderId="6" xfId="2" applyNumberFormat="1" applyFont="1" applyBorder="1" applyAlignment="1">
      <alignment horizontal="center" vertical="center"/>
    </xf>
    <xf numFmtId="166" fontId="3" fillId="0" borderId="36" xfId="2" applyNumberFormat="1" applyFont="1" applyBorder="1" applyAlignment="1">
      <alignment horizontal="center" vertical="center"/>
    </xf>
    <xf numFmtId="0" fontId="4" fillId="0" borderId="39" xfId="0" applyFont="1" applyBorder="1"/>
    <xf numFmtId="166" fontId="4" fillId="0" borderId="18" xfId="0" applyNumberFormat="1" applyFont="1" applyBorder="1"/>
    <xf numFmtId="0" fontId="3" fillId="0" borderId="0" xfId="0" applyFont="1" applyFill="1" applyAlignment="1"/>
    <xf numFmtId="166" fontId="3" fillId="0" borderId="0" xfId="0" applyNumberFormat="1" applyFont="1"/>
    <xf numFmtId="0" fontId="19" fillId="0" borderId="0" xfId="0" applyFont="1" applyAlignment="1">
      <alignment horizontal="left"/>
    </xf>
    <xf numFmtId="0" fontId="2" fillId="0" borderId="0" xfId="0" applyFont="1" applyFill="1" applyBorder="1" applyAlignment="1">
      <alignment vertical="center"/>
    </xf>
    <xf numFmtId="0" fontId="2" fillId="0" borderId="4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166" fontId="2" fillId="0" borderId="0" xfId="2" applyNumberFormat="1" applyFont="1" applyBorder="1"/>
    <xf numFmtId="1" fontId="1" fillId="0" borderId="37" xfId="0" applyNumberFormat="1" applyFont="1" applyBorder="1" applyAlignment="1">
      <alignment horizontal="center" vertical="center"/>
    </xf>
    <xf numFmtId="0" fontId="1" fillId="0" borderId="7" xfId="0" applyFont="1" applyFill="1" applyBorder="1" applyAlignment="1">
      <alignment wrapText="1"/>
    </xf>
    <xf numFmtId="166" fontId="1" fillId="0" borderId="42" xfId="2" applyNumberFormat="1" applyFont="1" applyBorder="1"/>
    <xf numFmtId="166" fontId="1" fillId="0" borderId="6" xfId="2" applyNumberFormat="1" applyFont="1" applyBorder="1"/>
    <xf numFmtId="166" fontId="2" fillId="0" borderId="36" xfId="2" applyNumberFormat="1" applyFont="1" applyBorder="1"/>
    <xf numFmtId="166" fontId="2" fillId="0" borderId="13" xfId="2" applyNumberFormat="1" applyFont="1" applyBorder="1" applyAlignment="1">
      <alignment wrapText="1"/>
    </xf>
    <xf numFmtId="0" fontId="2" fillId="0" borderId="0" xfId="0" applyFont="1" applyBorder="1" applyAlignment="1">
      <alignment wrapText="1"/>
    </xf>
    <xf numFmtId="166" fontId="2" fillId="0" borderId="0" xfId="2" applyNumberFormat="1" applyFont="1" applyBorder="1" applyAlignment="1">
      <alignment wrapText="1"/>
    </xf>
    <xf numFmtId="0" fontId="2" fillId="0" borderId="14" xfId="0" applyFont="1" applyBorder="1" applyAlignment="1">
      <alignment horizontal="center"/>
    </xf>
    <xf numFmtId="166" fontId="1" fillId="0" borderId="43" xfId="2" applyNumberFormat="1" applyFont="1" applyBorder="1"/>
    <xf numFmtId="0" fontId="2" fillId="0" borderId="44" xfId="0" applyFont="1" applyBorder="1"/>
    <xf numFmtId="0" fontId="1" fillId="0" borderId="0" xfId="0" applyFont="1" applyBorder="1"/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/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left" wrapText="1"/>
    </xf>
    <xf numFmtId="166" fontId="2" fillId="0" borderId="45" xfId="2" applyNumberFormat="1" applyFont="1" applyBorder="1"/>
    <xf numFmtId="166" fontId="2" fillId="0" borderId="0" xfId="2" applyNumberFormat="1" applyFont="1" applyFill="1" applyBorder="1"/>
    <xf numFmtId="0" fontId="2" fillId="0" borderId="39" xfId="0" applyFont="1" applyBorder="1"/>
    <xf numFmtId="166" fontId="2" fillId="0" borderId="14" xfId="0" applyNumberFormat="1" applyFont="1" applyBorder="1"/>
    <xf numFmtId="166" fontId="2" fillId="0" borderId="18" xfId="2" applyNumberFormat="1" applyFont="1" applyBorder="1"/>
    <xf numFmtId="0" fontId="1" fillId="0" borderId="3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6" fontId="2" fillId="0" borderId="0" xfId="0" applyNumberFormat="1" applyFont="1" applyBorder="1"/>
    <xf numFmtId="0" fontId="2" fillId="0" borderId="15" xfId="0" applyFont="1" applyBorder="1" applyAlignment="1">
      <alignment wrapText="1"/>
    </xf>
    <xf numFmtId="0" fontId="1" fillId="0" borderId="2" xfId="0" applyFont="1" applyBorder="1" applyAlignment="1">
      <alignment horizontal="center"/>
    </xf>
    <xf numFmtId="0" fontId="1" fillId="0" borderId="46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2" xfId="0" applyFont="1" applyBorder="1"/>
    <xf numFmtId="166" fontId="2" fillId="0" borderId="13" xfId="0" applyNumberFormat="1" applyFont="1" applyBorder="1"/>
    <xf numFmtId="0" fontId="10" fillId="0" borderId="0" xfId="0" applyFont="1"/>
    <xf numFmtId="0" fontId="8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166" fontId="3" fillId="3" borderId="6" xfId="2" applyNumberFormat="1" applyFont="1" applyFill="1" applyBorder="1"/>
    <xf numFmtId="0" fontId="3" fillId="3" borderId="6" xfId="0" applyFont="1" applyFill="1" applyBorder="1" applyAlignment="1">
      <alignment horizontal="center"/>
    </xf>
    <xf numFmtId="166" fontId="3" fillId="3" borderId="36" xfId="0" applyNumberFormat="1" applyFont="1" applyFill="1" applyBorder="1"/>
    <xf numFmtId="166" fontId="2" fillId="0" borderId="11" xfId="2" applyNumberFormat="1" applyFont="1" applyBorder="1"/>
    <xf numFmtId="0" fontId="9" fillId="0" borderId="4" xfId="0" applyFont="1" applyFill="1" applyBorder="1" applyAlignment="1">
      <alignment horizontal="left" wrapText="1" indent="1"/>
    </xf>
    <xf numFmtId="0" fontId="9" fillId="0" borderId="39" xfId="0" applyFont="1" applyFill="1" applyBorder="1" applyAlignment="1">
      <alignment horizontal="left" wrapText="1" indent="1"/>
    </xf>
    <xf numFmtId="166" fontId="4" fillId="0" borderId="13" xfId="2" applyNumberFormat="1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166" fontId="3" fillId="0" borderId="42" xfId="2" applyNumberFormat="1" applyFont="1" applyFill="1" applyBorder="1"/>
    <xf numFmtId="166" fontId="3" fillId="0" borderId="46" xfId="2" applyNumberFormat="1" applyFont="1" applyFill="1" applyBorder="1"/>
    <xf numFmtId="166" fontId="4" fillId="0" borderId="42" xfId="2" applyNumberFormat="1" applyFont="1" applyFill="1" applyBorder="1"/>
    <xf numFmtId="166" fontId="4" fillId="0" borderId="46" xfId="2" applyNumberFormat="1" applyFont="1" applyFill="1" applyBorder="1"/>
    <xf numFmtId="166" fontId="4" fillId="0" borderId="12" xfId="2" applyNumberFormat="1" applyFont="1" applyFill="1" applyBorder="1" applyAlignment="1">
      <alignment horizontal="center" vertical="center" wrapText="1"/>
    </xf>
    <xf numFmtId="0" fontId="6" fillId="0" borderId="42" xfId="0" applyFont="1" applyFill="1" applyBorder="1"/>
    <xf numFmtId="166" fontId="4" fillId="0" borderId="47" xfId="2" applyNumberFormat="1" applyFont="1" applyFill="1" applyBorder="1"/>
    <xf numFmtId="0" fontId="3" fillId="0" borderId="35" xfId="0" applyFont="1" applyBorder="1"/>
    <xf numFmtId="0" fontId="3" fillId="0" borderId="40" xfId="0" applyFont="1" applyBorder="1"/>
    <xf numFmtId="0" fontId="3" fillId="0" borderId="36" xfId="0" applyFont="1" applyBorder="1"/>
    <xf numFmtId="0" fontId="4" fillId="0" borderId="36" xfId="0" applyFont="1" applyBorder="1"/>
    <xf numFmtId="0" fontId="4" fillId="0" borderId="48" xfId="0" applyFont="1" applyBorder="1" applyAlignment="1">
      <alignment horizontal="center" vertical="center" wrapText="1"/>
    </xf>
    <xf numFmtId="165" fontId="3" fillId="0" borderId="49" xfId="2" applyNumberFormat="1" applyFont="1" applyFill="1" applyBorder="1" applyAlignment="1" applyProtection="1"/>
    <xf numFmtId="165" fontId="4" fillId="0" borderId="49" xfId="2" applyNumberFormat="1" applyFont="1" applyFill="1" applyBorder="1" applyAlignment="1" applyProtection="1"/>
    <xf numFmtId="165" fontId="3" fillId="0" borderId="50" xfId="2" applyNumberFormat="1" applyFont="1" applyFill="1" applyBorder="1" applyAlignment="1" applyProtection="1"/>
    <xf numFmtId="165" fontId="3" fillId="0" borderId="51" xfId="2" applyNumberFormat="1" applyFont="1" applyFill="1" applyBorder="1" applyAlignment="1" applyProtection="1"/>
    <xf numFmtId="165" fontId="4" fillId="0" borderId="52" xfId="2" applyNumberFormat="1" applyFont="1" applyFill="1" applyBorder="1" applyAlignment="1" applyProtection="1"/>
    <xf numFmtId="165" fontId="3" fillId="0" borderId="36" xfId="0" applyNumberFormat="1" applyFont="1" applyBorder="1"/>
    <xf numFmtId="0" fontId="3" fillId="0" borderId="53" xfId="0" applyFont="1" applyBorder="1"/>
    <xf numFmtId="0" fontId="3" fillId="0" borderId="50" xfId="0" applyFont="1" applyBorder="1"/>
    <xf numFmtId="165" fontId="4" fillId="0" borderId="49" xfId="2" applyNumberFormat="1" applyFont="1" applyFill="1" applyBorder="1" applyAlignment="1" applyProtection="1">
      <alignment horizontal="center"/>
    </xf>
    <xf numFmtId="165" fontId="3" fillId="0" borderId="49" xfId="2" applyNumberFormat="1" applyFont="1" applyFill="1" applyBorder="1" applyAlignment="1" applyProtection="1">
      <alignment horizontal="center"/>
    </xf>
    <xf numFmtId="165" fontId="4" fillId="0" borderId="49" xfId="2" applyNumberFormat="1" applyFont="1" applyFill="1" applyBorder="1" applyAlignment="1" applyProtection="1">
      <alignment horizontal="left" wrapText="1"/>
    </xf>
    <xf numFmtId="165" fontId="3" fillId="0" borderId="49" xfId="2" applyNumberFormat="1" applyFont="1" applyFill="1" applyBorder="1" applyAlignment="1" applyProtection="1">
      <alignment horizontal="left" wrapText="1"/>
    </xf>
    <xf numFmtId="0" fontId="4" fillId="0" borderId="12" xfId="0" applyFont="1" applyFill="1" applyBorder="1" applyAlignment="1">
      <alignment horizontal="center" vertical="center" wrapText="1"/>
    </xf>
    <xf numFmtId="0" fontId="3" fillId="0" borderId="49" xfId="0" applyFont="1" applyFill="1" applyBorder="1"/>
    <xf numFmtId="165" fontId="4" fillId="0" borderId="50" xfId="2" applyNumberFormat="1" applyFont="1" applyFill="1" applyBorder="1" applyAlignment="1" applyProtection="1">
      <alignment horizontal="left" wrapText="1"/>
    </xf>
    <xf numFmtId="165" fontId="4" fillId="0" borderId="52" xfId="2" applyNumberFormat="1" applyFont="1" applyFill="1" applyBorder="1" applyAlignment="1" applyProtection="1">
      <alignment horizontal="left" wrapText="1"/>
    </xf>
    <xf numFmtId="0" fontId="10" fillId="0" borderId="4" xfId="0" applyFont="1" applyBorder="1" applyAlignment="1">
      <alignment wrapText="1"/>
    </xf>
    <xf numFmtId="0" fontId="10" fillId="0" borderId="37" xfId="0" applyFont="1" applyBorder="1" applyAlignment="1">
      <alignment wrapText="1"/>
    </xf>
    <xf numFmtId="0" fontId="9" fillId="0" borderId="54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vertical="center" wrapText="1"/>
    </xf>
    <xf numFmtId="0" fontId="1" fillId="0" borderId="16" xfId="0" applyFont="1" applyFill="1" applyBorder="1" applyAlignment="1">
      <alignment horizontal="left" vertical="top" wrapText="1" indent="1"/>
    </xf>
    <xf numFmtId="165" fontId="3" fillId="3" borderId="49" xfId="2" applyNumberFormat="1" applyFont="1" applyFill="1" applyBorder="1" applyAlignment="1" applyProtection="1"/>
    <xf numFmtId="0" fontId="4" fillId="0" borderId="55" xfId="0" applyFont="1" applyBorder="1" applyAlignment="1">
      <alignment horizontal="center"/>
    </xf>
    <xf numFmtId="165" fontId="4" fillId="3" borderId="49" xfId="2" applyNumberFormat="1" applyFont="1" applyFill="1" applyBorder="1" applyAlignment="1" applyProtection="1"/>
    <xf numFmtId="165" fontId="4" fillId="3" borderId="25" xfId="2" applyNumberFormat="1" applyFont="1" applyFill="1" applyBorder="1" applyAlignment="1" applyProtection="1"/>
    <xf numFmtId="165" fontId="3" fillId="0" borderId="56" xfId="0" applyNumberFormat="1" applyFont="1" applyBorder="1"/>
    <xf numFmtId="0" fontId="2" fillId="0" borderId="16" xfId="0" applyFont="1" applyFill="1" applyBorder="1" applyAlignment="1">
      <alignment horizontal="left" vertical="top" wrapText="1" indent="4"/>
    </xf>
    <xf numFmtId="0" fontId="2" fillId="0" borderId="39" xfId="0" applyFont="1" applyFill="1" applyBorder="1" applyAlignment="1">
      <alignment horizontal="left" vertical="top" wrapText="1" indent="1"/>
    </xf>
    <xf numFmtId="0" fontId="1" fillId="0" borderId="41" xfId="0" applyFont="1" applyFill="1" applyBorder="1" applyAlignment="1">
      <alignment horizontal="center"/>
    </xf>
    <xf numFmtId="165" fontId="4" fillId="0" borderId="57" xfId="2" applyNumberFormat="1" applyFont="1" applyFill="1" applyBorder="1" applyAlignment="1" applyProtection="1">
      <alignment horizontal="left" wrapText="1"/>
    </xf>
    <xf numFmtId="165" fontId="3" fillId="0" borderId="25" xfId="2" applyNumberFormat="1" applyFont="1" applyFill="1" applyBorder="1" applyAlignment="1" applyProtection="1">
      <alignment horizontal="left" wrapText="1"/>
    </xf>
    <xf numFmtId="166" fontId="1" fillId="0" borderId="58" xfId="2" applyNumberFormat="1" applyFont="1" applyBorder="1"/>
    <xf numFmtId="0" fontId="1" fillId="0" borderId="5" xfId="0" applyFont="1" applyFill="1" applyBorder="1" applyAlignment="1">
      <alignment wrapText="1"/>
    </xf>
    <xf numFmtId="1" fontId="1" fillId="0" borderId="3" xfId="0" applyNumberFormat="1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left" wrapText="1"/>
    </xf>
    <xf numFmtId="166" fontId="2" fillId="0" borderId="0" xfId="0" applyNumberFormat="1" applyFont="1"/>
    <xf numFmtId="0" fontId="7" fillId="3" borderId="14" xfId="0" applyFont="1" applyFill="1" applyBorder="1" applyAlignment="1">
      <alignment horizontal="center"/>
    </xf>
    <xf numFmtId="0" fontId="7" fillId="3" borderId="17" xfId="0" applyFont="1" applyFill="1" applyBorder="1" applyAlignment="1">
      <alignment horizontal="center"/>
    </xf>
    <xf numFmtId="165" fontId="3" fillId="3" borderId="25" xfId="2" applyNumberFormat="1" applyFont="1" applyFill="1" applyBorder="1" applyAlignment="1" applyProtection="1"/>
    <xf numFmtId="165" fontId="3" fillId="0" borderId="59" xfId="2" applyNumberFormat="1" applyFont="1" applyFill="1" applyBorder="1" applyAlignment="1" applyProtection="1">
      <alignment horizontal="left" wrapText="1"/>
    </xf>
    <xf numFmtId="0" fontId="1" fillId="0" borderId="6" xfId="0" applyFont="1" applyFill="1" applyBorder="1" applyAlignment="1">
      <alignment wrapText="1"/>
    </xf>
    <xf numFmtId="1" fontId="1" fillId="0" borderId="4" xfId="0" applyNumberFormat="1" applyFont="1" applyBorder="1" applyAlignment="1">
      <alignment horizontal="center" vertical="center"/>
    </xf>
    <xf numFmtId="166" fontId="2" fillId="0" borderId="60" xfId="2" applyNumberFormat="1" applyFont="1" applyBorder="1"/>
    <xf numFmtId="166" fontId="1" fillId="3" borderId="7" xfId="2" applyNumberFormat="1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1" fontId="1" fillId="0" borderId="8" xfId="0" applyNumberFormat="1" applyFont="1" applyBorder="1" applyAlignment="1">
      <alignment horizontal="center" vertical="center"/>
    </xf>
    <xf numFmtId="0" fontId="1" fillId="0" borderId="43" xfId="0" applyFont="1" applyFill="1" applyBorder="1" applyAlignment="1">
      <alignment wrapText="1"/>
    </xf>
    <xf numFmtId="0" fontId="2" fillId="0" borderId="15" xfId="0" applyFont="1" applyBorder="1"/>
    <xf numFmtId="0" fontId="2" fillId="0" borderId="13" xfId="0" applyFont="1" applyBorder="1" applyAlignment="1">
      <alignment wrapText="1"/>
    </xf>
    <xf numFmtId="0" fontId="9" fillId="0" borderId="8" xfId="0" applyFont="1" applyFill="1" applyBorder="1" applyAlignment="1">
      <alignment wrapText="1"/>
    </xf>
    <xf numFmtId="0" fontId="9" fillId="0" borderId="38" xfId="0" applyFont="1" applyFill="1" applyBorder="1" applyAlignment="1">
      <alignment wrapText="1"/>
    </xf>
    <xf numFmtId="165" fontId="3" fillId="0" borderId="0" xfId="2" applyNumberFormat="1" applyFont="1" applyFill="1" applyBorder="1" applyAlignment="1" applyProtection="1">
      <alignment horizontal="left" wrapText="1"/>
    </xf>
    <xf numFmtId="165" fontId="3" fillId="0" borderId="6" xfId="2" applyNumberFormat="1" applyFont="1" applyFill="1" applyBorder="1" applyAlignment="1" applyProtection="1">
      <alignment horizontal="left" wrapText="1"/>
    </xf>
    <xf numFmtId="0" fontId="3" fillId="0" borderId="61" xfId="0" applyFont="1" applyBorder="1" applyAlignment="1">
      <alignment horizontal="left" wrapText="1" indent="1"/>
    </xf>
    <xf numFmtId="165" fontId="4" fillId="0" borderId="62" xfId="2" applyNumberFormat="1" applyFont="1" applyFill="1" applyBorder="1" applyAlignment="1" applyProtection="1"/>
    <xf numFmtId="0" fontId="3" fillId="0" borderId="29" xfId="0" applyFont="1" applyBorder="1" applyAlignment="1">
      <alignment horizontal="left" wrapText="1" indent="2"/>
    </xf>
    <xf numFmtId="0" fontId="3" fillId="0" borderId="29" xfId="0" applyFont="1" applyBorder="1" applyAlignment="1">
      <alignment horizontal="left" wrapText="1" indent="4"/>
    </xf>
    <xf numFmtId="0" fontId="4" fillId="0" borderId="63" xfId="0" applyFont="1" applyBorder="1" applyAlignment="1">
      <alignment horizontal="center" wrapText="1"/>
    </xf>
    <xf numFmtId="0" fontId="3" fillId="0" borderId="53" xfId="0" applyFont="1" applyFill="1" applyBorder="1"/>
    <xf numFmtId="0" fontId="1" fillId="0" borderId="24" xfId="0" applyFont="1" applyBorder="1" applyAlignment="1">
      <alignment wrapText="1"/>
    </xf>
    <xf numFmtId="0" fontId="4" fillId="0" borderId="28" xfId="0" applyFont="1" applyFill="1" applyBorder="1" applyAlignment="1">
      <alignment horizontal="center"/>
    </xf>
    <xf numFmtId="0" fontId="4" fillId="0" borderId="30" xfId="0" applyFont="1" applyFill="1" applyBorder="1" applyAlignment="1">
      <alignment horizontal="center" wrapText="1"/>
    </xf>
    <xf numFmtId="0" fontId="4" fillId="0" borderId="31" xfId="0" applyFont="1" applyFill="1" applyBorder="1" applyAlignment="1">
      <alignment horizontal="center"/>
    </xf>
    <xf numFmtId="0" fontId="4" fillId="0" borderId="64" xfId="0" applyFont="1" applyFill="1" applyBorder="1" applyAlignment="1">
      <alignment horizontal="center" wrapText="1"/>
    </xf>
    <xf numFmtId="165" fontId="4" fillId="0" borderId="51" xfId="2" applyNumberFormat="1" applyFont="1" applyFill="1" applyBorder="1" applyAlignment="1" applyProtection="1"/>
    <xf numFmtId="0" fontId="4" fillId="0" borderId="23" xfId="0" applyFont="1" applyFill="1" applyBorder="1" applyAlignment="1">
      <alignment horizontal="center"/>
    </xf>
    <xf numFmtId="0" fontId="4" fillId="0" borderId="0" xfId="0" applyFont="1" applyFill="1"/>
    <xf numFmtId="0" fontId="12" fillId="0" borderId="2" xfId="0" applyFont="1" applyFill="1" applyBorder="1" applyAlignment="1">
      <alignment horizontal="left" vertical="center" wrapText="1"/>
    </xf>
    <xf numFmtId="166" fontId="12" fillId="0" borderId="35" xfId="0" applyNumberFormat="1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left" vertical="center" wrapText="1"/>
    </xf>
    <xf numFmtId="166" fontId="12" fillId="0" borderId="40" xfId="2" applyNumberFormat="1" applyFont="1" applyFill="1" applyBorder="1" applyAlignment="1">
      <alignment horizontal="center" vertical="center" wrapText="1"/>
    </xf>
    <xf numFmtId="166" fontId="12" fillId="0" borderId="0" xfId="2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top" wrapText="1"/>
    </xf>
    <xf numFmtId="0" fontId="14" fillId="0" borderId="4" xfId="0" applyFont="1" applyFill="1" applyBorder="1" applyAlignment="1">
      <alignment vertical="top" wrapText="1"/>
    </xf>
    <xf numFmtId="0" fontId="12" fillId="0" borderId="4" xfId="0" applyFont="1" applyFill="1" applyBorder="1" applyAlignment="1">
      <alignment horizontal="center" vertical="top" wrapText="1"/>
    </xf>
    <xf numFmtId="166" fontId="2" fillId="0" borderId="6" xfId="2" applyNumberFormat="1" applyFont="1" applyFill="1" applyBorder="1" applyAlignment="1">
      <alignment wrapText="1"/>
    </xf>
    <xf numFmtId="0" fontId="13" fillId="0" borderId="4" xfId="0" applyFont="1" applyFill="1" applyBorder="1" applyAlignment="1">
      <alignment vertical="top" wrapText="1"/>
    </xf>
    <xf numFmtId="0" fontId="13" fillId="0" borderId="6" xfId="0" applyFont="1" applyFill="1" applyBorder="1"/>
    <xf numFmtId="166" fontId="2" fillId="0" borderId="36" xfId="2" applyNumberFormat="1" applyFont="1" applyFill="1" applyBorder="1" applyAlignment="1">
      <alignment vertical="top" wrapText="1"/>
    </xf>
    <xf numFmtId="0" fontId="13" fillId="0" borderId="65" xfId="0" applyFont="1" applyFill="1" applyBorder="1"/>
    <xf numFmtId="0" fontId="2" fillId="0" borderId="4" xfId="0" applyFont="1" applyFill="1" applyBorder="1" applyAlignment="1">
      <alignment vertical="top" wrapText="1"/>
    </xf>
    <xf numFmtId="0" fontId="1" fillId="0" borderId="65" xfId="0" applyFont="1" applyFill="1" applyBorder="1"/>
    <xf numFmtId="166" fontId="2" fillId="0" borderId="36" xfId="2" applyNumberFormat="1" applyFont="1" applyFill="1" applyBorder="1"/>
    <xf numFmtId="0" fontId="12" fillId="0" borderId="15" xfId="0" applyFont="1" applyFill="1" applyBorder="1" applyAlignment="1">
      <alignment horizontal="center" vertical="center" wrapText="1"/>
    </xf>
    <xf numFmtId="166" fontId="12" fillId="0" borderId="13" xfId="2" applyNumberFormat="1" applyFont="1" applyFill="1" applyBorder="1" applyAlignment="1">
      <alignment vertical="center" wrapText="1"/>
    </xf>
    <xf numFmtId="166" fontId="12" fillId="0" borderId="13" xfId="2" applyNumberFormat="1" applyFont="1" applyFill="1" applyBorder="1" applyAlignment="1">
      <alignment horizontal="center" vertical="center"/>
    </xf>
    <xf numFmtId="166" fontId="12" fillId="0" borderId="11" xfId="2" applyNumberFormat="1" applyFont="1" applyFill="1" applyBorder="1" applyAlignment="1">
      <alignment horizontal="center" vertical="center"/>
    </xf>
    <xf numFmtId="166" fontId="12" fillId="0" borderId="0" xfId="2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/>
    <xf numFmtId="0" fontId="3" fillId="0" borderId="4" xfId="0" applyFont="1" applyFill="1" applyBorder="1" applyAlignment="1">
      <alignment horizontal="center"/>
    </xf>
    <xf numFmtId="0" fontId="3" fillId="0" borderId="6" xfId="0" applyFont="1" applyFill="1" applyBorder="1"/>
    <xf numFmtId="0" fontId="3" fillId="0" borderId="6" xfId="0" applyFont="1" applyFill="1" applyBorder="1" applyAlignment="1">
      <alignment horizontal="left" indent="2"/>
    </xf>
    <xf numFmtId="0" fontId="3" fillId="0" borderId="6" xfId="0" applyFont="1" applyFill="1" applyBorder="1" applyAlignment="1">
      <alignment horizontal="left" wrapText="1" indent="2"/>
    </xf>
    <xf numFmtId="0" fontId="3" fillId="0" borderId="37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5" xfId="0" applyFont="1" applyFill="1" applyBorder="1"/>
    <xf numFmtId="0" fontId="3" fillId="0" borderId="6" xfId="0" applyFont="1" applyFill="1" applyBorder="1" applyAlignment="1">
      <alignment wrapText="1"/>
    </xf>
    <xf numFmtId="0" fontId="4" fillId="0" borderId="4" xfId="0" applyFont="1" applyFill="1" applyBorder="1" applyAlignment="1">
      <alignment horizontal="center"/>
    </xf>
    <xf numFmtId="0" fontId="4" fillId="0" borderId="6" xfId="0" applyFont="1" applyFill="1" applyBorder="1"/>
    <xf numFmtId="0" fontId="3" fillId="0" borderId="7" xfId="0" applyFont="1" applyFill="1" applyBorder="1"/>
    <xf numFmtId="0" fontId="4" fillId="0" borderId="37" xfId="0" applyFont="1" applyFill="1" applyBorder="1" applyAlignment="1">
      <alignment horizontal="center"/>
    </xf>
    <xf numFmtId="0" fontId="4" fillId="0" borderId="7" xfId="0" applyFont="1" applyFill="1" applyBorder="1"/>
    <xf numFmtId="0" fontId="3" fillId="0" borderId="39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 indent="4"/>
    </xf>
    <xf numFmtId="0" fontId="4" fillId="0" borderId="2" xfId="0" applyFont="1" applyFill="1" applyBorder="1" applyAlignment="1">
      <alignment horizontal="center"/>
    </xf>
    <xf numFmtId="0" fontId="4" fillId="0" borderId="35" xfId="0" applyFont="1" applyFill="1" applyBorder="1"/>
    <xf numFmtId="0" fontId="4" fillId="0" borderId="42" xfId="0" applyFont="1" applyFill="1" applyBorder="1"/>
    <xf numFmtId="0" fontId="4" fillId="0" borderId="6" xfId="0" applyFont="1" applyFill="1" applyBorder="1" applyAlignment="1">
      <alignment wrapText="1"/>
    </xf>
    <xf numFmtId="0" fontId="0" fillId="0" borderId="4" xfId="0" applyFill="1" applyBorder="1"/>
    <xf numFmtId="0" fontId="0" fillId="0" borderId="6" xfId="0" applyFill="1" applyBorder="1"/>
    <xf numFmtId="0" fontId="0" fillId="0" borderId="0" xfId="0" applyFill="1"/>
    <xf numFmtId="0" fontId="11" fillId="0" borderId="4" xfId="0" applyFont="1" applyFill="1" applyBorder="1"/>
    <xf numFmtId="0" fontId="11" fillId="0" borderId="0" xfId="0" applyFont="1" applyFill="1"/>
    <xf numFmtId="0" fontId="11" fillId="0" borderId="37" xfId="0" applyFont="1" applyFill="1" applyBorder="1"/>
    <xf numFmtId="0" fontId="11" fillId="0" borderId="6" xfId="0" applyFont="1" applyFill="1" applyBorder="1"/>
    <xf numFmtId="0" fontId="11" fillId="0" borderId="39" xfId="0" applyFont="1" applyFill="1" applyBorder="1"/>
    <xf numFmtId="0" fontId="4" fillId="0" borderId="14" xfId="0" applyFont="1" applyFill="1" applyBorder="1"/>
    <xf numFmtId="166" fontId="4" fillId="0" borderId="17" xfId="2" applyNumberFormat="1" applyFont="1" applyFill="1" applyBorder="1"/>
    <xf numFmtId="0" fontId="9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left" vertical="center" wrapText="1" indent="1"/>
    </xf>
    <xf numFmtId="0" fontId="16" fillId="0" borderId="38" xfId="0" applyFont="1" applyFill="1" applyBorder="1" applyAlignment="1">
      <alignment horizontal="left" vertical="center" wrapText="1"/>
    </xf>
    <xf numFmtId="0" fontId="16" fillId="0" borderId="4" xfId="0" applyFont="1" applyFill="1" applyBorder="1" applyAlignment="1">
      <alignment horizontal="left" vertical="center" wrapText="1" indent="1"/>
    </xf>
    <xf numFmtId="0" fontId="16" fillId="0" borderId="16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horizontal="left" vertical="center" wrapText="1" indent="1"/>
    </xf>
    <xf numFmtId="0" fontId="9" fillId="0" borderId="4" xfId="0" applyFont="1" applyFill="1" applyBorder="1" applyAlignment="1">
      <alignment vertical="center" wrapText="1"/>
    </xf>
    <xf numFmtId="0" fontId="2" fillId="0" borderId="38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wrapText="1" indent="1"/>
    </xf>
    <xf numFmtId="0" fontId="2" fillId="0" borderId="0" xfId="0" applyFont="1" applyFill="1"/>
    <xf numFmtId="0" fontId="2" fillId="0" borderId="39" xfId="0" applyFont="1" applyFill="1" applyBorder="1" applyAlignment="1">
      <alignment horizontal="left" wrapText="1" indent="1"/>
    </xf>
    <xf numFmtId="0" fontId="1" fillId="0" borderId="0" xfId="0" applyFont="1" applyFill="1" applyBorder="1" applyAlignment="1">
      <alignment horizontal="center" vertical="center"/>
    </xf>
    <xf numFmtId="0" fontId="7" fillId="0" borderId="0" xfId="0" applyFont="1" applyFill="1"/>
    <xf numFmtId="0" fontId="8" fillId="0" borderId="2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 indent="1"/>
    </xf>
    <xf numFmtId="0" fontId="8" fillId="0" borderId="16" xfId="0" applyFont="1" applyFill="1" applyBorder="1" applyAlignment="1">
      <alignment horizontal="left" vertical="center" wrapText="1" indent="1"/>
    </xf>
    <xf numFmtId="0" fontId="2" fillId="0" borderId="0" xfId="0" applyFont="1" applyFill="1" applyBorder="1"/>
    <xf numFmtId="0" fontId="2" fillId="0" borderId="4" xfId="0" applyFont="1" applyFill="1" applyBorder="1" applyAlignment="1">
      <alignment horizontal="left" indent="1"/>
    </xf>
    <xf numFmtId="0" fontId="1" fillId="0" borderId="0" xfId="0" applyFont="1" applyFill="1" applyAlignment="1">
      <alignment horizontal="left"/>
    </xf>
    <xf numFmtId="0" fontId="3" fillId="0" borderId="35" xfId="0" applyFont="1" applyFill="1" applyBorder="1"/>
    <xf numFmtId="0" fontId="3" fillId="0" borderId="40" xfId="0" applyFont="1" applyFill="1" applyBorder="1"/>
    <xf numFmtId="0" fontId="4" fillId="0" borderId="29" xfId="0" applyFont="1" applyFill="1" applyBorder="1" applyAlignment="1">
      <alignment horizontal="left" wrapText="1"/>
    </xf>
    <xf numFmtId="0" fontId="3" fillId="0" borderId="36" xfId="0" applyFont="1" applyFill="1" applyBorder="1"/>
    <xf numFmtId="0" fontId="4" fillId="0" borderId="29" xfId="0" applyFont="1" applyFill="1" applyBorder="1" applyAlignment="1">
      <alignment wrapText="1"/>
    </xf>
    <xf numFmtId="0" fontId="3" fillId="0" borderId="49" xfId="0" applyFont="1" applyFill="1" applyBorder="1" applyAlignment="1">
      <alignment horizontal="left" wrapText="1" indent="1"/>
    </xf>
    <xf numFmtId="0" fontId="3" fillId="0" borderId="50" xfId="0" applyFont="1" applyFill="1" applyBorder="1"/>
    <xf numFmtId="0" fontId="3" fillId="0" borderId="29" xfId="0" applyFont="1" applyFill="1" applyBorder="1" applyAlignment="1">
      <alignment horizontal="left" wrapText="1" indent="1"/>
    </xf>
    <xf numFmtId="0" fontId="3" fillId="0" borderId="29" xfId="0" applyFont="1" applyFill="1" applyBorder="1" applyAlignment="1">
      <alignment horizontal="left" wrapText="1"/>
    </xf>
    <xf numFmtId="165" fontId="3" fillId="0" borderId="36" xfId="0" applyNumberFormat="1" applyFont="1" applyFill="1" applyBorder="1"/>
    <xf numFmtId="0" fontId="4" fillId="0" borderId="29" xfId="0" applyFont="1" applyFill="1" applyBorder="1" applyAlignment="1">
      <alignment horizontal="center" wrapText="1"/>
    </xf>
    <xf numFmtId="0" fontId="3" fillId="0" borderId="29" xfId="0" applyFont="1" applyFill="1" applyBorder="1" applyAlignment="1">
      <alignment horizontal="left" indent="2"/>
    </xf>
    <xf numFmtId="0" fontId="3" fillId="0" borderId="29" xfId="0" applyFont="1" applyFill="1" applyBorder="1" applyAlignment="1">
      <alignment wrapText="1"/>
    </xf>
    <xf numFmtId="0" fontId="4" fillId="0" borderId="33" xfId="0" applyFont="1" applyFill="1" applyBorder="1" applyAlignment="1">
      <alignment horizontal="center" wrapText="1"/>
    </xf>
    <xf numFmtId="165" fontId="4" fillId="0" borderId="66" xfId="2" applyNumberFormat="1" applyFont="1" applyFill="1" applyBorder="1" applyAlignment="1" applyProtection="1">
      <alignment horizontal="left" wrapText="1"/>
    </xf>
    <xf numFmtId="3" fontId="9" fillId="0" borderId="6" xfId="2" applyNumberFormat="1" applyFont="1" applyFill="1" applyBorder="1"/>
    <xf numFmtId="3" fontId="9" fillId="0" borderId="36" xfId="2" applyNumberFormat="1" applyFont="1" applyFill="1" applyBorder="1"/>
    <xf numFmtId="3" fontId="9" fillId="0" borderId="43" xfId="2" applyNumberFormat="1" applyFont="1" applyFill="1" applyBorder="1"/>
    <xf numFmtId="3" fontId="9" fillId="0" borderId="67" xfId="2" applyNumberFormat="1" applyFont="1" applyFill="1" applyBorder="1"/>
    <xf numFmtId="3" fontId="9" fillId="0" borderId="14" xfId="2" applyNumberFormat="1" applyFont="1" applyFill="1" applyBorder="1"/>
    <xf numFmtId="3" fontId="9" fillId="0" borderId="18" xfId="2" applyNumberFormat="1" applyFont="1" applyFill="1" applyBorder="1"/>
    <xf numFmtId="3" fontId="9" fillId="0" borderId="68" xfId="2" applyNumberFormat="1" applyFont="1" applyFill="1" applyBorder="1"/>
    <xf numFmtId="3" fontId="9" fillId="0" borderId="40" xfId="2" applyNumberFormat="1" applyFont="1" applyFill="1" applyBorder="1"/>
    <xf numFmtId="3" fontId="9" fillId="0" borderId="7" xfId="2" applyNumberFormat="1" applyFont="1" applyFill="1" applyBorder="1"/>
    <xf numFmtId="3" fontId="9" fillId="0" borderId="0" xfId="0" applyNumberFormat="1" applyFont="1" applyFill="1" applyBorder="1"/>
    <xf numFmtId="3" fontId="16" fillId="0" borderId="68" xfId="2" applyNumberFormat="1" applyFont="1" applyFill="1" applyBorder="1"/>
    <xf numFmtId="3" fontId="16" fillId="0" borderId="69" xfId="2" applyNumberFormat="1" applyFont="1" applyFill="1" applyBorder="1"/>
    <xf numFmtId="3" fontId="16" fillId="0" borderId="6" xfId="0" applyNumberFormat="1" applyFont="1" applyFill="1" applyBorder="1"/>
    <xf numFmtId="3" fontId="16" fillId="0" borderId="36" xfId="0" applyNumberFormat="1" applyFont="1" applyFill="1" applyBorder="1"/>
    <xf numFmtId="3" fontId="16" fillId="0" borderId="14" xfId="0" applyNumberFormat="1" applyFont="1" applyFill="1" applyBorder="1"/>
    <xf numFmtId="3" fontId="16" fillId="0" borderId="18" xfId="0" applyNumberFormat="1" applyFont="1" applyFill="1" applyBorder="1"/>
    <xf numFmtId="3" fontId="9" fillId="0" borderId="35" xfId="2" applyNumberFormat="1" applyFont="1" applyFill="1" applyBorder="1"/>
    <xf numFmtId="3" fontId="9" fillId="0" borderId="69" xfId="2" applyNumberFormat="1" applyFont="1" applyFill="1" applyBorder="1"/>
    <xf numFmtId="3" fontId="9" fillId="0" borderId="5" xfId="2" applyNumberFormat="1" applyFont="1" applyFill="1" applyBorder="1"/>
    <xf numFmtId="0" fontId="9" fillId="0" borderId="0" xfId="0" applyFont="1" applyFill="1"/>
    <xf numFmtId="0" fontId="16" fillId="0" borderId="0" xfId="0" applyFont="1" applyFill="1"/>
    <xf numFmtId="3" fontId="2" fillId="0" borderId="0" xfId="0" applyNumberFormat="1" applyFont="1" applyFill="1"/>
    <xf numFmtId="3" fontId="9" fillId="0" borderId="35" xfId="0" applyNumberFormat="1" applyFont="1" applyFill="1" applyBorder="1"/>
    <xf numFmtId="3" fontId="16" fillId="0" borderId="40" xfId="0" applyNumberFormat="1" applyFont="1" applyFill="1" applyBorder="1"/>
    <xf numFmtId="3" fontId="9" fillId="0" borderId="43" xfId="0" applyNumberFormat="1" applyFont="1" applyFill="1" applyBorder="1"/>
    <xf numFmtId="3" fontId="16" fillId="0" borderId="45" xfId="0" applyNumberFormat="1" applyFont="1" applyFill="1" applyBorder="1"/>
    <xf numFmtId="3" fontId="9" fillId="0" borderId="6" xfId="0" applyNumberFormat="1" applyFont="1" applyFill="1" applyBorder="1"/>
    <xf numFmtId="3" fontId="9" fillId="0" borderId="9" xfId="0" applyNumberFormat="1" applyFont="1" applyFill="1" applyBorder="1"/>
    <xf numFmtId="3" fontId="16" fillId="0" borderId="70" xfId="0" applyNumberFormat="1" applyFont="1" applyFill="1" applyBorder="1"/>
    <xf numFmtId="3" fontId="16" fillId="0" borderId="68" xfId="0" applyNumberFormat="1" applyFont="1" applyFill="1" applyBorder="1"/>
    <xf numFmtId="3" fontId="16" fillId="0" borderId="69" xfId="0" applyNumberFormat="1" applyFont="1" applyFill="1" applyBorder="1"/>
    <xf numFmtId="166" fontId="9" fillId="0" borderId="35" xfId="2" applyNumberFormat="1" applyFont="1" applyFill="1" applyBorder="1"/>
    <xf numFmtId="166" fontId="16" fillId="0" borderId="68" xfId="2" applyNumberFormat="1" applyFont="1" applyFill="1" applyBorder="1"/>
    <xf numFmtId="166" fontId="9" fillId="0" borderId="68" xfId="2" applyNumberFormat="1" applyFont="1" applyFill="1" applyBorder="1"/>
    <xf numFmtId="166" fontId="16" fillId="0" borderId="5" xfId="2" applyNumberFormat="1" applyFont="1" applyFill="1" applyBorder="1"/>
    <xf numFmtId="166" fontId="9" fillId="0" borderId="40" xfId="2" applyNumberFormat="1" applyFont="1" applyFill="1" applyBorder="1"/>
    <xf numFmtId="166" fontId="9" fillId="0" borderId="5" xfId="2" applyNumberFormat="1" applyFont="1" applyFill="1" applyBorder="1"/>
    <xf numFmtId="166" fontId="9" fillId="0" borderId="71" xfId="2" applyNumberFormat="1" applyFont="1" applyFill="1" applyBorder="1"/>
    <xf numFmtId="166" fontId="16" fillId="0" borderId="6" xfId="2" applyNumberFormat="1" applyFont="1" applyFill="1" applyBorder="1"/>
    <xf numFmtId="166" fontId="9" fillId="0" borderId="67" xfId="2" applyNumberFormat="1" applyFont="1" applyFill="1" applyBorder="1"/>
    <xf numFmtId="166" fontId="9" fillId="0" borderId="6" xfId="2" applyNumberFormat="1" applyFont="1" applyFill="1" applyBorder="1"/>
    <xf numFmtId="166" fontId="9" fillId="0" borderId="42" xfId="2" applyNumberFormat="1" applyFont="1" applyFill="1" applyBorder="1" applyAlignment="1">
      <alignment horizontal="right"/>
    </xf>
    <xf numFmtId="166" fontId="16" fillId="0" borderId="42" xfId="2" applyNumberFormat="1" applyFont="1" applyFill="1" applyBorder="1"/>
    <xf numFmtId="166" fontId="9" fillId="0" borderId="60" xfId="2" applyNumberFormat="1" applyFont="1" applyFill="1" applyBorder="1"/>
    <xf numFmtId="166" fontId="9" fillId="0" borderId="71" xfId="2" applyNumberFormat="1" applyFont="1" applyFill="1" applyBorder="1" applyAlignment="1">
      <alignment horizontal="right"/>
    </xf>
    <xf numFmtId="166" fontId="16" fillId="0" borderId="71" xfId="2" applyNumberFormat="1" applyFont="1" applyFill="1" applyBorder="1"/>
    <xf numFmtId="166" fontId="9" fillId="0" borderId="43" xfId="2" applyNumberFormat="1" applyFont="1" applyFill="1" applyBorder="1"/>
    <xf numFmtId="166" fontId="9" fillId="0" borderId="58" xfId="2" applyNumberFormat="1" applyFont="1" applyFill="1" applyBorder="1" applyAlignment="1">
      <alignment horizontal="right"/>
    </xf>
    <xf numFmtId="166" fontId="16" fillId="0" borderId="58" xfId="2" applyNumberFormat="1" applyFont="1" applyFill="1" applyBorder="1"/>
    <xf numFmtId="166" fontId="9" fillId="0" borderId="7" xfId="2" applyNumberFormat="1" applyFont="1" applyFill="1" applyBorder="1"/>
    <xf numFmtId="166" fontId="9" fillId="0" borderId="46" xfId="2" applyNumberFormat="1" applyFont="1" applyFill="1" applyBorder="1" applyAlignment="1">
      <alignment horizontal="right"/>
    </xf>
    <xf numFmtId="166" fontId="16" fillId="0" borderId="46" xfId="2" applyNumberFormat="1" applyFont="1" applyFill="1" applyBorder="1"/>
    <xf numFmtId="166" fontId="16" fillId="0" borderId="42" xfId="2" applyNumberFormat="1" applyFont="1" applyFill="1" applyBorder="1" applyAlignment="1">
      <alignment horizontal="right"/>
    </xf>
    <xf numFmtId="166" fontId="9" fillId="0" borderId="36" xfId="2" applyNumberFormat="1" applyFont="1" applyFill="1" applyBorder="1"/>
    <xf numFmtId="166" fontId="9" fillId="0" borderId="72" xfId="2" applyNumberFormat="1" applyFont="1" applyFill="1" applyBorder="1"/>
    <xf numFmtId="166" fontId="9" fillId="0" borderId="0" xfId="2" applyNumberFormat="1" applyFont="1" applyFill="1" applyBorder="1" applyAlignment="1">
      <alignment horizontal="right"/>
    </xf>
    <xf numFmtId="166" fontId="9" fillId="0" borderId="17" xfId="2" applyNumberFormat="1" applyFont="1" applyFill="1" applyBorder="1" applyAlignment="1">
      <alignment horizontal="right"/>
    </xf>
    <xf numFmtId="166" fontId="9" fillId="0" borderId="14" xfId="2" applyNumberFormat="1" applyFont="1" applyFill="1" applyBorder="1"/>
    <xf numFmtId="166" fontId="9" fillId="0" borderId="18" xfId="2" applyNumberFormat="1" applyFont="1" applyFill="1" applyBorder="1"/>
    <xf numFmtId="165" fontId="16" fillId="0" borderId="73" xfId="2" applyNumberFormat="1" applyFont="1" applyFill="1" applyBorder="1" applyAlignment="1">
      <alignment horizontal="left" vertical="center" wrapText="1"/>
    </xf>
    <xf numFmtId="165" fontId="16" fillId="0" borderId="74" xfId="2" applyNumberFormat="1" applyFont="1" applyFill="1" applyBorder="1" applyAlignment="1">
      <alignment horizontal="left" vertical="center" wrapText="1"/>
    </xf>
    <xf numFmtId="165" fontId="16" fillId="0" borderId="6" xfId="2" applyNumberFormat="1" applyFont="1" applyFill="1" applyBorder="1" applyAlignment="1">
      <alignment vertical="center" wrapText="1"/>
    </xf>
    <xf numFmtId="165" fontId="16" fillId="0" borderId="36" xfId="2" applyNumberFormat="1" applyFont="1" applyFill="1" applyBorder="1" applyAlignment="1">
      <alignment vertical="center" wrapText="1"/>
    </xf>
    <xf numFmtId="165" fontId="16" fillId="0" borderId="14" xfId="2" applyNumberFormat="1" applyFont="1" applyFill="1" applyBorder="1" applyAlignment="1">
      <alignment vertical="center" wrapText="1"/>
    </xf>
    <xf numFmtId="165" fontId="16" fillId="0" borderId="18" xfId="2" applyNumberFormat="1" applyFont="1" applyFill="1" applyBorder="1" applyAlignment="1">
      <alignment vertical="center" wrapText="1"/>
    </xf>
    <xf numFmtId="3" fontId="9" fillId="0" borderId="5" xfId="0" applyNumberFormat="1" applyFont="1" applyFill="1" applyBorder="1"/>
    <xf numFmtId="3" fontId="9" fillId="0" borderId="7" xfId="0" applyNumberFormat="1" applyFont="1" applyFill="1" applyBorder="1"/>
    <xf numFmtId="3" fontId="16" fillId="0" borderId="9" xfId="0" applyNumberFormat="1" applyFont="1" applyFill="1" applyBorder="1"/>
    <xf numFmtId="3" fontId="9" fillId="0" borderId="14" xfId="0" applyNumberFormat="1" applyFont="1" applyFill="1" applyBorder="1"/>
    <xf numFmtId="3" fontId="16" fillId="0" borderId="41" xfId="0" applyNumberFormat="1" applyFont="1" applyFill="1" applyBorder="1"/>
    <xf numFmtId="3" fontId="9" fillId="0" borderId="75" xfId="0" applyNumberFormat="1" applyFont="1" applyFill="1" applyBorder="1"/>
    <xf numFmtId="3" fontId="9" fillId="0" borderId="76" xfId="0" applyNumberFormat="1" applyFont="1" applyFill="1" applyBorder="1"/>
    <xf numFmtId="3" fontId="9" fillId="0" borderId="77" xfId="0" applyNumberFormat="1" applyFont="1" applyFill="1" applyBorder="1"/>
    <xf numFmtId="3" fontId="1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9" fillId="0" borderId="35" xfId="0" applyNumberFormat="1" applyFont="1" applyFill="1" applyBorder="1" applyAlignment="1">
      <alignment vertical="center" wrapText="1"/>
    </xf>
    <xf numFmtId="3" fontId="16" fillId="0" borderId="40" xfId="0" applyNumberFormat="1" applyFont="1" applyFill="1" applyBorder="1" applyAlignment="1">
      <alignment vertical="center" wrapText="1"/>
    </xf>
    <xf numFmtId="3" fontId="9" fillId="0" borderId="5" xfId="0" applyNumberFormat="1" applyFont="1" applyFill="1" applyBorder="1" applyAlignment="1">
      <alignment vertical="center" wrapText="1"/>
    </xf>
    <xf numFmtId="3" fontId="16" fillId="0" borderId="36" xfId="0" applyNumberFormat="1" applyFont="1" applyFill="1" applyBorder="1" applyAlignment="1">
      <alignment vertical="center" wrapText="1"/>
    </xf>
    <xf numFmtId="3" fontId="16" fillId="0" borderId="78" xfId="0" applyNumberFormat="1" applyFont="1" applyFill="1" applyBorder="1" applyAlignment="1">
      <alignment wrapText="1"/>
    </xf>
    <xf numFmtId="3" fontId="16" fillId="0" borderId="69" xfId="0" applyNumberFormat="1" applyFont="1" applyFill="1" applyBorder="1" applyAlignment="1">
      <alignment wrapText="1"/>
    </xf>
    <xf numFmtId="3" fontId="16" fillId="0" borderId="6" xfId="0" applyNumberFormat="1" applyFont="1" applyFill="1" applyBorder="1" applyAlignment="1">
      <alignment wrapText="1"/>
    </xf>
    <xf numFmtId="3" fontId="16" fillId="0" borderId="36" xfId="0" applyNumberFormat="1" applyFont="1" applyFill="1" applyBorder="1" applyAlignment="1">
      <alignment wrapText="1"/>
    </xf>
    <xf numFmtId="3" fontId="16" fillId="0" borderId="14" xfId="0" applyNumberFormat="1" applyFont="1" applyFill="1" applyBorder="1" applyAlignment="1">
      <alignment wrapText="1"/>
    </xf>
    <xf numFmtId="3" fontId="16" fillId="0" borderId="18" xfId="0" applyNumberFormat="1" applyFont="1" applyFill="1" applyBorder="1" applyAlignment="1">
      <alignment wrapText="1"/>
    </xf>
    <xf numFmtId="0" fontId="30" fillId="0" borderId="0" xfId="0" applyFont="1" applyFill="1"/>
    <xf numFmtId="0" fontId="9" fillId="0" borderId="35" xfId="0" applyFont="1" applyFill="1" applyBorder="1" applyAlignment="1">
      <alignment vertical="center" wrapText="1"/>
    </xf>
    <xf numFmtId="3" fontId="16" fillId="0" borderId="69" xfId="0" applyNumberFormat="1" applyFont="1" applyFill="1" applyBorder="1" applyAlignment="1">
      <alignment vertical="center" wrapText="1"/>
    </xf>
    <xf numFmtId="3" fontId="16" fillId="0" borderId="60" xfId="0" applyNumberFormat="1" applyFont="1" applyFill="1" applyBorder="1" applyAlignment="1">
      <alignment vertical="center" wrapText="1"/>
    </xf>
    <xf numFmtId="3" fontId="16" fillId="0" borderId="18" xfId="0" applyNumberFormat="1" applyFont="1" applyFill="1" applyBorder="1" applyAlignment="1">
      <alignment vertical="center" wrapText="1"/>
    </xf>
    <xf numFmtId="3" fontId="16" fillId="0" borderId="70" xfId="0" applyNumberFormat="1" applyFont="1" applyFill="1" applyBorder="1" applyAlignment="1">
      <alignment wrapText="1"/>
    </xf>
    <xf numFmtId="3" fontId="9" fillId="0" borderId="6" xfId="0" applyNumberFormat="1" applyFont="1" applyFill="1" applyBorder="1" applyAlignment="1">
      <alignment vertical="center" wrapText="1"/>
    </xf>
    <xf numFmtId="3" fontId="9" fillId="0" borderId="6" xfId="2" applyNumberFormat="1" applyFont="1" applyFill="1" applyBorder="1" applyAlignment="1">
      <alignment vertical="center" wrapText="1"/>
    </xf>
    <xf numFmtId="3" fontId="9" fillId="0" borderId="58" xfId="0" applyNumberFormat="1" applyFont="1" applyFill="1" applyBorder="1" applyAlignment="1">
      <alignment vertical="center" wrapText="1"/>
    </xf>
    <xf numFmtId="3" fontId="9" fillId="0" borderId="58" xfId="2" applyNumberFormat="1" applyFont="1" applyFill="1" applyBorder="1" applyAlignment="1">
      <alignment vertical="center" wrapText="1"/>
    </xf>
    <xf numFmtId="3" fontId="16" fillId="0" borderId="41" xfId="0" applyNumberFormat="1" applyFont="1" applyFill="1" applyBorder="1" applyAlignment="1">
      <alignment wrapText="1"/>
    </xf>
    <xf numFmtId="165" fontId="8" fillId="0" borderId="49" xfId="2" applyNumberFormat="1" applyFont="1" applyFill="1" applyBorder="1" applyAlignment="1" applyProtection="1">
      <alignment horizontal="center"/>
    </xf>
    <xf numFmtId="165" fontId="8" fillId="0" borderId="25" xfId="2" applyNumberFormat="1" applyFont="1" applyFill="1" applyBorder="1" applyAlignment="1" applyProtection="1">
      <alignment horizontal="center"/>
    </xf>
    <xf numFmtId="165" fontId="10" fillId="0" borderId="49" xfId="2" applyNumberFormat="1" applyFont="1" applyFill="1" applyBorder="1" applyAlignment="1" applyProtection="1">
      <alignment horizontal="center"/>
    </xf>
    <xf numFmtId="165" fontId="10" fillId="0" borderId="25" xfId="2" applyNumberFormat="1" applyFont="1" applyFill="1" applyBorder="1" applyAlignment="1" applyProtection="1">
      <alignment horizontal="center"/>
    </xf>
    <xf numFmtId="165" fontId="10" fillId="0" borderId="6" xfId="2" applyNumberFormat="1" applyFont="1" applyFill="1" applyBorder="1" applyAlignment="1" applyProtection="1">
      <alignment horizontal="center"/>
    </xf>
    <xf numFmtId="165" fontId="10" fillId="0" borderId="36" xfId="0" applyNumberFormat="1" applyFont="1" applyBorder="1"/>
    <xf numFmtId="0" fontId="10" fillId="0" borderId="6" xfId="0" applyFont="1" applyBorder="1"/>
    <xf numFmtId="165" fontId="8" fillId="0" borderId="49" xfId="2" applyNumberFormat="1" applyFont="1" applyFill="1" applyBorder="1" applyAlignment="1" applyProtection="1">
      <alignment horizontal="left" wrapText="1"/>
    </xf>
    <xf numFmtId="165" fontId="10" fillId="0" borderId="49" xfId="2" applyNumberFormat="1" applyFont="1" applyFill="1" applyBorder="1" applyAlignment="1" applyProtection="1">
      <alignment horizontal="left" wrapText="1"/>
    </xf>
    <xf numFmtId="165" fontId="8" fillId="0" borderId="66" xfId="2" applyNumberFormat="1" applyFont="1" applyFill="1" applyBorder="1" applyAlignment="1" applyProtection="1">
      <alignment horizontal="center"/>
    </xf>
    <xf numFmtId="165" fontId="10" fillId="0" borderId="79" xfId="2" applyNumberFormat="1" applyFont="1" applyFill="1" applyBorder="1" applyAlignment="1" applyProtection="1">
      <alignment horizontal="center"/>
    </xf>
    <xf numFmtId="0" fontId="10" fillId="0" borderId="7" xfId="0" applyFont="1" applyBorder="1"/>
    <xf numFmtId="165" fontId="10" fillId="0" borderId="60" xfId="0" applyNumberFormat="1" applyFont="1" applyBorder="1"/>
    <xf numFmtId="165" fontId="10" fillId="0" borderId="29" xfId="2" applyNumberFormat="1" applyFont="1" applyFill="1" applyBorder="1" applyAlignment="1" applyProtection="1">
      <alignment horizontal="center"/>
    </xf>
    <xf numFmtId="0" fontId="10" fillId="0" borderId="29" xfId="0" applyFont="1" applyBorder="1"/>
    <xf numFmtId="0" fontId="8" fillId="0" borderId="23" xfId="0" applyFont="1" applyBorder="1" applyAlignment="1">
      <alignment horizontal="center"/>
    </xf>
    <xf numFmtId="0" fontId="10" fillId="0" borderId="29" xfId="0" applyFont="1" applyBorder="1" applyAlignment="1">
      <alignment horizontal="left" wrapText="1" indent="1"/>
    </xf>
    <xf numFmtId="165" fontId="10" fillId="0" borderId="49" xfId="2" applyNumberFormat="1" applyFont="1" applyFill="1" applyBorder="1" applyAlignment="1" applyProtection="1"/>
    <xf numFmtId="0" fontId="8" fillId="0" borderId="80" xfId="0" applyFont="1" applyBorder="1" applyAlignment="1">
      <alignment horizontal="center"/>
    </xf>
    <xf numFmtId="0" fontId="10" fillId="0" borderId="6" xfId="0" applyFont="1" applyBorder="1" applyAlignment="1">
      <alignment horizontal="left" wrapText="1" indent="1"/>
    </xf>
    <xf numFmtId="165" fontId="10" fillId="0" borderId="6" xfId="2" applyNumberFormat="1" applyFont="1" applyFill="1" applyBorder="1" applyAlignment="1" applyProtection="1"/>
    <xf numFmtId="165" fontId="10" fillId="0" borderId="5" xfId="2" applyNumberFormat="1" applyFont="1" applyFill="1" applyBorder="1" applyAlignment="1" applyProtection="1"/>
    <xf numFmtId="165" fontId="8" fillId="0" borderId="6" xfId="2" applyNumberFormat="1" applyFont="1" applyFill="1" applyBorder="1" applyAlignment="1" applyProtection="1"/>
    <xf numFmtId="165" fontId="8" fillId="0" borderId="36" xfId="0" applyNumberFormat="1" applyFont="1" applyBorder="1"/>
    <xf numFmtId="0" fontId="8" fillId="0" borderId="81" xfId="0" applyFont="1" applyBorder="1" applyAlignment="1">
      <alignment horizontal="center"/>
    </xf>
    <xf numFmtId="0" fontId="8" fillId="0" borderId="6" xfId="0" applyFont="1" applyBorder="1" applyAlignment="1">
      <alignment wrapText="1"/>
    </xf>
    <xf numFmtId="165" fontId="8" fillId="0" borderId="36" xfId="2" applyNumberFormat="1" applyFont="1" applyFill="1" applyBorder="1" applyAlignment="1" applyProtection="1"/>
    <xf numFmtId="0" fontId="8" fillId="0" borderId="82" xfId="0" applyFont="1" applyBorder="1" applyAlignment="1">
      <alignment horizontal="center"/>
    </xf>
    <xf numFmtId="0" fontId="8" fillId="0" borderId="83" xfId="0" applyFont="1" applyBorder="1" applyAlignment="1">
      <alignment horizontal="center" wrapText="1"/>
    </xf>
    <xf numFmtId="165" fontId="8" fillId="0" borderId="84" xfId="2" applyNumberFormat="1" applyFont="1" applyFill="1" applyBorder="1" applyAlignment="1" applyProtection="1"/>
    <xf numFmtId="165" fontId="8" fillId="0" borderId="50" xfId="2" applyNumberFormat="1" applyFont="1" applyFill="1" applyBorder="1" applyAlignment="1" applyProtection="1"/>
    <xf numFmtId="0" fontId="8" fillId="0" borderId="80" xfId="0" applyFont="1" applyBorder="1" applyAlignment="1">
      <alignment horizontal="left" wrapText="1"/>
    </xf>
    <xf numFmtId="0" fontId="8" fillId="0" borderId="6" xfId="0" applyFont="1" applyBorder="1" applyAlignment="1">
      <alignment horizontal="left" wrapText="1"/>
    </xf>
    <xf numFmtId="165" fontId="8" fillId="0" borderId="57" xfId="2" applyNumberFormat="1" applyFont="1" applyFill="1" applyBorder="1" applyAlignment="1" applyProtection="1"/>
    <xf numFmtId="165" fontId="10" fillId="0" borderId="50" xfId="2" applyNumberFormat="1" applyFont="1" applyFill="1" applyBorder="1" applyAlignment="1" applyProtection="1"/>
    <xf numFmtId="0" fontId="10" fillId="0" borderId="85" xfId="0" applyFont="1" applyBorder="1" applyAlignment="1">
      <alignment horizontal="left" wrapText="1" indent="1"/>
    </xf>
    <xf numFmtId="165" fontId="10" fillId="0" borderId="86" xfId="2" applyNumberFormat="1" applyFont="1" applyFill="1" applyBorder="1" applyAlignment="1" applyProtection="1"/>
    <xf numFmtId="165" fontId="10" fillId="0" borderId="61" xfId="2" applyNumberFormat="1" applyFont="1" applyFill="1" applyBorder="1" applyAlignment="1" applyProtection="1"/>
    <xf numFmtId="0" fontId="8" fillId="0" borderId="87" xfId="0" applyFont="1" applyBorder="1" applyAlignment="1">
      <alignment horizontal="left" wrapText="1"/>
    </xf>
    <xf numFmtId="0" fontId="8" fillId="0" borderId="29" xfId="0" applyFont="1" applyBorder="1" applyAlignment="1">
      <alignment horizontal="center" wrapText="1"/>
    </xf>
    <xf numFmtId="0" fontId="10" fillId="0" borderId="29" xfId="0" applyFont="1" applyBorder="1" applyAlignment="1">
      <alignment wrapText="1"/>
    </xf>
    <xf numFmtId="0" fontId="8" fillId="0" borderId="28" xfId="0" applyFont="1" applyBorder="1" applyAlignment="1">
      <alignment horizontal="center"/>
    </xf>
    <xf numFmtId="0" fontId="8" fillId="0" borderId="33" xfId="0" applyFont="1" applyBorder="1" applyAlignment="1">
      <alignment horizontal="center" wrapText="1"/>
    </xf>
    <xf numFmtId="165" fontId="8" fillId="0" borderId="52" xfId="2" applyNumberFormat="1" applyFont="1" applyFill="1" applyBorder="1" applyAlignment="1" applyProtection="1"/>
    <xf numFmtId="165" fontId="8" fillId="0" borderId="66" xfId="2" applyNumberFormat="1" applyFont="1" applyFill="1" applyBorder="1" applyAlignment="1" applyProtection="1"/>
    <xf numFmtId="0" fontId="8" fillId="0" borderId="88" xfId="0" applyFont="1" applyBorder="1" applyAlignment="1">
      <alignment horizontal="center"/>
    </xf>
    <xf numFmtId="0" fontId="8" fillId="0" borderId="89" xfId="0" applyFont="1" applyBorder="1" applyAlignment="1">
      <alignment horizontal="center" wrapText="1"/>
    </xf>
    <xf numFmtId="165" fontId="8" fillId="0" borderId="86" xfId="2" applyNumberFormat="1" applyFont="1" applyFill="1" applyBorder="1" applyAlignment="1" applyProtection="1"/>
    <xf numFmtId="0" fontId="10" fillId="0" borderId="43" xfId="0" applyFont="1" applyBorder="1"/>
    <xf numFmtId="165" fontId="10" fillId="0" borderId="67" xfId="0" applyNumberFormat="1" applyFont="1" applyBorder="1"/>
    <xf numFmtId="0" fontId="8" fillId="0" borderId="4" xfId="0" applyFont="1" applyBorder="1" applyAlignment="1">
      <alignment wrapText="1"/>
    </xf>
    <xf numFmtId="0" fontId="8" fillId="0" borderId="6" xfId="0" applyFont="1" applyBorder="1" applyAlignment="1">
      <alignment horizontal="center" wrapText="1"/>
    </xf>
    <xf numFmtId="0" fontId="3" fillId="0" borderId="29" xfId="0" applyFont="1" applyBorder="1" applyAlignment="1">
      <alignment vertical="top" wrapText="1"/>
    </xf>
    <xf numFmtId="0" fontId="4" fillId="0" borderId="29" xfId="0" applyFont="1" applyBorder="1" applyAlignment="1">
      <alignment vertical="top" wrapText="1"/>
    </xf>
    <xf numFmtId="165" fontId="8" fillId="0" borderId="6" xfId="2" applyNumberFormat="1" applyFont="1" applyFill="1" applyBorder="1" applyAlignment="1" applyProtection="1">
      <alignment horizontal="center"/>
    </xf>
    <xf numFmtId="165" fontId="10" fillId="0" borderId="7" xfId="2" applyNumberFormat="1" applyFont="1" applyFill="1" applyBorder="1" applyAlignment="1" applyProtection="1">
      <alignment horizontal="center"/>
    </xf>
    <xf numFmtId="165" fontId="10" fillId="0" borderId="90" xfId="2" applyNumberFormat="1" applyFont="1" applyFill="1" applyBorder="1" applyAlignment="1" applyProtection="1">
      <alignment horizontal="center"/>
    </xf>
    <xf numFmtId="165" fontId="10" fillId="0" borderId="91" xfId="0" applyNumberFormat="1" applyFont="1" applyBorder="1"/>
    <xf numFmtId="3" fontId="10" fillId="0" borderId="6" xfId="0" applyNumberFormat="1" applyFont="1" applyBorder="1" applyAlignment="1">
      <alignment horizontal="center" wrapText="1"/>
    </xf>
    <xf numFmtId="167" fontId="10" fillId="0" borderId="49" xfId="2" applyNumberFormat="1" applyFont="1" applyFill="1" applyBorder="1" applyAlignment="1" applyProtection="1">
      <alignment horizontal="center"/>
    </xf>
    <xf numFmtId="167" fontId="10" fillId="0" borderId="92" xfId="0" applyNumberFormat="1" applyFont="1" applyBorder="1"/>
    <xf numFmtId="3" fontId="10" fillId="0" borderId="29" xfId="0" applyNumberFormat="1" applyFont="1" applyBorder="1"/>
    <xf numFmtId="165" fontId="8" fillId="0" borderId="29" xfId="2" applyNumberFormat="1" applyFont="1" applyFill="1" applyBorder="1" applyAlignment="1" applyProtection="1">
      <alignment horizontal="center"/>
    </xf>
    <xf numFmtId="3" fontId="8" fillId="0" borderId="29" xfId="0" applyNumberFormat="1" applyFont="1" applyBorder="1"/>
    <xf numFmtId="3" fontId="8" fillId="0" borderId="29" xfId="2" applyNumberFormat="1" applyFont="1" applyFill="1" applyBorder="1" applyAlignment="1" applyProtection="1">
      <alignment horizontal="center"/>
    </xf>
    <xf numFmtId="3" fontId="10" fillId="0" borderId="29" xfId="2" applyNumberFormat="1" applyFont="1" applyFill="1" applyBorder="1" applyAlignment="1" applyProtection="1">
      <alignment horizontal="center"/>
    </xf>
    <xf numFmtId="165" fontId="8" fillId="0" borderId="52" xfId="2" applyNumberFormat="1" applyFont="1" applyFill="1" applyBorder="1" applyAlignment="1" applyProtection="1">
      <alignment horizontal="center"/>
    </xf>
    <xf numFmtId="166" fontId="2" fillId="0" borderId="71" xfId="2" applyNumberFormat="1" applyFont="1" applyFill="1" applyBorder="1" applyAlignment="1"/>
    <xf numFmtId="166" fontId="2" fillId="0" borderId="45" xfId="2" applyNumberFormat="1" applyFont="1" applyFill="1" applyBorder="1" applyAlignment="1"/>
    <xf numFmtId="166" fontId="1" fillId="0" borderId="42" xfId="2" applyNumberFormat="1" applyFont="1" applyFill="1" applyBorder="1" applyAlignment="1"/>
    <xf numFmtId="166" fontId="1" fillId="0" borderId="45" xfId="2" applyNumberFormat="1" applyFont="1" applyFill="1" applyBorder="1" applyAlignment="1"/>
    <xf numFmtId="166" fontId="1" fillId="0" borderId="42" xfId="2" applyNumberFormat="1" applyFont="1" applyFill="1" applyBorder="1"/>
    <xf numFmtId="0" fontId="1" fillId="0" borderId="6" xfId="0" applyFont="1" applyFill="1" applyBorder="1"/>
    <xf numFmtId="166" fontId="1" fillId="0" borderId="46" xfId="2" applyNumberFormat="1" applyFont="1" applyFill="1" applyBorder="1"/>
    <xf numFmtId="166" fontId="1" fillId="0" borderId="71" xfId="2" applyNumberFormat="1" applyFont="1" applyFill="1" applyBorder="1"/>
    <xf numFmtId="166" fontId="1" fillId="0" borderId="45" xfId="0" applyNumberFormat="1" applyFont="1" applyFill="1" applyBorder="1"/>
    <xf numFmtId="166" fontId="2" fillId="0" borderId="71" xfId="2" applyNumberFormat="1" applyFont="1" applyFill="1" applyBorder="1"/>
    <xf numFmtId="166" fontId="2" fillId="0" borderId="45" xfId="2" applyNumberFormat="1" applyFont="1" applyFill="1" applyBorder="1"/>
    <xf numFmtId="166" fontId="2" fillId="0" borderId="42" xfId="2" applyNumberFormat="1" applyFont="1" applyFill="1" applyBorder="1"/>
    <xf numFmtId="166" fontId="1" fillId="0" borderId="36" xfId="2" applyNumberFormat="1" applyFont="1" applyFill="1" applyBorder="1"/>
    <xf numFmtId="166" fontId="2" fillId="0" borderId="46" xfId="2" applyNumberFormat="1" applyFont="1" applyFill="1" applyBorder="1"/>
    <xf numFmtId="166" fontId="2" fillId="0" borderId="60" xfId="2" applyNumberFormat="1" applyFont="1" applyFill="1" applyBorder="1"/>
    <xf numFmtId="0" fontId="2" fillId="0" borderId="6" xfId="0" applyFont="1" applyFill="1" applyBorder="1"/>
    <xf numFmtId="166" fontId="1" fillId="0" borderId="17" xfId="2" applyNumberFormat="1" applyFont="1" applyFill="1" applyBorder="1"/>
    <xf numFmtId="166" fontId="1" fillId="0" borderId="70" xfId="0" applyNumberFormat="1" applyFont="1" applyFill="1" applyBorder="1"/>
    <xf numFmtId="166" fontId="1" fillId="0" borderId="0" xfId="2" applyNumberFormat="1" applyFont="1" applyFill="1" applyBorder="1"/>
    <xf numFmtId="166" fontId="2" fillId="0" borderId="40" xfId="2" applyNumberFormat="1" applyFont="1" applyFill="1" applyBorder="1"/>
    <xf numFmtId="166" fontId="1" fillId="0" borderId="36" xfId="0" applyNumberFormat="1" applyFont="1" applyFill="1" applyBorder="1"/>
    <xf numFmtId="166" fontId="1" fillId="0" borderId="60" xfId="0" applyNumberFormat="1" applyFont="1" applyFill="1" applyBorder="1"/>
    <xf numFmtId="166" fontId="2" fillId="0" borderId="18" xfId="2" applyNumberFormat="1" applyFont="1" applyFill="1" applyBorder="1"/>
    <xf numFmtId="166" fontId="20" fillId="0" borderId="6" xfId="2" applyNumberFormat="1" applyFont="1" applyFill="1" applyBorder="1" applyAlignment="1">
      <alignment wrapText="1"/>
    </xf>
    <xf numFmtId="0" fontId="10" fillId="0" borderId="49" xfId="0" applyFont="1" applyBorder="1"/>
    <xf numFmtId="3" fontId="10" fillId="0" borderId="49" xfId="0" applyNumberFormat="1" applyFont="1" applyBorder="1"/>
    <xf numFmtId="3" fontId="1" fillId="0" borderId="0" xfId="0" applyNumberFormat="1" applyFont="1" applyFill="1"/>
    <xf numFmtId="165" fontId="8" fillId="0" borderId="93" xfId="2" applyNumberFormat="1" applyFont="1" applyFill="1" applyBorder="1" applyAlignment="1" applyProtection="1"/>
    <xf numFmtId="165" fontId="4" fillId="0" borderId="94" xfId="2" applyNumberFormat="1" applyFont="1" applyFill="1" applyBorder="1" applyAlignment="1" applyProtection="1"/>
    <xf numFmtId="165" fontId="4" fillId="0" borderId="95" xfId="2" applyNumberFormat="1" applyFont="1" applyFill="1" applyBorder="1" applyAlignment="1" applyProtection="1">
      <alignment horizontal="center"/>
    </xf>
    <xf numFmtId="0" fontId="21" fillId="2" borderId="14" xfId="0" applyFont="1" applyFill="1" applyBorder="1" applyAlignment="1">
      <alignment vertical="center"/>
    </xf>
    <xf numFmtId="0" fontId="21" fillId="2" borderId="14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3" fontId="21" fillId="0" borderId="5" xfId="0" applyNumberFormat="1" applyFont="1" applyBorder="1" applyAlignment="1">
      <alignment vertical="center"/>
    </xf>
    <xf numFmtId="1" fontId="21" fillId="0" borderId="6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vertical="center"/>
    </xf>
    <xf numFmtId="0" fontId="21" fillId="0" borderId="6" xfId="0" applyFont="1" applyBorder="1" applyAlignment="1">
      <alignment horizontal="center" vertical="center"/>
    </xf>
    <xf numFmtId="3" fontId="21" fillId="0" borderId="42" xfId="0" applyNumberFormat="1" applyFont="1" applyBorder="1" applyAlignment="1">
      <alignment vertical="center"/>
    </xf>
    <xf numFmtId="0" fontId="22" fillId="0" borderId="15" xfId="0" applyFont="1" applyBorder="1" applyAlignment="1">
      <alignment horizontal="center" vertical="center"/>
    </xf>
    <xf numFmtId="0" fontId="22" fillId="0" borderId="13" xfId="0" applyFont="1" applyBorder="1" applyAlignment="1">
      <alignment vertical="center"/>
    </xf>
    <xf numFmtId="3" fontId="22" fillId="0" borderId="13" xfId="0" applyNumberFormat="1" applyFont="1" applyBorder="1" applyAlignment="1">
      <alignment vertical="center"/>
    </xf>
    <xf numFmtId="0" fontId="22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3" fontId="22" fillId="0" borderId="0" xfId="0" applyNumberFormat="1" applyFont="1" applyBorder="1" applyAlignment="1">
      <alignment horizontal="center" vertical="center"/>
    </xf>
    <xf numFmtId="3" fontId="21" fillId="0" borderId="0" xfId="0" applyNumberFormat="1" applyFont="1" applyBorder="1" applyAlignment="1">
      <alignment vertical="center"/>
    </xf>
    <xf numFmtId="3" fontId="10" fillId="0" borderId="0" xfId="0" applyNumberFormat="1" applyFont="1"/>
    <xf numFmtId="166" fontId="3" fillId="0" borderId="6" xfId="0" applyNumberFormat="1" applyFont="1" applyFill="1" applyBorder="1"/>
    <xf numFmtId="0" fontId="23" fillId="0" borderId="0" xfId="0" applyFont="1" applyAlignment="1"/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5" fillId="0" borderId="0" xfId="0" applyFont="1" applyAlignment="1">
      <alignment vertical="center"/>
    </xf>
    <xf numFmtId="0" fontId="23" fillId="0" borderId="6" xfId="0" applyFont="1" applyBorder="1" applyAlignment="1">
      <alignment horizontal="center"/>
    </xf>
    <xf numFmtId="0" fontId="25" fillId="0" borderId="6" xfId="0" applyFont="1" applyBorder="1" applyAlignment="1">
      <alignment horizontal="center"/>
    </xf>
    <xf numFmtId="0" fontId="25" fillId="0" borderId="96" xfId="0" applyFont="1" applyBorder="1" applyAlignment="1">
      <alignment horizontal="center"/>
    </xf>
    <xf numFmtId="0" fontId="25" fillId="0" borderId="97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7" fillId="0" borderId="6" xfId="0" applyFont="1" applyBorder="1" applyAlignment="1">
      <alignment horizontal="right"/>
    </xf>
    <xf numFmtId="3" fontId="29" fillId="0" borderId="98" xfId="0" applyNumberFormat="1" applyFont="1" applyBorder="1" applyAlignment="1">
      <alignment horizontal="right"/>
    </xf>
    <xf numFmtId="3" fontId="29" fillId="0" borderId="99" xfId="0" applyNumberFormat="1" applyFont="1" applyBorder="1" applyAlignment="1">
      <alignment horizontal="right"/>
    </xf>
    <xf numFmtId="3" fontId="29" fillId="0" borderId="100" xfId="0" applyNumberFormat="1" applyFont="1" applyBorder="1" applyAlignment="1">
      <alignment horizontal="right"/>
    </xf>
    <xf numFmtId="3" fontId="29" fillId="0" borderId="6" xfId="0" applyNumberFormat="1" applyFont="1" applyBorder="1" applyAlignment="1">
      <alignment horizontal="right"/>
    </xf>
    <xf numFmtId="0" fontId="23" fillId="0" borderId="6" xfId="0" applyFont="1" applyBorder="1" applyAlignment="1">
      <alignment horizontal="right"/>
    </xf>
    <xf numFmtId="0" fontId="23" fillId="0" borderId="101" xfId="0" applyFont="1" applyBorder="1"/>
    <xf numFmtId="0" fontId="23" fillId="0" borderId="1" xfId="0" applyFont="1" applyBorder="1" applyAlignment="1">
      <alignment horizontal="left"/>
    </xf>
    <xf numFmtId="3" fontId="23" fillId="0" borderId="102" xfId="0" applyNumberFormat="1" applyFont="1" applyBorder="1"/>
    <xf numFmtId="3" fontId="23" fillId="0" borderId="6" xfId="0" applyNumberFormat="1" applyFont="1" applyBorder="1"/>
    <xf numFmtId="3" fontId="25" fillId="0" borderId="6" xfId="0" applyNumberFormat="1" applyFont="1" applyBorder="1"/>
    <xf numFmtId="3" fontId="25" fillId="0" borderId="42" xfId="0" applyNumberFormat="1" applyFont="1" applyBorder="1"/>
    <xf numFmtId="0" fontId="24" fillId="0" borderId="6" xfId="0" applyFont="1" applyBorder="1"/>
    <xf numFmtId="0" fontId="27" fillId="0" borderId="101" xfId="0" applyFont="1" applyBorder="1"/>
    <xf numFmtId="0" fontId="27" fillId="0" borderId="1" xfId="0" applyFont="1" applyBorder="1"/>
    <xf numFmtId="3" fontId="27" fillId="0" borderId="102" xfId="0" applyNumberFormat="1" applyFont="1" applyBorder="1"/>
    <xf numFmtId="0" fontId="23" fillId="0" borderId="1" xfId="0" applyFont="1" applyBorder="1"/>
    <xf numFmtId="3" fontId="27" fillId="0" borderId="6" xfId="0" applyNumberFormat="1" applyFont="1" applyBorder="1"/>
    <xf numFmtId="0" fontId="27" fillId="2" borderId="6" xfId="0" applyFont="1" applyFill="1" applyBorder="1" applyAlignment="1">
      <alignment horizontal="right"/>
    </xf>
    <xf numFmtId="0" fontId="27" fillId="2" borderId="101" xfId="0" applyFont="1" applyFill="1" applyBorder="1"/>
    <xf numFmtId="0" fontId="27" fillId="2" borderId="1" xfId="0" applyFont="1" applyFill="1" applyBorder="1"/>
    <xf numFmtId="3" fontId="27" fillId="2" borderId="102" xfId="0" applyNumberFormat="1" applyFont="1" applyFill="1" applyBorder="1"/>
    <xf numFmtId="3" fontId="27" fillId="2" borderId="6" xfId="0" applyNumberFormat="1" applyFont="1" applyFill="1" applyBorder="1"/>
    <xf numFmtId="0" fontId="27" fillId="0" borderId="101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3" fillId="0" borderId="101" xfId="0" applyFont="1" applyBorder="1" applyAlignment="1">
      <alignment horizontal="left"/>
    </xf>
    <xf numFmtId="167" fontId="14" fillId="0" borderId="6" xfId="2" applyNumberFormat="1" applyFont="1" applyFill="1" applyBorder="1" applyAlignment="1">
      <alignment horizontal="center" vertical="top" wrapText="1"/>
    </xf>
    <xf numFmtId="165" fontId="4" fillId="3" borderId="49" xfId="2" applyNumberFormat="1" applyFont="1" applyFill="1" applyBorder="1" applyAlignment="1" applyProtection="1">
      <alignment horizontal="right"/>
    </xf>
    <xf numFmtId="165" fontId="3" fillId="0" borderId="49" xfId="2" applyNumberFormat="1" applyFont="1" applyFill="1" applyBorder="1" applyAlignment="1" applyProtection="1">
      <alignment horizontal="right"/>
    </xf>
    <xf numFmtId="165" fontId="4" fillId="0" borderId="51" xfId="2" applyNumberFormat="1" applyFont="1" applyFill="1" applyBorder="1" applyAlignment="1" applyProtection="1">
      <alignment horizontal="right"/>
    </xf>
    <xf numFmtId="165" fontId="4" fillId="0" borderId="49" xfId="2" applyNumberFormat="1" applyFont="1" applyFill="1" applyBorder="1" applyAlignment="1" applyProtection="1">
      <alignment horizontal="right"/>
    </xf>
    <xf numFmtId="165" fontId="4" fillId="0" borderId="52" xfId="2" applyNumberFormat="1" applyFont="1" applyFill="1" applyBorder="1" applyAlignment="1" applyProtection="1">
      <alignment horizontal="right"/>
    </xf>
    <xf numFmtId="165" fontId="29" fillId="0" borderId="52" xfId="2" applyNumberFormat="1" applyFont="1" applyFill="1" applyBorder="1" applyAlignment="1" applyProtection="1">
      <alignment horizontal="center"/>
    </xf>
    <xf numFmtId="165" fontId="29" fillId="0" borderId="49" xfId="2" applyNumberFormat="1" applyFont="1" applyFill="1" applyBorder="1" applyAlignment="1" applyProtection="1">
      <alignment horizontal="left" wrapText="1"/>
    </xf>
    <xf numFmtId="165" fontId="25" fillId="0" borderId="49" xfId="2" applyNumberFormat="1" applyFont="1" applyFill="1" applyBorder="1" applyAlignment="1" applyProtection="1">
      <alignment horizontal="left" wrapText="1"/>
    </xf>
    <xf numFmtId="0" fontId="25" fillId="0" borderId="6" xfId="0" applyFont="1" applyBorder="1"/>
    <xf numFmtId="165" fontId="25" fillId="0" borderId="50" xfId="2" applyNumberFormat="1" applyFont="1" applyFill="1" applyBorder="1" applyAlignment="1" applyProtection="1">
      <alignment horizontal="left" wrapText="1"/>
    </xf>
    <xf numFmtId="165" fontId="25" fillId="0" borderId="86" xfId="2" applyNumberFormat="1" applyFont="1" applyFill="1" applyBorder="1" applyAlignment="1" applyProtection="1">
      <alignment horizontal="left" wrapText="1"/>
    </xf>
    <xf numFmtId="165" fontId="25" fillId="0" borderId="6" xfId="2" applyNumberFormat="1" applyFont="1" applyFill="1" applyBorder="1" applyAlignment="1" applyProtection="1">
      <alignment horizontal="left" wrapText="1"/>
    </xf>
    <xf numFmtId="165" fontId="29" fillId="0" borderId="79" xfId="2" applyNumberFormat="1" applyFont="1" applyFill="1" applyBorder="1" applyAlignment="1" applyProtection="1">
      <alignment horizontal="center"/>
    </xf>
    <xf numFmtId="0" fontId="9" fillId="0" borderId="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/>
    </xf>
    <xf numFmtId="0" fontId="2" fillId="0" borderId="103" xfId="0" applyFont="1" applyBorder="1" applyAlignment="1">
      <alignment horizontal="center"/>
    </xf>
    <xf numFmtId="0" fontId="2" fillId="0" borderId="103" xfId="0" applyFont="1" applyBorder="1" applyAlignment="1">
      <alignment horizontal="center" vertical="center" wrapText="1"/>
    </xf>
    <xf numFmtId="1" fontId="9" fillId="0" borderId="69" xfId="2" applyNumberFormat="1" applyFont="1" applyFill="1" applyBorder="1" applyAlignment="1">
      <alignment horizontal="center" vertical="center" wrapText="1"/>
    </xf>
    <xf numFmtId="1" fontId="9" fillId="0" borderId="67" xfId="2" applyNumberFormat="1" applyFont="1" applyFill="1" applyBorder="1" applyAlignment="1">
      <alignment horizontal="center" vertical="center" wrapText="1"/>
    </xf>
    <xf numFmtId="1" fontId="9" fillId="0" borderId="45" xfId="2" applyNumberFormat="1" applyFont="1" applyFill="1" applyBorder="1" applyAlignment="1">
      <alignment horizontal="center" vertical="center" wrapText="1"/>
    </xf>
    <xf numFmtId="0" fontId="9" fillId="0" borderId="42" xfId="0" applyFont="1" applyBorder="1" applyAlignment="1">
      <alignment horizontal="center" vertical="center"/>
    </xf>
    <xf numFmtId="0" fontId="9" fillId="0" borderId="104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7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05" xfId="0" applyFont="1" applyFill="1" applyBorder="1" applyAlignment="1">
      <alignment horizontal="center" vertical="center" wrapText="1"/>
    </xf>
    <xf numFmtId="0" fontId="9" fillId="0" borderId="65" xfId="0" applyFont="1" applyFill="1" applyBorder="1" applyAlignment="1">
      <alignment horizontal="center" vertical="center" wrapText="1"/>
    </xf>
    <xf numFmtId="0" fontId="9" fillId="0" borderId="106" xfId="0" applyFont="1" applyFill="1" applyBorder="1" applyAlignment="1">
      <alignment horizontal="center" vertical="center" wrapText="1"/>
    </xf>
    <xf numFmtId="0" fontId="9" fillId="0" borderId="107" xfId="0" applyFont="1" applyBorder="1" applyAlignment="1">
      <alignment horizontal="center" vertical="center" wrapText="1"/>
    </xf>
    <xf numFmtId="0" fontId="9" fillId="0" borderId="54" xfId="0" applyFont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104" xfId="0" applyFont="1" applyFill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/>
    </xf>
    <xf numFmtId="0" fontId="9" fillId="0" borderId="103" xfId="0" applyFont="1" applyBorder="1" applyAlignment="1">
      <alignment horizontal="center" vertical="center"/>
    </xf>
    <xf numFmtId="0" fontId="9" fillId="0" borderId="108" xfId="0" applyFont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1" fillId="0" borderId="105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  <xf numFmtId="0" fontId="2" fillId="0" borderId="109" xfId="0" applyFont="1" applyBorder="1" applyAlignment="1">
      <alignment horizontal="center"/>
    </xf>
    <xf numFmtId="0" fontId="9" fillId="0" borderId="47" xfId="0" applyFont="1" applyBorder="1" applyAlignment="1">
      <alignment horizontal="center" vertical="center" wrapText="1"/>
    </xf>
    <xf numFmtId="0" fontId="9" fillId="0" borderId="103" xfId="0" applyFont="1" applyBorder="1" applyAlignment="1">
      <alignment horizontal="center" vertical="center" wrapText="1"/>
    </xf>
    <xf numFmtId="0" fontId="9" fillId="0" borderId="108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09" xfId="0" applyFont="1" applyBorder="1" applyAlignment="1">
      <alignment horizontal="center" vertical="center" wrapText="1"/>
    </xf>
    <xf numFmtId="0" fontId="16" fillId="0" borderId="110" xfId="0" applyFont="1" applyBorder="1" applyAlignment="1">
      <alignment horizontal="center" vertical="center" wrapText="1"/>
    </xf>
    <xf numFmtId="0" fontId="9" fillId="0" borderId="46" xfId="0" applyFont="1" applyFill="1" applyBorder="1" applyAlignment="1">
      <alignment horizontal="center" vertical="center" wrapText="1"/>
    </xf>
    <xf numFmtId="0" fontId="9" fillId="0" borderId="71" xfId="0" applyFont="1" applyFill="1" applyBorder="1" applyAlignment="1">
      <alignment horizontal="center" vertical="center" wrapText="1"/>
    </xf>
    <xf numFmtId="165" fontId="8" fillId="0" borderId="6" xfId="2" applyNumberFormat="1" applyFont="1" applyFill="1" applyBorder="1" applyAlignment="1">
      <alignment horizontal="center" vertical="center" wrapText="1"/>
    </xf>
    <xf numFmtId="165" fontId="8" fillId="0" borderId="40" xfId="2" applyNumberFormat="1" applyFont="1" applyFill="1" applyBorder="1" applyAlignment="1">
      <alignment horizontal="center" vertical="center" wrapText="1"/>
    </xf>
    <xf numFmtId="165" fontId="8" fillId="0" borderId="36" xfId="2" applyNumberFormat="1" applyFont="1" applyFill="1" applyBorder="1" applyAlignment="1">
      <alignment horizontal="center" vertical="center" wrapText="1"/>
    </xf>
    <xf numFmtId="165" fontId="8" fillId="0" borderId="18" xfId="2" applyNumberFormat="1" applyFont="1" applyFill="1" applyBorder="1" applyAlignment="1">
      <alignment horizontal="center" vertical="center" wrapText="1"/>
    </xf>
    <xf numFmtId="165" fontId="8" fillId="0" borderId="47" xfId="2" applyNumberFormat="1" applyFont="1" applyFill="1" applyBorder="1" applyAlignment="1">
      <alignment horizontal="center" vertical="center" wrapText="1"/>
    </xf>
    <xf numFmtId="165" fontId="8" fillId="0" borderId="42" xfId="2" applyNumberFormat="1" applyFont="1" applyFill="1" applyBorder="1" applyAlignment="1">
      <alignment horizontal="center" vertical="center" wrapText="1"/>
    </xf>
    <xf numFmtId="165" fontId="8" fillId="0" borderId="17" xfId="2" applyNumberFormat="1" applyFont="1" applyFill="1" applyBorder="1" applyAlignment="1">
      <alignment horizontal="center" vertical="center" wrapText="1"/>
    </xf>
    <xf numFmtId="165" fontId="8" fillId="0" borderId="103" xfId="2" applyNumberFormat="1" applyFont="1" applyFill="1" applyBorder="1" applyAlignment="1">
      <alignment horizontal="center" vertical="center" wrapText="1"/>
    </xf>
    <xf numFmtId="0" fontId="8" fillId="0" borderId="38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165" fontId="8" fillId="0" borderId="108" xfId="2" applyNumberFormat="1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/>
    </xf>
    <xf numFmtId="165" fontId="8" fillId="0" borderId="6" xfId="2" applyNumberFormat="1" applyFont="1" applyFill="1" applyBorder="1" applyAlignment="1">
      <alignment horizontal="center" vertical="center"/>
    </xf>
    <xf numFmtId="165" fontId="8" fillId="0" borderId="7" xfId="2" applyNumberFormat="1" applyFont="1" applyFill="1" applyBorder="1" applyAlignment="1">
      <alignment horizontal="center" vertical="center" wrapText="1"/>
    </xf>
    <xf numFmtId="165" fontId="8" fillId="0" borderId="9" xfId="2" applyNumberFormat="1" applyFont="1" applyFill="1" applyBorder="1" applyAlignment="1">
      <alignment horizontal="center" vertical="center" wrapText="1"/>
    </xf>
    <xf numFmtId="1" fontId="16" fillId="0" borderId="69" xfId="2" applyNumberFormat="1" applyFont="1" applyFill="1" applyBorder="1" applyAlignment="1">
      <alignment horizontal="center" vertical="center" wrapText="1"/>
    </xf>
    <xf numFmtId="1" fontId="16" fillId="0" borderId="67" xfId="2" applyNumberFormat="1" applyFont="1" applyFill="1" applyBorder="1" applyAlignment="1">
      <alignment horizontal="center" vertical="center" wrapText="1"/>
    </xf>
    <xf numFmtId="1" fontId="16" fillId="0" borderId="45" xfId="2" applyNumberFormat="1" applyFont="1" applyFill="1" applyBorder="1" applyAlignment="1">
      <alignment horizontal="center" vertical="center" wrapText="1"/>
    </xf>
    <xf numFmtId="0" fontId="9" fillId="0" borderId="58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16" fillId="0" borderId="38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3" xfId="0" applyBorder="1"/>
    <xf numFmtId="0" fontId="9" fillId="0" borderId="47" xfId="0" applyFont="1" applyBorder="1" applyAlignment="1">
      <alignment horizontal="center"/>
    </xf>
    <xf numFmtId="0" fontId="9" fillId="0" borderId="103" xfId="0" applyFont="1" applyBorder="1" applyAlignment="1">
      <alignment horizontal="center"/>
    </xf>
    <xf numFmtId="0" fontId="9" fillId="0" borderId="108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09" xfId="0" applyFont="1" applyBorder="1" applyAlignment="1">
      <alignment horizontal="center" vertical="center"/>
    </xf>
    <xf numFmtId="0" fontId="2" fillId="0" borderId="110" xfId="0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/>
    </xf>
    <xf numFmtId="0" fontId="16" fillId="0" borderId="103" xfId="0" applyFont="1" applyBorder="1" applyAlignment="1">
      <alignment horizontal="center" vertical="center"/>
    </xf>
    <xf numFmtId="0" fontId="16" fillId="0" borderId="108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/>
    </xf>
    <xf numFmtId="0" fontId="9" fillId="0" borderId="10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16" fillId="0" borderId="78" xfId="0" applyFont="1" applyBorder="1" applyAlignment="1">
      <alignment horizontal="center" wrapText="1"/>
    </xf>
    <xf numFmtId="0" fontId="16" fillId="0" borderId="111" xfId="0" applyFont="1" applyBorder="1" applyAlignment="1">
      <alignment horizontal="center" wrapText="1"/>
    </xf>
    <xf numFmtId="0" fontId="16" fillId="0" borderId="73" xfId="0" applyFont="1" applyBorder="1" applyAlignment="1">
      <alignment horizontal="center" wrapText="1"/>
    </xf>
    <xf numFmtId="0" fontId="9" fillId="0" borderId="46" xfId="0" applyFont="1" applyBorder="1" applyAlignment="1">
      <alignment horizontal="center"/>
    </xf>
    <xf numFmtId="0" fontId="9" fillId="0" borderId="112" xfId="0" applyFont="1" applyBorder="1" applyAlignment="1">
      <alignment horizontal="center"/>
    </xf>
    <xf numFmtId="0" fontId="9" fillId="0" borderId="107" xfId="0" applyFont="1" applyBorder="1" applyAlignment="1">
      <alignment horizontal="center"/>
    </xf>
    <xf numFmtId="0" fontId="9" fillId="0" borderId="46" xfId="0" applyFont="1" applyBorder="1" applyAlignment="1">
      <alignment horizontal="center" vertical="center"/>
    </xf>
    <xf numFmtId="0" fontId="9" fillId="0" borderId="112" xfId="0" applyFont="1" applyBorder="1" applyAlignment="1">
      <alignment horizontal="center" vertical="center"/>
    </xf>
    <xf numFmtId="0" fontId="9" fillId="0" borderId="10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2" fillId="0" borderId="113" xfId="0" applyFont="1" applyBorder="1" applyAlignment="1">
      <alignment horizontal="center" vertical="center" wrapText="1"/>
    </xf>
    <xf numFmtId="0" fontId="2" fillId="0" borderId="76" xfId="0" applyFont="1" applyBorder="1" applyAlignment="1">
      <alignment horizontal="center" vertical="center" wrapText="1"/>
    </xf>
    <xf numFmtId="0" fontId="2" fillId="0" borderId="7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/>
    </xf>
    <xf numFmtId="0" fontId="4" fillId="0" borderId="114" xfId="0" applyFont="1" applyBorder="1" applyAlignment="1">
      <alignment horizontal="left" wrapText="1"/>
    </xf>
    <xf numFmtId="0" fontId="4" fillId="0" borderId="115" xfId="0" applyFont="1" applyBorder="1" applyAlignment="1">
      <alignment horizontal="left" wrapText="1"/>
    </xf>
    <xf numFmtId="0" fontId="4" fillId="0" borderId="53" xfId="0" applyFont="1" applyBorder="1" applyAlignment="1">
      <alignment horizontal="left" wrapText="1"/>
    </xf>
    <xf numFmtId="0" fontId="4" fillId="0" borderId="116" xfId="0" applyFont="1" applyBorder="1" applyAlignment="1">
      <alignment horizontal="left" wrapText="1"/>
    </xf>
    <xf numFmtId="0" fontId="4" fillId="0" borderId="117" xfId="0" applyFont="1" applyBorder="1" applyAlignment="1">
      <alignment horizontal="left" wrapText="1"/>
    </xf>
    <xf numFmtId="0" fontId="4" fillId="0" borderId="80" xfId="0" applyFont="1" applyBorder="1" applyAlignment="1">
      <alignment horizontal="left" wrapText="1"/>
    </xf>
    <xf numFmtId="0" fontId="4" fillId="0" borderId="63" xfId="0" applyFont="1" applyBorder="1" applyAlignment="1">
      <alignment horizontal="left" wrapText="1"/>
    </xf>
    <xf numFmtId="0" fontId="4" fillId="0" borderId="116" xfId="0" applyFont="1" applyFill="1" applyBorder="1" applyAlignment="1">
      <alignment horizontal="left" wrapText="1"/>
    </xf>
    <xf numFmtId="0" fontId="4" fillId="0" borderId="118" xfId="0" applyFont="1" applyFill="1" applyBorder="1" applyAlignment="1">
      <alignment horizontal="left" wrapText="1"/>
    </xf>
    <xf numFmtId="0" fontId="4" fillId="0" borderId="80" xfId="0" applyFont="1" applyFill="1" applyBorder="1" applyAlignment="1">
      <alignment horizontal="left"/>
    </xf>
    <xf numFmtId="0" fontId="4" fillId="0" borderId="24" xfId="0" applyFont="1" applyFill="1" applyBorder="1" applyAlignment="1">
      <alignment horizontal="left"/>
    </xf>
    <xf numFmtId="0" fontId="4" fillId="0" borderId="2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2" fillId="0" borderId="69" xfId="0" applyFont="1" applyFill="1" applyBorder="1" applyAlignment="1">
      <alignment horizontal="center" vertical="center"/>
    </xf>
    <xf numFmtId="0" fontId="2" fillId="0" borderId="70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/>
    </xf>
    <xf numFmtId="0" fontId="2" fillId="0" borderId="103" xfId="0" applyFont="1" applyFill="1" applyBorder="1" applyAlignment="1">
      <alignment horizontal="center"/>
    </xf>
    <xf numFmtId="0" fontId="2" fillId="0" borderId="108" xfId="0" applyFont="1" applyFill="1" applyBorder="1" applyAlignment="1">
      <alignment horizontal="center"/>
    </xf>
    <xf numFmtId="0" fontId="19" fillId="0" borderId="0" xfId="0" applyFont="1" applyAlignment="1">
      <alignment horizontal="left"/>
    </xf>
    <xf numFmtId="0" fontId="2" fillId="0" borderId="3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19" xfId="0" applyFont="1" applyBorder="1" applyAlignment="1">
      <alignment horizontal="center" vertical="center" wrapText="1"/>
    </xf>
    <xf numFmtId="0" fontId="2" fillId="0" borderId="120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08" xfId="0" applyFont="1" applyBorder="1" applyAlignment="1">
      <alignment horizontal="center"/>
    </xf>
    <xf numFmtId="0" fontId="2" fillId="0" borderId="69" xfId="0" applyFont="1" applyBorder="1" applyAlignment="1">
      <alignment horizontal="center" vertical="center" wrapText="1"/>
    </xf>
    <xf numFmtId="0" fontId="2" fillId="0" borderId="70" xfId="0" applyFont="1" applyBorder="1"/>
    <xf numFmtId="0" fontId="1" fillId="0" borderId="0" xfId="0" applyFont="1" applyAlignment="1">
      <alignment horizontal="left"/>
    </xf>
    <xf numFmtId="0" fontId="2" fillId="0" borderId="105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19" fillId="0" borderId="2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29" fillId="0" borderId="7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29" fillId="0" borderId="124" xfId="0" applyFont="1" applyBorder="1" applyAlignment="1">
      <alignment horizontal="center" wrapText="1"/>
    </xf>
    <xf numFmtId="0" fontId="0" fillId="0" borderId="125" xfId="0" applyFont="1" applyBorder="1" applyAlignment="1"/>
    <xf numFmtId="0" fontId="29" fillId="0" borderId="99" xfId="0" applyFont="1" applyBorder="1" applyAlignment="1">
      <alignment horizontal="center" wrapText="1"/>
    </xf>
    <xf numFmtId="0" fontId="25" fillId="0" borderId="126" xfId="0" applyFont="1" applyBorder="1"/>
    <xf numFmtId="0" fontId="28" fillId="0" borderId="121" xfId="0" applyFont="1" applyBorder="1"/>
    <xf numFmtId="0" fontId="25" fillId="0" borderId="101" xfId="0" applyFont="1" applyBorder="1"/>
    <xf numFmtId="0" fontId="28" fillId="0" borderId="122" xfId="0" applyFont="1" applyBorder="1" applyAlignment="1">
      <alignment horizontal="left"/>
    </xf>
    <xf numFmtId="0" fontId="25" fillId="0" borderId="0" xfId="0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3" fillId="0" borderId="0" xfId="0" applyFont="1" applyAlignment="1"/>
    <xf numFmtId="0" fontId="26" fillId="0" borderId="0" xfId="0" applyFont="1" applyAlignment="1">
      <alignment horizontal="center" vertical="center"/>
    </xf>
    <xf numFmtId="0" fontId="0" fillId="0" borderId="0" xfId="0" applyFont="1" applyAlignment="1"/>
    <xf numFmtId="0" fontId="27" fillId="0" borderId="7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8" fillId="0" borderId="123" xfId="0" applyFont="1" applyBorder="1" applyAlignment="1">
      <alignment horizontal="center" vertical="center"/>
    </xf>
    <xf numFmtId="0" fontId="25" fillId="0" borderId="123" xfId="0" applyFont="1" applyBorder="1"/>
    <xf numFmtId="0" fontId="25" fillId="0" borderId="0" xfId="0" applyFont="1" applyBorder="1"/>
    <xf numFmtId="0" fontId="25" fillId="0" borderId="121" xfId="0" applyFont="1" applyBorder="1"/>
  </cellXfs>
  <cellStyles count="3">
    <cellStyle name="Címsor" xfId="1" xr:uid="{00000000-0005-0000-0000-000000000000}"/>
    <cellStyle name="Ezres" xfId="2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view="pageLayout" zoomScaleNormal="100" workbookViewId="0">
      <selection activeCell="A30" sqref="A30"/>
    </sheetView>
  </sheetViews>
  <sheetFormatPr defaultRowHeight="12.75" x14ac:dyDescent="0.2"/>
  <cols>
    <col min="1" max="1" width="43" style="37" customWidth="1"/>
    <col min="2" max="2" width="13.42578125" style="36" customWidth="1"/>
    <col min="3" max="3" width="49.140625" style="36" customWidth="1"/>
    <col min="4" max="4" width="14.28515625" style="38" customWidth="1"/>
    <col min="5" max="5" width="16.42578125" style="38" customWidth="1"/>
    <col min="6" max="16384" width="9.140625" style="36"/>
  </cols>
  <sheetData>
    <row r="1" spans="1:7" ht="30.75" thickBot="1" x14ac:dyDescent="0.3">
      <c r="A1" s="33" t="s">
        <v>27</v>
      </c>
      <c r="B1" s="34" t="s">
        <v>119</v>
      </c>
      <c r="C1" s="34" t="s">
        <v>28</v>
      </c>
      <c r="D1" s="91" t="s">
        <v>119</v>
      </c>
      <c r="E1" s="121"/>
      <c r="F1" s="35"/>
      <c r="G1" s="35"/>
    </row>
    <row r="2" spans="1:7" s="101" customFormat="1" ht="15" x14ac:dyDescent="0.25">
      <c r="A2" s="277" t="s">
        <v>29</v>
      </c>
      <c r="B2" s="278"/>
      <c r="C2" s="279" t="s">
        <v>30</v>
      </c>
      <c r="D2" s="280"/>
      <c r="E2" s="281"/>
      <c r="F2" s="100"/>
      <c r="G2" s="100"/>
    </row>
    <row r="3" spans="1:7" s="101" customFormat="1" ht="13.5" x14ac:dyDescent="0.25">
      <c r="A3" s="282" t="s">
        <v>39</v>
      </c>
      <c r="B3" s="92">
        <f>'4'!C10</f>
        <v>32200000</v>
      </c>
      <c r="C3" s="92" t="s">
        <v>31</v>
      </c>
      <c r="D3" s="94">
        <f>'7'!B10</f>
        <v>75495100</v>
      </c>
      <c r="E3" s="122"/>
      <c r="F3" s="100"/>
      <c r="G3" s="100"/>
    </row>
    <row r="4" spans="1:7" s="101" customFormat="1" ht="13.5" x14ac:dyDescent="0.25">
      <c r="A4" s="283" t="s">
        <v>214</v>
      </c>
      <c r="B4" s="557">
        <f>'2'!C3</f>
        <v>120591726</v>
      </c>
      <c r="C4" s="92" t="s">
        <v>83</v>
      </c>
      <c r="D4" s="94">
        <f>'7'!C10</f>
        <v>14539000</v>
      </c>
      <c r="E4" s="122"/>
      <c r="F4" s="100"/>
      <c r="G4" s="100"/>
    </row>
    <row r="5" spans="1:7" s="101" customFormat="1" ht="13.5" x14ac:dyDescent="0.25">
      <c r="A5" s="283" t="s">
        <v>155</v>
      </c>
      <c r="B5" s="93">
        <f>'2'!C21</f>
        <v>9511815</v>
      </c>
      <c r="C5" s="93" t="s">
        <v>41</v>
      </c>
      <c r="D5" s="94">
        <f>'7'!D10</f>
        <v>73593077</v>
      </c>
      <c r="E5" s="122"/>
      <c r="F5" s="100"/>
      <c r="G5" s="100"/>
    </row>
    <row r="6" spans="1:7" s="101" customFormat="1" ht="13.5" x14ac:dyDescent="0.25">
      <c r="A6" s="283" t="s">
        <v>223</v>
      </c>
      <c r="B6" s="93">
        <f>'2'!C9</f>
        <v>21206510</v>
      </c>
      <c r="C6" s="93" t="s">
        <v>224</v>
      </c>
      <c r="D6" s="94">
        <f>'7'!F10</f>
        <v>23177984</v>
      </c>
      <c r="E6" s="122"/>
      <c r="F6" s="100"/>
      <c r="G6" s="100"/>
    </row>
    <row r="7" spans="1:7" s="101" customFormat="1" ht="13.5" x14ac:dyDescent="0.25">
      <c r="A7" s="283" t="s">
        <v>229</v>
      </c>
      <c r="B7" s="93"/>
      <c r="C7" s="93" t="s">
        <v>225</v>
      </c>
      <c r="D7" s="94">
        <f>'7'!G10</f>
        <v>1000000</v>
      </c>
      <c r="E7" s="122"/>
      <c r="F7" s="100"/>
      <c r="G7" s="100"/>
    </row>
    <row r="8" spans="1:7" s="101" customFormat="1" ht="13.5" x14ac:dyDescent="0.25">
      <c r="A8" s="283" t="s">
        <v>219</v>
      </c>
      <c r="B8" s="95">
        <f>'2'!C23</f>
        <v>100000</v>
      </c>
      <c r="C8" s="93" t="s">
        <v>218</v>
      </c>
      <c r="D8" s="94">
        <f>'7'!E10</f>
        <v>6916000</v>
      </c>
      <c r="E8" s="122"/>
      <c r="F8" s="100"/>
      <c r="G8" s="100"/>
    </row>
    <row r="9" spans="1:7" s="101" customFormat="1" ht="13.5" x14ac:dyDescent="0.25">
      <c r="A9" s="283" t="s">
        <v>215</v>
      </c>
      <c r="B9" s="617">
        <v>21980211</v>
      </c>
      <c r="C9" s="93" t="s">
        <v>32</v>
      </c>
      <c r="D9" s="94">
        <f>'7'!I10</f>
        <v>1915000</v>
      </c>
      <c r="E9" s="122"/>
      <c r="F9" s="100"/>
      <c r="G9" s="100"/>
    </row>
    <row r="10" spans="1:7" s="101" customFormat="1" ht="13.5" x14ac:dyDescent="0.25">
      <c r="A10" s="283" t="s">
        <v>40</v>
      </c>
      <c r="B10" s="93">
        <v>0</v>
      </c>
      <c r="C10" s="93" t="s">
        <v>221</v>
      </c>
      <c r="D10" s="94">
        <f>'7'!O10</f>
        <v>0</v>
      </c>
      <c r="E10" s="122"/>
      <c r="F10" s="100"/>
      <c r="G10" s="100"/>
    </row>
    <row r="11" spans="1:7" s="101" customFormat="1" ht="15" x14ac:dyDescent="0.3">
      <c r="A11" s="284" t="s">
        <v>35</v>
      </c>
      <c r="B11" s="285">
        <f>SUM(B3:B10)</f>
        <v>205590262</v>
      </c>
      <c r="C11" s="93" t="s">
        <v>254</v>
      </c>
      <c r="D11" s="94">
        <f>'7'!P10</f>
        <v>4562897</v>
      </c>
      <c r="E11" s="122"/>
      <c r="F11" s="100"/>
      <c r="G11" s="100"/>
    </row>
    <row r="12" spans="1:7" s="101" customFormat="1" ht="15" x14ac:dyDescent="0.3">
      <c r="A12" s="286"/>
      <c r="B12" s="287"/>
      <c r="C12" s="96" t="s">
        <v>33</v>
      </c>
      <c r="D12" s="288">
        <f>SUM(D3:D11)</f>
        <v>201199058</v>
      </c>
      <c r="E12" s="123"/>
      <c r="F12" s="100"/>
      <c r="G12" s="100"/>
    </row>
    <row r="13" spans="1:7" s="101" customFormat="1" ht="15" x14ac:dyDescent="0.3">
      <c r="A13" s="289"/>
      <c r="B13" s="93"/>
      <c r="C13" s="96"/>
      <c r="D13" s="97"/>
      <c r="E13" s="124"/>
      <c r="F13" s="100"/>
      <c r="G13" s="100"/>
    </row>
    <row r="14" spans="1:7" s="101" customFormat="1" ht="15" x14ac:dyDescent="0.3">
      <c r="A14" s="290" t="s">
        <v>36</v>
      </c>
      <c r="B14" s="95"/>
      <c r="C14" s="98" t="s">
        <v>34</v>
      </c>
      <c r="D14" s="99"/>
      <c r="E14" s="125"/>
      <c r="F14" s="100"/>
      <c r="G14" s="100"/>
    </row>
    <row r="15" spans="1:7" s="101" customFormat="1" ht="13.5" x14ac:dyDescent="0.25">
      <c r="A15" s="291" t="s">
        <v>228</v>
      </c>
      <c r="B15" s="93">
        <v>0</v>
      </c>
      <c r="C15" s="93" t="s">
        <v>216</v>
      </c>
      <c r="D15" s="94">
        <f>'7'!J10</f>
        <v>200000</v>
      </c>
      <c r="E15" s="122"/>
      <c r="F15" s="100"/>
      <c r="G15" s="100"/>
    </row>
    <row r="16" spans="1:7" s="101" customFormat="1" ht="27" x14ac:dyDescent="0.25">
      <c r="A16" s="283" t="s">
        <v>226</v>
      </c>
      <c r="B16" s="93">
        <f>'4'!J10</f>
        <v>41860122</v>
      </c>
      <c r="C16" s="93" t="s">
        <v>120</v>
      </c>
      <c r="D16" s="94">
        <f>'7'!K10</f>
        <v>83348719</v>
      </c>
      <c r="E16" s="122"/>
      <c r="F16" s="100"/>
      <c r="G16" s="100"/>
    </row>
    <row r="17" spans="1:7" s="101" customFormat="1" ht="13.5" x14ac:dyDescent="0.25">
      <c r="A17" s="283" t="s">
        <v>227</v>
      </c>
      <c r="B17" s="93"/>
      <c r="C17" s="93" t="s">
        <v>255</v>
      </c>
      <c r="D17" s="94">
        <f>'7'!M10</f>
        <v>0</v>
      </c>
      <c r="E17" s="122"/>
      <c r="F17" s="100"/>
      <c r="G17" s="100"/>
    </row>
    <row r="18" spans="1:7" s="101" customFormat="1" ht="13.5" x14ac:dyDescent="0.25">
      <c r="A18" s="283" t="s">
        <v>220</v>
      </c>
      <c r="B18" s="93">
        <v>0</v>
      </c>
      <c r="C18" s="95" t="s">
        <v>134</v>
      </c>
      <c r="D18" s="94">
        <f>'7'!N10</f>
        <v>0</v>
      </c>
      <c r="E18" s="122"/>
      <c r="F18" s="100"/>
      <c r="G18" s="100"/>
    </row>
    <row r="19" spans="1:7" s="101" customFormat="1" ht="13.5" x14ac:dyDescent="0.25">
      <c r="A19" s="283" t="s">
        <v>217</v>
      </c>
      <c r="B19" s="93">
        <f>'4'!M10</f>
        <v>37297393</v>
      </c>
      <c r="C19" s="93" t="s">
        <v>222</v>
      </c>
      <c r="D19" s="94">
        <f>'7'!O10</f>
        <v>0</v>
      </c>
      <c r="E19" s="122"/>
      <c r="F19" s="100"/>
      <c r="G19" s="100"/>
    </row>
    <row r="20" spans="1:7" s="101" customFormat="1" ht="13.5" x14ac:dyDescent="0.25">
      <c r="A20" s="283" t="s">
        <v>84</v>
      </c>
      <c r="B20" s="93">
        <v>0</v>
      </c>
      <c r="C20" s="93" t="s">
        <v>135</v>
      </c>
      <c r="D20" s="94">
        <v>0</v>
      </c>
      <c r="E20" s="122"/>
      <c r="F20" s="100"/>
      <c r="G20" s="100"/>
    </row>
    <row r="21" spans="1:7" s="101" customFormat="1" ht="15.75" thickBot="1" x14ac:dyDescent="0.35">
      <c r="A21" s="284" t="s">
        <v>136</v>
      </c>
      <c r="B21" s="285">
        <f>SUM(B14:B20)</f>
        <v>79157515</v>
      </c>
      <c r="C21" s="96" t="s">
        <v>37</v>
      </c>
      <c r="D21" s="292">
        <f>SUM(D15:D20)</f>
        <v>83548719</v>
      </c>
      <c r="E21" s="122"/>
      <c r="F21" s="100"/>
      <c r="G21" s="100"/>
    </row>
    <row r="22" spans="1:7" s="299" customFormat="1" ht="15.75" thickBot="1" x14ac:dyDescent="0.25">
      <c r="A22" s="293" t="s">
        <v>38</v>
      </c>
      <c r="B22" s="294">
        <f>SUM(B11+B21)</f>
        <v>284747777</v>
      </c>
      <c r="C22" s="295" t="s">
        <v>38</v>
      </c>
      <c r="D22" s="296">
        <f>SUM(D12+D21)</f>
        <v>284747777</v>
      </c>
      <c r="E22" s="297">
        <f>D22-B22</f>
        <v>0</v>
      </c>
      <c r="F22" s="298"/>
      <c r="G22" s="298"/>
    </row>
  </sheetData>
  <phoneticPr fontId="18" type="noConversion"/>
  <pageMargins left="0.78740157480314965" right="0.15748031496062992" top="1.1417322834645669" bottom="0.74803149606299213" header="0.31496062992125984" footer="0.31496062992125984"/>
  <pageSetup paperSize="9" orientation="landscape" r:id="rId1"/>
  <headerFooter>
    <oddHeader>&amp;L1. melléklet az 1/2018. (III. 13.) önkormányzati rendelethez
&amp;C&amp;"Book Antiqua,Félkövér"&amp;11Zalaszántó Község Önkormányzata
költségvetési mérlege közgazdasági tagolásban
2018. év&amp;R&amp;"Book Antiqua,Félkövér"1. melléklet 
 Ft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49"/>
  <sheetViews>
    <sheetView view="pageLayout" zoomScaleNormal="100" workbookViewId="0">
      <selection activeCell="B8" sqref="B8"/>
    </sheetView>
  </sheetViews>
  <sheetFormatPr defaultRowHeight="16.5" x14ac:dyDescent="0.3"/>
  <cols>
    <col min="1" max="1" width="4.42578125" style="76" customWidth="1"/>
    <col min="2" max="2" width="74.5703125" style="77" customWidth="1"/>
    <col min="3" max="3" width="12.28515625" style="28" bestFit="1" customWidth="1"/>
    <col min="4" max="4" width="12" style="3" customWidth="1"/>
    <col min="5" max="5" width="12.28515625" style="3" bestFit="1" customWidth="1"/>
    <col min="6" max="11" width="9.140625" style="3"/>
    <col min="12" max="12" width="9.140625" style="31"/>
    <col min="13" max="16384" width="9.140625" style="3"/>
  </cols>
  <sheetData>
    <row r="1" spans="1:12" ht="45.75" thickBot="1" x14ac:dyDescent="0.35">
      <c r="A1" s="61" t="s">
        <v>14</v>
      </c>
      <c r="B1" s="62" t="s">
        <v>56</v>
      </c>
      <c r="C1" s="204" t="s">
        <v>298</v>
      </c>
      <c r="D1" s="105" t="s">
        <v>142</v>
      </c>
      <c r="E1" s="192" t="s">
        <v>143</v>
      </c>
    </row>
    <row r="2" spans="1:12" ht="16.5" customHeight="1" x14ac:dyDescent="0.3">
      <c r="A2" s="726" t="s">
        <v>290</v>
      </c>
      <c r="B2" s="727"/>
      <c r="C2" s="728"/>
      <c r="D2" s="200"/>
      <c r="E2" s="201"/>
    </row>
    <row r="3" spans="1:12" s="31" customFormat="1" x14ac:dyDescent="0.3">
      <c r="A3" s="63"/>
      <c r="B3" s="64"/>
      <c r="C3" s="205"/>
      <c r="D3" s="30"/>
      <c r="E3" s="203"/>
    </row>
    <row r="4" spans="1:12" s="31" customFormat="1" ht="15" x14ac:dyDescent="0.25">
      <c r="A4" s="63" t="s">
        <v>314</v>
      </c>
      <c r="B4" s="65" t="s">
        <v>315</v>
      </c>
      <c r="C4" s="231">
        <v>200000</v>
      </c>
      <c r="D4" s="618">
        <v>200000</v>
      </c>
      <c r="E4" s="232">
        <f t="shared" ref="E4:E10" si="0">C4-D4</f>
        <v>0</v>
      </c>
    </row>
    <row r="5" spans="1:12" s="31" customFormat="1" x14ac:dyDescent="0.3">
      <c r="A5" s="63"/>
      <c r="B5" s="67"/>
      <c r="C5" s="229">
        <v>0</v>
      </c>
      <c r="D5" s="619">
        <v>0</v>
      </c>
      <c r="E5" s="247">
        <f t="shared" si="0"/>
        <v>0</v>
      </c>
    </row>
    <row r="6" spans="1:12" s="31" customFormat="1" x14ac:dyDescent="0.3">
      <c r="A6" s="63"/>
      <c r="B6" s="67"/>
      <c r="C6" s="229">
        <v>0</v>
      </c>
      <c r="D6" s="619"/>
      <c r="E6" s="247">
        <f t="shared" si="0"/>
        <v>0</v>
      </c>
    </row>
    <row r="7" spans="1:12" s="31" customFormat="1" ht="16.5" customHeight="1" x14ac:dyDescent="0.3">
      <c r="A7" s="63"/>
      <c r="B7" s="67"/>
      <c r="C7" s="229">
        <v>0</v>
      </c>
      <c r="D7" s="619"/>
      <c r="E7" s="247">
        <f t="shared" si="0"/>
        <v>0</v>
      </c>
    </row>
    <row r="8" spans="1:12" s="31" customFormat="1" ht="16.5" customHeight="1" x14ac:dyDescent="0.3">
      <c r="A8" s="63"/>
      <c r="B8" s="67"/>
      <c r="C8" s="229">
        <v>0</v>
      </c>
      <c r="D8" s="619"/>
      <c r="E8" s="247">
        <f t="shared" si="0"/>
        <v>0</v>
      </c>
    </row>
    <row r="9" spans="1:12" x14ac:dyDescent="0.3">
      <c r="A9" s="78"/>
      <c r="B9" s="79"/>
      <c r="C9" s="208">
        <v>0</v>
      </c>
      <c r="D9" s="619"/>
      <c r="E9" s="210">
        <f t="shared" si="0"/>
        <v>0</v>
      </c>
      <c r="L9" s="3"/>
    </row>
    <row r="10" spans="1:12" x14ac:dyDescent="0.3">
      <c r="A10" s="68"/>
      <c r="B10" s="106"/>
      <c r="C10" s="207"/>
      <c r="D10" s="619"/>
      <c r="E10" s="210">
        <f t="shared" si="0"/>
        <v>0</v>
      </c>
      <c r="L10" s="3"/>
    </row>
    <row r="11" spans="1:12" s="4" customFormat="1" x14ac:dyDescent="0.3">
      <c r="A11" s="272"/>
      <c r="B11" s="273"/>
      <c r="C11" s="274"/>
      <c r="D11" s="620"/>
      <c r="E11" s="264"/>
    </row>
    <row r="12" spans="1:12" s="31" customFormat="1" x14ac:dyDescent="0.3">
      <c r="A12" s="63"/>
      <c r="B12" s="64"/>
      <c r="C12" s="205">
        <v>0</v>
      </c>
      <c r="D12" s="619"/>
      <c r="E12" s="210">
        <f t="shared" ref="E12:E17" si="1">C12-D12</f>
        <v>0</v>
      </c>
    </row>
    <row r="13" spans="1:12" s="31" customFormat="1" x14ac:dyDescent="0.3">
      <c r="A13" s="63"/>
      <c r="B13" s="64"/>
      <c r="C13" s="205">
        <v>0</v>
      </c>
      <c r="D13" s="619">
        <v>0</v>
      </c>
      <c r="E13" s="210">
        <f t="shared" si="1"/>
        <v>0</v>
      </c>
    </row>
    <row r="14" spans="1:12" s="31" customFormat="1" x14ac:dyDescent="0.3">
      <c r="A14" s="63"/>
      <c r="B14" s="64"/>
      <c r="C14" s="205">
        <v>0</v>
      </c>
      <c r="D14" s="619"/>
      <c r="E14" s="210">
        <f t="shared" si="1"/>
        <v>0</v>
      </c>
    </row>
    <row r="15" spans="1:12" s="31" customFormat="1" x14ac:dyDescent="0.3">
      <c r="A15" s="63"/>
      <c r="B15" s="64"/>
      <c r="C15" s="205">
        <v>0</v>
      </c>
      <c r="D15" s="619"/>
      <c r="E15" s="210">
        <f t="shared" si="1"/>
        <v>0</v>
      </c>
    </row>
    <row r="16" spans="1:12" s="31" customFormat="1" x14ac:dyDescent="0.3">
      <c r="A16" s="63"/>
      <c r="B16" s="64"/>
      <c r="C16" s="205">
        <v>0</v>
      </c>
      <c r="D16" s="619"/>
      <c r="E16" s="210">
        <f t="shared" si="1"/>
        <v>0</v>
      </c>
    </row>
    <row r="17" spans="1:12" s="31" customFormat="1" x14ac:dyDescent="0.3">
      <c r="A17" s="63"/>
      <c r="B17" s="64"/>
      <c r="C17" s="205">
        <v>0</v>
      </c>
      <c r="D17" s="619"/>
      <c r="E17" s="210">
        <f t="shared" si="1"/>
        <v>0</v>
      </c>
    </row>
    <row r="18" spans="1:12" x14ac:dyDescent="0.3">
      <c r="A18" s="63"/>
      <c r="B18" s="73"/>
      <c r="C18" s="206"/>
      <c r="D18" s="621"/>
      <c r="E18" s="66"/>
      <c r="L18" s="3"/>
    </row>
    <row r="19" spans="1:12" x14ac:dyDescent="0.3">
      <c r="A19" s="63"/>
      <c r="B19" s="74"/>
      <c r="C19" s="205"/>
      <c r="D19" s="619"/>
      <c r="E19" s="210">
        <f>C19-D19</f>
        <v>0</v>
      </c>
      <c r="L19" s="3"/>
    </row>
    <row r="20" spans="1:12" s="4" customFormat="1" ht="17.25" thickBot="1" x14ac:dyDescent="0.35">
      <c r="A20" s="270"/>
      <c r="B20" s="271" t="s">
        <v>57</v>
      </c>
      <c r="C20" s="209">
        <f>C4</f>
        <v>200000</v>
      </c>
      <c r="D20" s="622">
        <f>D4</f>
        <v>200000</v>
      </c>
      <c r="E20" s="562">
        <f>E4</f>
        <v>0</v>
      </c>
    </row>
    <row r="22" spans="1:12" x14ac:dyDescent="0.3">
      <c r="B22" s="3"/>
      <c r="L22" s="3"/>
    </row>
    <row r="25" spans="1:12" ht="3" customHeight="1" x14ac:dyDescent="0.3"/>
    <row r="48" ht="13.15" customHeight="1" x14ac:dyDescent="0.3"/>
    <row r="49" hidden="1" x14ac:dyDescent="0.3"/>
  </sheetData>
  <mergeCells count="1">
    <mergeCell ref="A2:C2"/>
  </mergeCells>
  <phoneticPr fontId="18" type="noConversion"/>
  <pageMargins left="0.31496062992125984" right="0.19685039370078741" top="0.70866141732283472" bottom="0.15748031496062992" header="0.23622047244094491" footer="0.19685039370078741"/>
  <pageSetup paperSize="9" scale="85" orientation="portrait" r:id="rId1"/>
  <headerFooter>
    <oddHeader>&amp;L10. melléklet az 1/2018. (III. 13.) önkormányzati rendelethez&amp;C&amp;"Book Antiqua,Félkövér"&amp;11Zalaszántó Község  Önkormányzata
beruházási kiadásai feladatonként&amp;R&amp;"Book Antiqua,Félkövér"10.  melléklet
ezer Ft</oddHeader>
    <oddFooter>&amp;C&amp;P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9"/>
  <sheetViews>
    <sheetView view="pageLayout" zoomScaleNormal="100" workbookViewId="0">
      <selection activeCell="C9" sqref="C9"/>
    </sheetView>
  </sheetViews>
  <sheetFormatPr defaultRowHeight="16.5" x14ac:dyDescent="0.3"/>
  <cols>
    <col min="1" max="1" width="5.5703125" style="76" customWidth="1"/>
    <col min="2" max="2" width="61.42578125" style="3" customWidth="1"/>
    <col min="3" max="3" width="14" style="3" customWidth="1"/>
    <col min="4" max="4" width="11.7109375" style="3" bestFit="1" customWidth="1"/>
    <col min="5" max="5" width="12.28515625" style="3" bestFit="1" customWidth="1"/>
    <col min="6" max="16384" width="9.140625" style="3"/>
  </cols>
  <sheetData>
    <row r="1" spans="1:12" ht="45.75" thickBot="1" x14ac:dyDescent="0.35">
      <c r="A1" s="61" t="s">
        <v>14</v>
      </c>
      <c r="B1" s="62" t="s">
        <v>59</v>
      </c>
      <c r="C1" s="204" t="s">
        <v>298</v>
      </c>
      <c r="D1" s="105" t="s">
        <v>142</v>
      </c>
      <c r="E1" s="192" t="s">
        <v>143</v>
      </c>
      <c r="L1" s="31"/>
    </row>
    <row r="2" spans="1:12" ht="16.5" customHeight="1" x14ac:dyDescent="0.3">
      <c r="A2" s="729" t="s">
        <v>291</v>
      </c>
      <c r="B2" s="730"/>
      <c r="C2" s="730"/>
      <c r="D2" s="200"/>
      <c r="E2" s="201"/>
      <c r="L2" s="31"/>
    </row>
    <row r="3" spans="1:12" x14ac:dyDescent="0.3">
      <c r="A3" s="63"/>
      <c r="B3" s="81"/>
      <c r="C3" s="205"/>
      <c r="D3" s="29"/>
      <c r="E3" s="202"/>
      <c r="L3" s="31"/>
    </row>
    <row r="4" spans="1:12" x14ac:dyDescent="0.3">
      <c r="A4" s="482"/>
      <c r="B4" s="483"/>
      <c r="C4" s="484"/>
      <c r="D4" s="473"/>
      <c r="E4" s="472"/>
      <c r="L4" s="31"/>
    </row>
    <row r="5" spans="1:12" x14ac:dyDescent="0.3">
      <c r="A5" s="485"/>
      <c r="B5" s="486"/>
      <c r="C5" s="487"/>
      <c r="D5" s="488"/>
      <c r="E5" s="472"/>
      <c r="L5" s="31"/>
    </row>
    <row r="6" spans="1:12" x14ac:dyDescent="0.3">
      <c r="A6" s="491"/>
      <c r="B6" s="486"/>
      <c r="C6" s="487"/>
      <c r="D6" s="487"/>
      <c r="E6" s="479"/>
      <c r="L6" s="31"/>
    </row>
    <row r="7" spans="1:12" x14ac:dyDescent="0.3">
      <c r="A7" s="491">
        <v>4</v>
      </c>
      <c r="B7" s="492" t="s">
        <v>304</v>
      </c>
      <c r="C7" s="489">
        <f>C8++C9+C10</f>
        <v>83348719</v>
      </c>
      <c r="D7" s="489">
        <f>D8++D9+D10</f>
        <v>83348719</v>
      </c>
      <c r="E7" s="493">
        <f>E8++E9+E10</f>
        <v>0</v>
      </c>
      <c r="L7" s="31"/>
    </row>
    <row r="8" spans="1:12" x14ac:dyDescent="0.3">
      <c r="A8" s="491"/>
      <c r="B8" s="486" t="s">
        <v>292</v>
      </c>
      <c r="C8" s="487">
        <v>36260887</v>
      </c>
      <c r="D8" s="487">
        <f>C8</f>
        <v>36260887</v>
      </c>
      <c r="E8" s="479">
        <f>C8-D8</f>
        <v>0</v>
      </c>
      <c r="L8" s="31"/>
    </row>
    <row r="9" spans="1:12" x14ac:dyDescent="0.3">
      <c r="A9" s="491"/>
      <c r="B9" s="486" t="s">
        <v>293</v>
      </c>
      <c r="C9" s="487">
        <v>9790439</v>
      </c>
      <c r="D9" s="487">
        <f>C9</f>
        <v>9790439</v>
      </c>
      <c r="E9" s="479">
        <f>C9-D9</f>
        <v>0</v>
      </c>
      <c r="L9" s="31"/>
    </row>
    <row r="10" spans="1:12" x14ac:dyDescent="0.3">
      <c r="A10" s="491"/>
      <c r="B10" s="486" t="s">
        <v>305</v>
      </c>
      <c r="C10" s="487">
        <v>37297393</v>
      </c>
      <c r="D10" s="487">
        <f>C10</f>
        <v>37297393</v>
      </c>
      <c r="E10" s="479">
        <v>0</v>
      </c>
      <c r="L10" s="31"/>
    </row>
    <row r="11" spans="1:12" x14ac:dyDescent="0.3">
      <c r="A11" s="491"/>
      <c r="B11" s="486"/>
      <c r="C11" s="487"/>
      <c r="D11" s="473"/>
      <c r="E11" s="479"/>
      <c r="G11" s="107"/>
      <c r="L11" s="31"/>
    </row>
    <row r="12" spans="1:12" x14ac:dyDescent="0.3">
      <c r="A12" s="494"/>
      <c r="B12" s="495" t="s">
        <v>24</v>
      </c>
      <c r="C12" s="496">
        <f>C7</f>
        <v>83348719</v>
      </c>
      <c r="D12" s="496">
        <f>D7</f>
        <v>83348719</v>
      </c>
      <c r="E12" s="561">
        <f>E7</f>
        <v>0</v>
      </c>
      <c r="L12" s="31"/>
    </row>
    <row r="13" spans="1:12" x14ac:dyDescent="0.3">
      <c r="A13" s="512"/>
      <c r="B13" s="513"/>
      <c r="C13" s="514"/>
      <c r="D13" s="515"/>
      <c r="E13" s="516"/>
      <c r="L13" s="31"/>
    </row>
    <row r="14" spans="1:12" x14ac:dyDescent="0.3">
      <c r="A14" s="517"/>
      <c r="B14" s="518"/>
      <c r="C14" s="492"/>
      <c r="D14" s="473"/>
      <c r="E14" s="472"/>
      <c r="L14" s="31"/>
    </row>
    <row r="15" spans="1:12" x14ac:dyDescent="0.3">
      <c r="A15" s="498"/>
      <c r="B15" s="483"/>
      <c r="C15" s="501"/>
      <c r="D15" s="501"/>
      <c r="E15" s="472"/>
      <c r="L15" s="31"/>
    </row>
    <row r="16" spans="1:12" x14ac:dyDescent="0.3">
      <c r="A16" s="498"/>
      <c r="B16" s="502"/>
      <c r="C16" s="501"/>
      <c r="D16" s="503"/>
      <c r="E16" s="472"/>
      <c r="L16" s="31"/>
    </row>
    <row r="17" spans="1:12" x14ac:dyDescent="0.3">
      <c r="A17" s="498"/>
      <c r="B17" s="486"/>
      <c r="C17" s="504"/>
      <c r="D17" s="487"/>
      <c r="E17" s="472"/>
      <c r="L17" s="31"/>
    </row>
    <row r="18" spans="1:12" x14ac:dyDescent="0.3">
      <c r="A18" s="498"/>
      <c r="B18" s="486"/>
      <c r="C18" s="504"/>
      <c r="D18" s="487"/>
      <c r="E18" s="472"/>
      <c r="L18" s="31"/>
    </row>
    <row r="19" spans="1:12" x14ac:dyDescent="0.3">
      <c r="A19" s="498"/>
      <c r="B19" s="486"/>
      <c r="C19" s="504"/>
      <c r="D19" s="487"/>
      <c r="E19" s="472"/>
      <c r="L19" s="31"/>
    </row>
    <row r="20" spans="1:12" x14ac:dyDescent="0.3">
      <c r="A20" s="498"/>
      <c r="B20" s="486"/>
      <c r="C20" s="504"/>
      <c r="D20" s="487"/>
      <c r="E20" s="472"/>
      <c r="L20" s="31"/>
    </row>
    <row r="21" spans="1:12" x14ac:dyDescent="0.3">
      <c r="A21" s="498"/>
      <c r="B21" s="486"/>
      <c r="C21" s="504"/>
      <c r="D21" s="487"/>
      <c r="E21" s="472"/>
      <c r="L21" s="31"/>
    </row>
    <row r="22" spans="1:12" x14ac:dyDescent="0.3">
      <c r="A22" s="498"/>
      <c r="B22" s="486"/>
      <c r="C22" s="504"/>
      <c r="D22" s="487"/>
      <c r="E22" s="472"/>
      <c r="L22" s="31"/>
    </row>
    <row r="23" spans="1:12" x14ac:dyDescent="0.3">
      <c r="A23" s="498"/>
      <c r="B23" s="486"/>
      <c r="C23" s="504"/>
      <c r="D23" s="487"/>
      <c r="E23" s="472"/>
      <c r="L23" s="31"/>
    </row>
    <row r="24" spans="1:12" x14ac:dyDescent="0.3">
      <c r="A24" s="498"/>
      <c r="B24" s="486"/>
      <c r="C24" s="504"/>
      <c r="D24" s="487"/>
      <c r="E24" s="472"/>
      <c r="L24" s="31"/>
    </row>
    <row r="25" spans="1:12" x14ac:dyDescent="0.3">
      <c r="A25" s="498"/>
      <c r="B25" s="499"/>
      <c r="C25" s="505"/>
      <c r="D25" s="473"/>
      <c r="E25" s="472"/>
      <c r="L25" s="31"/>
    </row>
    <row r="26" spans="1:12" s="84" customFormat="1" ht="15.75" x14ac:dyDescent="0.3">
      <c r="A26" s="482"/>
      <c r="B26" s="506"/>
      <c r="C26" s="497"/>
      <c r="D26" s="497"/>
      <c r="E26" s="500"/>
    </row>
    <row r="27" spans="1:12" x14ac:dyDescent="0.3">
      <c r="A27" s="482"/>
      <c r="B27" s="507"/>
      <c r="C27" s="484"/>
      <c r="D27" s="473"/>
      <c r="E27" s="472">
        <f>C27-D27</f>
        <v>0</v>
      </c>
      <c r="L27" s="31"/>
    </row>
    <row r="28" spans="1:12" ht="17.25" thickBot="1" x14ac:dyDescent="0.35">
      <c r="A28" s="508"/>
      <c r="B28" s="509" t="s">
        <v>57</v>
      </c>
      <c r="C28" s="510">
        <f>SUM(C12+C26)</f>
        <v>83348719</v>
      </c>
      <c r="D28" s="510">
        <f>SUM(D12+D26)</f>
        <v>83348719</v>
      </c>
      <c r="E28" s="511">
        <f>SUM(E12+E26)</f>
        <v>0</v>
      </c>
      <c r="L28" s="31"/>
    </row>
    <row r="29" spans="1:12" x14ac:dyDescent="0.3">
      <c r="A29" s="182"/>
      <c r="B29" s="181"/>
      <c r="C29" s="181"/>
      <c r="D29" s="181"/>
      <c r="E29" s="181"/>
    </row>
  </sheetData>
  <mergeCells count="1">
    <mergeCell ref="A2:C2"/>
  </mergeCells>
  <phoneticPr fontId="18" type="noConversion"/>
  <pageMargins left="0.55118110236220474" right="0.31496062992125984" top="0.94488188976377963" bottom="0.35433070866141736" header="0.31496062992125984" footer="0.31496062992125984"/>
  <pageSetup paperSize="9" scale="90" orientation="portrait" r:id="rId1"/>
  <headerFooter>
    <oddHeader>&amp;L11. melléklet az 1/2018. (III. 13.) önkormányzati rendelethez&amp;C&amp;"Book Antiqua,Félkövér"&amp;11Zalaszántó Község  Önkormányzata
felújítási előirányzatai célonként&amp;R&amp;"Book Antiqua,Félkövér"11. melléklet
 Ft</oddHeader>
    <oddFooter>&amp;C&amp;P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2"/>
  <sheetViews>
    <sheetView view="pageLayout" zoomScaleNormal="100" workbookViewId="0">
      <selection activeCell="D25" sqref="D25"/>
    </sheetView>
  </sheetViews>
  <sheetFormatPr defaultRowHeight="16.5" x14ac:dyDescent="0.3"/>
  <cols>
    <col min="1" max="1" width="7" style="76" customWidth="1"/>
    <col min="2" max="2" width="59.7109375" style="3" customWidth="1"/>
    <col min="3" max="3" width="15.28515625" style="3" bestFit="1" customWidth="1"/>
    <col min="4" max="4" width="12.7109375" style="3" customWidth="1"/>
    <col min="5" max="5" width="12" style="3" customWidth="1"/>
    <col min="6" max="16384" width="9.140625" style="3"/>
  </cols>
  <sheetData>
    <row r="1" spans="1:6" ht="45.75" thickBot="1" x14ac:dyDescent="0.35">
      <c r="A1" s="104" t="s">
        <v>14</v>
      </c>
      <c r="B1" s="105" t="s">
        <v>212</v>
      </c>
      <c r="C1" s="105" t="s">
        <v>298</v>
      </c>
      <c r="D1" s="105" t="s">
        <v>142</v>
      </c>
      <c r="E1" s="192" t="s">
        <v>143</v>
      </c>
    </row>
    <row r="2" spans="1:6" x14ac:dyDescent="0.3">
      <c r="A2" s="726" t="s">
        <v>294</v>
      </c>
      <c r="B2" s="727"/>
      <c r="C2" s="211"/>
      <c r="D2" s="200"/>
      <c r="E2" s="201"/>
    </row>
    <row r="3" spans="1:6" x14ac:dyDescent="0.3">
      <c r="A3" s="86"/>
      <c r="B3" s="87"/>
      <c r="C3" s="212"/>
      <c r="D3" s="29"/>
      <c r="E3" s="202"/>
    </row>
    <row r="4" spans="1:6" x14ac:dyDescent="0.3">
      <c r="A4" s="63">
        <v>1</v>
      </c>
      <c r="B4" s="81" t="s">
        <v>271</v>
      </c>
      <c r="C4" s="467">
        <f>C5</f>
        <v>13600000</v>
      </c>
      <c r="D4" s="467">
        <f>D5</f>
        <v>13600000</v>
      </c>
      <c r="E4" s="468"/>
    </row>
    <row r="5" spans="1:6" x14ac:dyDescent="0.3">
      <c r="A5" s="63"/>
      <c r="B5" s="82" t="s">
        <v>295</v>
      </c>
      <c r="C5" s="469">
        <f>SUM(C6:C8)</f>
        <v>13600000</v>
      </c>
      <c r="D5" s="469">
        <v>13600000</v>
      </c>
      <c r="E5" s="470"/>
      <c r="F5" s="3" t="s">
        <v>301</v>
      </c>
    </row>
    <row r="6" spans="1:6" ht="33" x14ac:dyDescent="0.3">
      <c r="A6" s="63"/>
      <c r="B6" s="265" t="s">
        <v>270</v>
      </c>
      <c r="C6" s="477">
        <v>13600000</v>
      </c>
      <c r="D6" s="522">
        <v>13600000</v>
      </c>
      <c r="E6" s="479"/>
    </row>
    <row r="7" spans="1:6" x14ac:dyDescent="0.3">
      <c r="A7" s="63"/>
      <c r="B7" s="265"/>
      <c r="C7" s="526"/>
      <c r="D7" s="526"/>
      <c r="E7" s="527"/>
    </row>
    <row r="8" spans="1:6" x14ac:dyDescent="0.3">
      <c r="A8" s="63"/>
      <c r="B8" s="266"/>
      <c r="C8" s="469"/>
      <c r="D8" s="469"/>
      <c r="E8" s="523"/>
    </row>
    <row r="9" spans="1:6" x14ac:dyDescent="0.3">
      <c r="A9" s="63" t="s">
        <v>302</v>
      </c>
      <c r="B9" s="520" t="s">
        <v>306</v>
      </c>
      <c r="C9" s="467">
        <f>C10</f>
        <v>243644</v>
      </c>
      <c r="D9" s="521">
        <v>243644</v>
      </c>
      <c r="E9" s="490"/>
    </row>
    <row r="10" spans="1:6" x14ac:dyDescent="0.3">
      <c r="A10" s="63"/>
      <c r="B10" s="519" t="s">
        <v>307</v>
      </c>
      <c r="C10" s="469">
        <v>243644</v>
      </c>
      <c r="D10" s="471">
        <v>243644</v>
      </c>
      <c r="E10" s="472"/>
    </row>
    <row r="11" spans="1:6" x14ac:dyDescent="0.3">
      <c r="A11" s="63"/>
      <c r="B11" s="519"/>
      <c r="C11" s="469"/>
      <c r="D11" s="471"/>
      <c r="E11" s="472"/>
    </row>
    <row r="12" spans="1:6" x14ac:dyDescent="0.3">
      <c r="A12" s="63"/>
      <c r="B12" s="82"/>
      <c r="C12" s="469"/>
      <c r="D12" s="471"/>
      <c r="E12" s="472"/>
    </row>
    <row r="13" spans="1:6" x14ac:dyDescent="0.3">
      <c r="A13" s="63" t="s">
        <v>302</v>
      </c>
      <c r="B13" s="72" t="s">
        <v>300</v>
      </c>
      <c r="C13" s="474">
        <f>SUM(C14:C14)</f>
        <v>300000</v>
      </c>
      <c r="D13" s="474">
        <f>SUM(D14:D14)</f>
        <v>300000</v>
      </c>
      <c r="E13" s="468"/>
    </row>
    <row r="14" spans="1:6" x14ac:dyDescent="0.3">
      <c r="A14" s="63"/>
      <c r="B14" s="67" t="s">
        <v>60</v>
      </c>
      <c r="C14" s="475">
        <v>300000</v>
      </c>
      <c r="D14" s="525">
        <v>300000</v>
      </c>
      <c r="E14" s="472"/>
    </row>
    <row r="15" spans="1:6" x14ac:dyDescent="0.3">
      <c r="A15" s="63"/>
      <c r="B15" s="85"/>
      <c r="C15" s="477"/>
      <c r="D15" s="478"/>
      <c r="E15" s="479"/>
    </row>
    <row r="16" spans="1:6" x14ac:dyDescent="0.3">
      <c r="A16" s="63"/>
      <c r="B16" s="85"/>
      <c r="C16" s="480"/>
      <c r="D16" s="481"/>
      <c r="E16" s="524"/>
    </row>
    <row r="17" spans="1:5" x14ac:dyDescent="0.3">
      <c r="A17" s="63" t="s">
        <v>296</v>
      </c>
      <c r="B17" s="81" t="s">
        <v>303</v>
      </c>
      <c r="C17" s="529">
        <f>C18</f>
        <v>0</v>
      </c>
      <c r="D17" s="530">
        <f>D18</f>
        <v>0</v>
      </c>
      <c r="E17" s="524"/>
    </row>
    <row r="18" spans="1:5" x14ac:dyDescent="0.3">
      <c r="A18" s="63"/>
      <c r="B18" s="85" t="s">
        <v>310</v>
      </c>
      <c r="C18" s="480">
        <f>'6'!C8</f>
        <v>0</v>
      </c>
      <c r="D18" s="480">
        <f>C18</f>
        <v>0</v>
      </c>
      <c r="E18" s="524"/>
    </row>
    <row r="19" spans="1:5" x14ac:dyDescent="0.3">
      <c r="A19" s="63"/>
      <c r="B19" s="85"/>
      <c r="C19" s="480"/>
      <c r="D19" s="481"/>
      <c r="E19" s="524"/>
    </row>
    <row r="20" spans="1:5" x14ac:dyDescent="0.3">
      <c r="A20" s="63"/>
      <c r="B20" s="85"/>
      <c r="C20" s="480"/>
      <c r="D20" s="481"/>
      <c r="E20" s="524"/>
    </row>
    <row r="21" spans="1:5" x14ac:dyDescent="0.3">
      <c r="A21" s="63" t="s">
        <v>308</v>
      </c>
      <c r="B21" s="81" t="s">
        <v>309</v>
      </c>
      <c r="C21" s="531">
        <f>C22</f>
        <v>0</v>
      </c>
      <c r="D21" s="530">
        <f>D22</f>
        <v>0</v>
      </c>
      <c r="E21" s="524"/>
    </row>
    <row r="22" spans="1:5" x14ac:dyDescent="0.3">
      <c r="A22" s="63"/>
      <c r="B22" s="85" t="s">
        <v>311</v>
      </c>
      <c r="C22" s="532">
        <v>0</v>
      </c>
      <c r="D22" s="528">
        <f>C22</f>
        <v>0</v>
      </c>
      <c r="E22" s="524"/>
    </row>
    <row r="23" spans="1:5" x14ac:dyDescent="0.3">
      <c r="A23" s="63"/>
      <c r="B23" s="85"/>
      <c r="C23" s="480"/>
      <c r="D23" s="481"/>
      <c r="E23" s="524"/>
    </row>
    <row r="24" spans="1:5" x14ac:dyDescent="0.3">
      <c r="A24" s="63" t="s">
        <v>312</v>
      </c>
      <c r="B24" s="85" t="s">
        <v>313</v>
      </c>
      <c r="C24" s="469">
        <v>0</v>
      </c>
      <c r="D24" s="559">
        <f>C24</f>
        <v>0</v>
      </c>
      <c r="E24" s="524"/>
    </row>
    <row r="25" spans="1:5" x14ac:dyDescent="0.3">
      <c r="A25" s="63"/>
      <c r="B25" s="85"/>
      <c r="C25" s="469"/>
      <c r="D25" s="558"/>
      <c r="E25" s="524"/>
    </row>
    <row r="26" spans="1:5" x14ac:dyDescent="0.3">
      <c r="A26" s="63"/>
      <c r="B26" s="71"/>
      <c r="C26" s="467"/>
      <c r="D26" s="467"/>
      <c r="E26" s="468">
        <f>SUM(E4+E13)</f>
        <v>0</v>
      </c>
    </row>
    <row r="27" spans="1:5" x14ac:dyDescent="0.3">
      <c r="A27" s="63"/>
      <c r="B27" s="71"/>
      <c r="C27" s="469"/>
      <c r="D27" s="473"/>
      <c r="E27" s="472">
        <f>C27-D27</f>
        <v>0</v>
      </c>
    </row>
    <row r="28" spans="1:5" x14ac:dyDescent="0.3">
      <c r="A28" s="731" t="s">
        <v>58</v>
      </c>
      <c r="B28" s="732"/>
      <c r="C28" s="469"/>
      <c r="D28" s="473"/>
      <c r="E28" s="472">
        <f>C28-D28</f>
        <v>0</v>
      </c>
    </row>
    <row r="29" spans="1:5" x14ac:dyDescent="0.3">
      <c r="A29" s="63"/>
      <c r="B29" s="83"/>
      <c r="C29" s="469"/>
      <c r="D29" s="473"/>
      <c r="E29" s="472">
        <f>C29-D29</f>
        <v>0</v>
      </c>
    </row>
    <row r="30" spans="1:5" x14ac:dyDescent="0.3">
      <c r="A30" s="63"/>
      <c r="B30" s="71" t="s">
        <v>24</v>
      </c>
      <c r="C30" s="213">
        <v>0</v>
      </c>
      <c r="D30" s="29"/>
      <c r="E30" s="210">
        <f>C30-D30</f>
        <v>0</v>
      </c>
    </row>
    <row r="31" spans="1:5" x14ac:dyDescent="0.3">
      <c r="A31" s="63"/>
      <c r="B31" s="85"/>
      <c r="C31" s="214"/>
      <c r="D31" s="29"/>
      <c r="E31" s="210">
        <f>C31-D31</f>
        <v>0</v>
      </c>
    </row>
    <row r="32" spans="1:5" ht="17.25" thickBot="1" x14ac:dyDescent="0.35">
      <c r="A32" s="70"/>
      <c r="B32" s="80" t="s">
        <v>57</v>
      </c>
      <c r="C32" s="533">
        <f>C4+C9+C13+C17+C21+C24</f>
        <v>14143644</v>
      </c>
      <c r="D32" s="533">
        <f>D4+D9+D13+D17+D21+D24</f>
        <v>14143644</v>
      </c>
      <c r="E32" s="476">
        <f>SUM(E26+E30)</f>
        <v>0</v>
      </c>
    </row>
  </sheetData>
  <mergeCells count="2">
    <mergeCell ref="A2:B2"/>
    <mergeCell ref="A28:B28"/>
  </mergeCells>
  <phoneticPr fontId="18" type="noConversion"/>
  <pageMargins left="0.39370078740157483" right="0.43307086614173229" top="1.1023622047244095" bottom="0.74803149606299213" header="0.31496062992125984" footer="0.31496062992125984"/>
  <pageSetup paperSize="9" scale="90" orientation="portrait" r:id="rId1"/>
  <headerFooter>
    <oddHeader>&amp;L12. melléklet az 1/2018. (III. 13.) önkormányzati rendelethez&amp;C&amp;"Book Antiqua,Félkövér"&amp;11Zalaszántó Község Önkormányzata
egyéb működési célú támogatásai ÁHT-n belülre&amp;R&amp;"Book Antiqua,Félkövér"12. melléklet
Ft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22"/>
  <sheetViews>
    <sheetView view="pageLayout" zoomScaleNormal="100" workbookViewId="0">
      <selection activeCell="A6" sqref="A6"/>
    </sheetView>
  </sheetViews>
  <sheetFormatPr defaultRowHeight="16.5" x14ac:dyDescent="0.3"/>
  <cols>
    <col min="1" max="1" width="6.5703125" style="76" customWidth="1"/>
    <col min="2" max="2" width="65" style="77" customWidth="1"/>
    <col min="3" max="3" width="14.28515625" style="4" bestFit="1" customWidth="1"/>
    <col min="4" max="4" width="13" style="3" bestFit="1" customWidth="1"/>
    <col min="5" max="5" width="12.28515625" style="3" bestFit="1" customWidth="1"/>
    <col min="6" max="16384" width="9.140625" style="3"/>
  </cols>
  <sheetData>
    <row r="1" spans="1:7" ht="45.75" thickBot="1" x14ac:dyDescent="0.35">
      <c r="A1" s="104" t="s">
        <v>14</v>
      </c>
      <c r="B1" s="105" t="s">
        <v>175</v>
      </c>
      <c r="C1" s="217" t="s">
        <v>298</v>
      </c>
      <c r="D1" s="105" t="s">
        <v>142</v>
      </c>
      <c r="E1" s="192" t="s">
        <v>143</v>
      </c>
      <c r="G1" s="31"/>
    </row>
    <row r="2" spans="1:7" ht="16.5" customHeight="1" x14ac:dyDescent="0.3">
      <c r="A2" s="729" t="s">
        <v>294</v>
      </c>
      <c r="B2" s="728"/>
      <c r="C2" s="268"/>
      <c r="D2" s="200"/>
      <c r="E2" s="201"/>
      <c r="G2" s="31"/>
    </row>
    <row r="3" spans="1:7" x14ac:dyDescent="0.3">
      <c r="A3" s="63"/>
      <c r="B3" s="72"/>
      <c r="C3" s="218"/>
      <c r="D3" s="29"/>
      <c r="E3" s="202"/>
      <c r="G3" s="31"/>
    </row>
    <row r="4" spans="1:7" x14ac:dyDescent="0.3">
      <c r="A4" s="63"/>
      <c r="B4" s="89"/>
      <c r="C4" s="216"/>
      <c r="D4" s="29"/>
      <c r="E4" s="210"/>
      <c r="G4" s="31"/>
    </row>
    <row r="5" spans="1:7" x14ac:dyDescent="0.3">
      <c r="A5" s="63">
        <v>1</v>
      </c>
      <c r="B5" s="65" t="s">
        <v>241</v>
      </c>
      <c r="C5" s="624">
        <v>1000000</v>
      </c>
      <c r="D5" s="624">
        <v>1000000</v>
      </c>
      <c r="E5" s="88">
        <f>C5-D5</f>
        <v>0</v>
      </c>
      <c r="G5" s="31"/>
    </row>
    <row r="6" spans="1:7" x14ac:dyDescent="0.3">
      <c r="A6" s="63"/>
      <c r="B6" s="67"/>
      <c r="C6" s="625"/>
      <c r="D6" s="626"/>
      <c r="E6" s="210"/>
      <c r="G6" s="31"/>
    </row>
    <row r="7" spans="1:7" x14ac:dyDescent="0.3">
      <c r="A7" s="63"/>
      <c r="B7" s="67"/>
      <c r="C7" s="625"/>
      <c r="D7" s="626"/>
      <c r="E7" s="210"/>
      <c r="G7" s="31"/>
    </row>
    <row r="8" spans="1:7" x14ac:dyDescent="0.3">
      <c r="A8" s="68"/>
      <c r="B8" s="69"/>
      <c r="C8" s="627"/>
      <c r="D8" s="626"/>
      <c r="E8" s="210"/>
      <c r="G8" s="31"/>
    </row>
    <row r="9" spans="1:7" x14ac:dyDescent="0.3">
      <c r="A9" s="68"/>
      <c r="B9" s="69"/>
      <c r="C9" s="627"/>
      <c r="D9" s="626"/>
      <c r="E9" s="210"/>
      <c r="G9" s="31"/>
    </row>
    <row r="10" spans="1:7" x14ac:dyDescent="0.3">
      <c r="A10" s="68"/>
      <c r="B10" s="69"/>
      <c r="C10" s="627"/>
      <c r="D10" s="626"/>
      <c r="E10" s="210"/>
      <c r="G10" s="31"/>
    </row>
    <row r="11" spans="1:7" x14ac:dyDescent="0.3">
      <c r="A11" s="68"/>
      <c r="B11" s="69"/>
      <c r="C11" s="628"/>
      <c r="D11" s="626"/>
      <c r="E11" s="210"/>
      <c r="G11" s="31"/>
    </row>
    <row r="12" spans="1:7" x14ac:dyDescent="0.3">
      <c r="A12" s="68"/>
      <c r="B12" s="263"/>
      <c r="C12" s="629"/>
      <c r="D12" s="626"/>
      <c r="E12" s="210"/>
      <c r="G12" s="31"/>
    </row>
    <row r="13" spans="1:7" x14ac:dyDescent="0.3">
      <c r="A13" s="68"/>
      <c r="B13" s="263"/>
      <c r="C13" s="629"/>
      <c r="D13" s="626"/>
      <c r="E13" s="210"/>
      <c r="G13" s="31"/>
    </row>
    <row r="14" spans="1:7" x14ac:dyDescent="0.3">
      <c r="A14" s="68"/>
      <c r="B14" s="263"/>
      <c r="C14" s="629"/>
      <c r="D14" s="626"/>
      <c r="E14" s="210"/>
      <c r="G14" s="31"/>
    </row>
    <row r="15" spans="1:7" x14ac:dyDescent="0.3">
      <c r="A15" s="68"/>
      <c r="B15" s="263"/>
      <c r="C15" s="629"/>
      <c r="D15" s="626"/>
      <c r="E15" s="210"/>
      <c r="G15" s="31"/>
    </row>
    <row r="16" spans="1:7" x14ac:dyDescent="0.3">
      <c r="A16" s="68"/>
      <c r="B16" s="263"/>
      <c r="C16" s="629"/>
      <c r="D16" s="626"/>
      <c r="E16" s="210"/>
      <c r="G16" s="31"/>
    </row>
    <row r="17" spans="1:7" x14ac:dyDescent="0.3">
      <c r="A17" s="68"/>
      <c r="B17" s="263"/>
      <c r="C17" s="629"/>
      <c r="D17" s="626"/>
      <c r="E17" s="210"/>
      <c r="G17" s="31"/>
    </row>
    <row r="18" spans="1:7" x14ac:dyDescent="0.3">
      <c r="A18" s="68"/>
      <c r="B18" s="263"/>
      <c r="C18" s="629"/>
      <c r="D18" s="626"/>
      <c r="E18" s="210"/>
      <c r="G18" s="31"/>
    </row>
    <row r="19" spans="1:7" x14ac:dyDescent="0.3">
      <c r="A19" s="230"/>
      <c r="B19" s="267"/>
      <c r="C19" s="630"/>
      <c r="D19" s="626"/>
      <c r="E19" s="233"/>
    </row>
    <row r="20" spans="1:7" ht="17.25" thickBot="1" x14ac:dyDescent="0.35">
      <c r="A20" s="70"/>
      <c r="B20" s="75" t="s">
        <v>57</v>
      </c>
      <c r="C20" s="623">
        <f>C5</f>
        <v>1000000</v>
      </c>
      <c r="D20" s="623">
        <f>D5</f>
        <v>1000000</v>
      </c>
      <c r="E20" s="563">
        <f>E5</f>
        <v>0</v>
      </c>
    </row>
    <row r="22" spans="1:7" x14ac:dyDescent="0.3">
      <c r="B22" s="3"/>
    </row>
  </sheetData>
  <mergeCells count="1">
    <mergeCell ref="A2:B2"/>
  </mergeCells>
  <phoneticPr fontId="18" type="noConversion"/>
  <pageMargins left="0.19685039370078741" right="0.15748031496062992" top="0.74803149606299213" bottom="0.35433070866141736" header="0.23622047244094491" footer="0.15748031496062992"/>
  <pageSetup paperSize="9" scale="90" orientation="portrait" r:id="rId1"/>
  <headerFooter>
    <oddHeader>&amp;L13. melléklet az 1/2018. (III. 13.) önkormányzati rendelethez&amp;C&amp;"Book Antiqua,Félkövér"&amp;11Zalaszántó Község Önkormányzata
egyéb működési célú támogatásai ÁHT-n kívülre&amp;R&amp;"Book Antiqua,Félkövér"13. melléklet
 Ft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20"/>
  <sheetViews>
    <sheetView view="pageLayout" zoomScaleNormal="100" workbookViewId="0">
      <selection activeCell="B8" sqref="B8"/>
    </sheetView>
  </sheetViews>
  <sheetFormatPr defaultRowHeight="16.5" x14ac:dyDescent="0.3"/>
  <cols>
    <col min="1" max="1" width="6.140625" style="76" bestFit="1" customWidth="1"/>
    <col min="2" max="2" width="59.42578125" style="3" customWidth="1"/>
    <col min="3" max="3" width="10.140625" style="3" bestFit="1" customWidth="1"/>
    <col min="4" max="4" width="9.85546875" style="3" bestFit="1" customWidth="1"/>
    <col min="5" max="5" width="11.140625" style="3" bestFit="1" customWidth="1"/>
    <col min="6" max="16384" width="9.140625" style="3"/>
  </cols>
  <sheetData>
    <row r="1" spans="1:7" ht="45.75" thickBot="1" x14ac:dyDescent="0.35">
      <c r="A1" s="61" t="s">
        <v>14</v>
      </c>
      <c r="B1" s="62" t="s">
        <v>213</v>
      </c>
      <c r="C1" s="204" t="s">
        <v>298</v>
      </c>
      <c r="D1" s="105" t="s">
        <v>142</v>
      </c>
      <c r="E1" s="192" t="s">
        <v>143</v>
      </c>
      <c r="G1" s="31"/>
    </row>
    <row r="2" spans="1:7" s="4" customFormat="1" ht="16.5" customHeight="1" x14ac:dyDescent="0.3">
      <c r="A2" s="733" t="s">
        <v>294</v>
      </c>
      <c r="B2" s="734"/>
      <c r="C2" s="268"/>
      <c r="D2" s="355"/>
      <c r="E2" s="356"/>
      <c r="G2" s="276"/>
    </row>
    <row r="3" spans="1:7" s="4" customFormat="1" x14ac:dyDescent="0.3">
      <c r="A3" s="275"/>
      <c r="B3" s="357"/>
      <c r="C3" s="218"/>
      <c r="D3" s="303"/>
      <c r="E3" s="358"/>
      <c r="G3" s="276"/>
    </row>
    <row r="4" spans="1:7" s="4" customFormat="1" x14ac:dyDescent="0.3">
      <c r="A4" s="275"/>
      <c r="B4" s="359"/>
      <c r="C4" s="215"/>
      <c r="D4" s="215"/>
      <c r="E4" s="88"/>
      <c r="G4" s="276"/>
    </row>
    <row r="5" spans="1:7" s="4" customFormat="1" x14ac:dyDescent="0.3">
      <c r="A5" s="275"/>
      <c r="B5" s="360"/>
      <c r="C5" s="262"/>
      <c r="D5" s="261"/>
      <c r="E5" s="238"/>
      <c r="G5" s="276"/>
    </row>
    <row r="6" spans="1:7" s="4" customFormat="1" x14ac:dyDescent="0.3">
      <c r="A6" s="275"/>
      <c r="B6" s="357"/>
      <c r="C6" s="361"/>
      <c r="D6" s="303"/>
      <c r="E6" s="358"/>
      <c r="G6" s="276"/>
    </row>
    <row r="7" spans="1:7" s="4" customFormat="1" x14ac:dyDescent="0.3">
      <c r="A7" s="275"/>
      <c r="B7" s="357"/>
      <c r="C7" s="215"/>
      <c r="D7" s="215"/>
      <c r="E7" s="88"/>
      <c r="G7" s="276"/>
    </row>
    <row r="8" spans="1:7" s="4" customFormat="1" x14ac:dyDescent="0.3">
      <c r="A8" s="275"/>
      <c r="B8" s="362"/>
      <c r="C8" s="216"/>
      <c r="D8" s="216"/>
      <c r="E8" s="238"/>
      <c r="G8" s="276"/>
    </row>
    <row r="9" spans="1:7" s="4" customFormat="1" x14ac:dyDescent="0.3">
      <c r="A9" s="275"/>
      <c r="B9" s="363"/>
      <c r="C9" s="216"/>
      <c r="D9" s="216"/>
      <c r="E9" s="238"/>
      <c r="G9" s="276"/>
    </row>
    <row r="10" spans="1:7" s="4" customFormat="1" x14ac:dyDescent="0.3">
      <c r="A10" s="275"/>
      <c r="B10" s="359"/>
      <c r="C10" s="215"/>
      <c r="D10" s="219"/>
      <c r="E10" s="237"/>
      <c r="G10" s="276"/>
    </row>
    <row r="11" spans="1:7" s="4" customFormat="1" x14ac:dyDescent="0.3">
      <c r="A11" s="275"/>
      <c r="B11" s="362"/>
      <c r="C11" s="216"/>
      <c r="D11" s="303"/>
      <c r="E11" s="364"/>
      <c r="G11" s="276"/>
    </row>
    <row r="12" spans="1:7" s="4" customFormat="1" x14ac:dyDescent="0.3">
      <c r="A12" s="275"/>
      <c r="B12" s="362"/>
      <c r="C12" s="216"/>
      <c r="D12" s="303"/>
      <c r="E12" s="364"/>
      <c r="G12" s="276"/>
    </row>
    <row r="13" spans="1:7" s="4" customFormat="1" ht="17.25" customHeight="1" x14ac:dyDescent="0.3">
      <c r="A13" s="275"/>
      <c r="B13" s="363"/>
      <c r="C13" s="216"/>
      <c r="D13" s="303"/>
      <c r="E13" s="248"/>
      <c r="G13" s="276"/>
    </row>
    <row r="14" spans="1:7" s="4" customFormat="1" x14ac:dyDescent="0.3">
      <c r="A14" s="275"/>
      <c r="B14" s="365"/>
      <c r="C14" s="215"/>
      <c r="D14" s="215"/>
      <c r="E14" s="88"/>
      <c r="G14" s="276"/>
    </row>
    <row r="15" spans="1:7" s="4" customFormat="1" x14ac:dyDescent="0.3">
      <c r="A15" s="275"/>
      <c r="B15" s="365"/>
      <c r="C15" s="205"/>
      <c r="D15" s="303"/>
      <c r="E15" s="364"/>
      <c r="G15" s="276"/>
    </row>
    <row r="16" spans="1:7" s="4" customFormat="1" x14ac:dyDescent="0.3">
      <c r="A16" s="735"/>
      <c r="B16" s="736"/>
      <c r="C16" s="205"/>
      <c r="D16" s="303"/>
      <c r="E16" s="364"/>
      <c r="G16" s="276"/>
    </row>
    <row r="17" spans="1:7" s="4" customFormat="1" x14ac:dyDescent="0.3">
      <c r="A17" s="275"/>
      <c r="B17" s="366"/>
      <c r="C17" s="205"/>
      <c r="D17" s="303"/>
      <c r="E17" s="364"/>
      <c r="G17" s="276"/>
    </row>
    <row r="18" spans="1:7" s="4" customFormat="1" x14ac:dyDescent="0.3">
      <c r="A18" s="275"/>
      <c r="B18" s="365" t="s">
        <v>24</v>
      </c>
      <c r="C18" s="205">
        <v>0</v>
      </c>
      <c r="D18" s="303"/>
      <c r="E18" s="364">
        <f>C18-D18</f>
        <v>0</v>
      </c>
      <c r="G18" s="276"/>
    </row>
    <row r="19" spans="1:7" s="4" customFormat="1" x14ac:dyDescent="0.3">
      <c r="A19" s="275"/>
      <c r="B19" s="367"/>
      <c r="C19" s="205"/>
      <c r="D19" s="303"/>
      <c r="E19" s="364"/>
    </row>
    <row r="20" spans="1:7" s="4" customFormat="1" ht="17.25" thickBot="1" x14ac:dyDescent="0.35">
      <c r="A20" s="270"/>
      <c r="B20" s="368" t="s">
        <v>57</v>
      </c>
      <c r="C20" s="220">
        <f>SUM(C16+C14)</f>
        <v>0</v>
      </c>
      <c r="D20" s="220">
        <f>SUM(D16+D14)</f>
        <v>0</v>
      </c>
      <c r="E20" s="369">
        <f>SUM(E16+E14)</f>
        <v>0</v>
      </c>
    </row>
  </sheetData>
  <mergeCells count="2">
    <mergeCell ref="A2:B2"/>
    <mergeCell ref="A16:B16"/>
  </mergeCells>
  <phoneticPr fontId="18" type="noConversion"/>
  <pageMargins left="0.59055118110236227" right="0.43307086614173229" top="1.2204724409448819" bottom="0.74803149606299213" header="0.31496062992125984" footer="0.31496062992125984"/>
  <pageSetup paperSize="9" scale="90" orientation="portrait" r:id="rId1"/>
  <headerFooter>
    <oddHeader>&amp;C&amp;"Book Antiqua,Félkövér"&amp;11Zalaszántó Község  Önkormányzata
egyéb felhalmozási célú kiadásai ÁHT-n kívülre&amp;R&amp;"Book Antiqua,Félkövér"14. melléklet
 Ft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8"/>
  <sheetViews>
    <sheetView view="pageLayout" zoomScaleNormal="100" workbookViewId="0">
      <selection activeCell="C16" sqref="C16"/>
    </sheetView>
  </sheetViews>
  <sheetFormatPr defaultRowHeight="16.5" x14ac:dyDescent="0.3"/>
  <cols>
    <col min="1" max="1" width="52.7109375" style="3" customWidth="1"/>
    <col min="2" max="2" width="20" style="3" customWidth="1"/>
    <col min="3" max="3" width="9.28515625" style="3" bestFit="1" customWidth="1"/>
    <col min="4" max="4" width="11.140625" style="3" bestFit="1" customWidth="1"/>
    <col min="5" max="5" width="9.42578125" style="3" bestFit="1" customWidth="1"/>
    <col min="6" max="6" width="11.140625" style="3" bestFit="1" customWidth="1"/>
    <col min="7" max="7" width="12.7109375" style="3" customWidth="1"/>
    <col min="8" max="16384" width="9.140625" style="3"/>
  </cols>
  <sheetData>
    <row r="1" spans="1:7" ht="20.25" customHeight="1" x14ac:dyDescent="0.3">
      <c r="A1" s="737" t="s">
        <v>85</v>
      </c>
      <c r="B1" s="739" t="s">
        <v>236</v>
      </c>
      <c r="C1" s="741" t="s">
        <v>86</v>
      </c>
      <c r="D1" s="741"/>
      <c r="E1" s="741" t="s">
        <v>87</v>
      </c>
      <c r="F1" s="741"/>
      <c r="G1" s="742" t="s">
        <v>88</v>
      </c>
    </row>
    <row r="2" spans="1:7" ht="34.5" customHeight="1" thickBot="1" x14ac:dyDescent="0.35">
      <c r="A2" s="738"/>
      <c r="B2" s="740"/>
      <c r="C2" s="127" t="s">
        <v>89</v>
      </c>
      <c r="D2" s="127" t="s">
        <v>90</v>
      </c>
      <c r="E2" s="127" t="s">
        <v>91</v>
      </c>
      <c r="F2" s="127" t="s">
        <v>90</v>
      </c>
      <c r="G2" s="743"/>
    </row>
    <row r="3" spans="1:7" x14ac:dyDescent="0.3">
      <c r="A3" s="128" t="s">
        <v>92</v>
      </c>
      <c r="B3" s="183" t="s">
        <v>118</v>
      </c>
      <c r="C3" s="129">
        <v>0</v>
      </c>
      <c r="D3" s="130">
        <v>0</v>
      </c>
      <c r="E3" s="129"/>
      <c r="F3" s="130"/>
      <c r="G3" s="131">
        <f t="shared" ref="G3:G11" si="0">SUM(F3+D3)</f>
        <v>0</v>
      </c>
    </row>
    <row r="4" spans="1:7" x14ac:dyDescent="0.3">
      <c r="A4" s="132" t="s">
        <v>93</v>
      </c>
      <c r="B4" s="133" t="s">
        <v>118</v>
      </c>
      <c r="C4" s="134"/>
      <c r="D4" s="135">
        <v>0</v>
      </c>
      <c r="E4" s="134">
        <v>0</v>
      </c>
      <c r="F4" s="135">
        <v>0</v>
      </c>
      <c r="G4" s="136">
        <f t="shared" si="0"/>
        <v>0</v>
      </c>
    </row>
    <row r="5" spans="1:7" x14ac:dyDescent="0.3">
      <c r="A5" s="132" t="s">
        <v>94</v>
      </c>
      <c r="B5" s="133" t="s">
        <v>118</v>
      </c>
      <c r="C5" s="134">
        <v>0</v>
      </c>
      <c r="D5" s="135">
        <v>0</v>
      </c>
      <c r="E5" s="134">
        <v>0</v>
      </c>
      <c r="F5" s="135">
        <v>0</v>
      </c>
      <c r="G5" s="136">
        <f t="shared" si="0"/>
        <v>0</v>
      </c>
    </row>
    <row r="6" spans="1:7" x14ac:dyDescent="0.3">
      <c r="A6" s="132" t="s">
        <v>95</v>
      </c>
      <c r="B6" s="183" t="s">
        <v>118</v>
      </c>
      <c r="C6" s="135">
        <v>0</v>
      </c>
      <c r="D6" s="135">
        <v>0</v>
      </c>
      <c r="E6" s="135">
        <v>0</v>
      </c>
      <c r="F6" s="135">
        <v>0</v>
      </c>
      <c r="G6" s="136">
        <f t="shared" si="0"/>
        <v>0</v>
      </c>
    </row>
    <row r="7" spans="1:7" x14ac:dyDescent="0.3">
      <c r="A7" s="132" t="s">
        <v>96</v>
      </c>
      <c r="B7" s="133" t="s">
        <v>274</v>
      </c>
      <c r="C7" s="186">
        <v>0</v>
      </c>
      <c r="D7" s="185">
        <v>0</v>
      </c>
      <c r="E7" s="186"/>
      <c r="F7" s="185"/>
      <c r="G7" s="187">
        <f t="shared" si="0"/>
        <v>0</v>
      </c>
    </row>
    <row r="8" spans="1:7" x14ac:dyDescent="0.3">
      <c r="A8" s="132" t="s">
        <v>97</v>
      </c>
      <c r="B8" s="133" t="s">
        <v>274</v>
      </c>
      <c r="C8" s="186">
        <v>0</v>
      </c>
      <c r="D8" s="185">
        <v>0</v>
      </c>
      <c r="E8" s="186"/>
      <c r="F8" s="185"/>
      <c r="G8" s="187">
        <f t="shared" si="0"/>
        <v>0</v>
      </c>
    </row>
    <row r="9" spans="1:7" x14ac:dyDescent="0.3">
      <c r="A9" s="132" t="s">
        <v>98</v>
      </c>
      <c r="B9" s="133" t="s">
        <v>99</v>
      </c>
      <c r="C9" s="186">
        <v>0</v>
      </c>
      <c r="D9" s="185">
        <v>0</v>
      </c>
      <c r="E9" s="186">
        <v>0</v>
      </c>
      <c r="F9" s="185">
        <v>0</v>
      </c>
      <c r="G9" s="187">
        <f t="shared" si="0"/>
        <v>0</v>
      </c>
    </row>
    <row r="10" spans="1:7" ht="33" x14ac:dyDescent="0.3">
      <c r="A10" s="137" t="s">
        <v>100</v>
      </c>
      <c r="B10" s="138"/>
      <c r="C10" s="135">
        <v>0</v>
      </c>
      <c r="D10" s="135"/>
      <c r="E10" s="135">
        <v>0</v>
      </c>
      <c r="F10" s="135"/>
      <c r="G10" s="136">
        <f t="shared" si="0"/>
        <v>0</v>
      </c>
    </row>
    <row r="11" spans="1:7" x14ac:dyDescent="0.3">
      <c r="A11" s="137" t="s">
        <v>101</v>
      </c>
      <c r="B11" s="139"/>
      <c r="C11" s="140">
        <v>0</v>
      </c>
      <c r="D11" s="140">
        <v>0</v>
      </c>
      <c r="E11" s="140">
        <v>0</v>
      </c>
      <c r="F11" s="140">
        <v>0</v>
      </c>
      <c r="G11" s="141">
        <f t="shared" si="0"/>
        <v>0</v>
      </c>
    </row>
    <row r="12" spans="1:7" s="31" customFormat="1" ht="15.75" thickBot="1" x14ac:dyDescent="0.3">
      <c r="A12" s="142" t="s">
        <v>24</v>
      </c>
      <c r="B12" s="744"/>
      <c r="C12" s="744"/>
      <c r="D12" s="744"/>
      <c r="E12" s="744"/>
      <c r="F12" s="744"/>
      <c r="G12" s="143">
        <f>SUM(G3:G11)</f>
        <v>0</v>
      </c>
    </row>
    <row r="14" spans="1:7" x14ac:dyDescent="0.3">
      <c r="B14" s="120"/>
      <c r="C14" s="120"/>
      <c r="D14" s="144"/>
    </row>
    <row r="16" spans="1:7" x14ac:dyDescent="0.3">
      <c r="D16" s="145"/>
    </row>
    <row r="17" spans="4:4" x14ac:dyDescent="0.3">
      <c r="D17" s="145"/>
    </row>
    <row r="18" spans="4:4" x14ac:dyDescent="0.3">
      <c r="D18" s="145"/>
    </row>
  </sheetData>
  <mergeCells count="6">
    <mergeCell ref="B12:F12"/>
    <mergeCell ref="A1:A2"/>
    <mergeCell ref="B1:B2"/>
    <mergeCell ref="C1:D1"/>
    <mergeCell ref="E1:F1"/>
    <mergeCell ref="G1:G2"/>
  </mergeCells>
  <pageMargins left="0.70866141732283472" right="0.70866141732283472" top="1.0236220472440944" bottom="0.74803149606299213" header="0.31496062992125984" footer="0.31496062992125984"/>
  <pageSetup paperSize="9" orientation="landscape" r:id="rId1"/>
  <headerFooter>
    <oddHeader>&amp;L14. melléklet az 1/2018. (III. 13.) önkormányzati rendelethez&amp;C&amp;"Book Antiqua,Félkövér"&amp;11Zalaszántó Község  Önkormányzata 
2018. évi közvetett támogatásai&amp;R&amp;"Book Antiqua,Normál"&amp;11 &amp;"Book Antiqua,Félkövér"14. melléklet
Ft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44"/>
  <sheetViews>
    <sheetView view="pageLayout" zoomScaleNormal="100" workbookViewId="0">
      <selection activeCell="A12" sqref="A12:F12"/>
    </sheetView>
  </sheetViews>
  <sheetFormatPr defaultRowHeight="13.5" x14ac:dyDescent="0.25"/>
  <cols>
    <col min="1" max="1" width="6.28515625" style="1" customWidth="1"/>
    <col min="2" max="2" width="89.5703125" style="1" customWidth="1"/>
    <col min="3" max="3" width="12" style="1" bestFit="1" customWidth="1"/>
    <col min="4" max="4" width="12.140625" style="1" bestFit="1" customWidth="1"/>
    <col min="5" max="5" width="11.5703125" style="1" bestFit="1" customWidth="1"/>
    <col min="6" max="6" width="12.85546875" style="1" bestFit="1" customWidth="1"/>
    <col min="7" max="7" width="11" style="1" bestFit="1" customWidth="1"/>
    <col min="8" max="8" width="12" style="1" bestFit="1" customWidth="1"/>
    <col min="9" max="16384" width="9.140625" style="1"/>
  </cols>
  <sheetData>
    <row r="1" spans="1:7" x14ac:dyDescent="0.25">
      <c r="A1" s="750" t="s">
        <v>102</v>
      </c>
      <c r="B1" s="750"/>
    </row>
    <row r="2" spans="1:7" x14ac:dyDescent="0.25">
      <c r="A2" s="146"/>
      <c r="B2" s="146"/>
    </row>
    <row r="3" spans="1:7" ht="14.25" thickBot="1" x14ac:dyDescent="0.3">
      <c r="A3" s="750" t="s">
        <v>103</v>
      </c>
      <c r="B3" s="750"/>
    </row>
    <row r="4" spans="1:7" ht="15" x14ac:dyDescent="0.3">
      <c r="A4" s="751" t="s">
        <v>14</v>
      </c>
      <c r="B4" s="753" t="s">
        <v>15</v>
      </c>
      <c r="C4" s="747"/>
      <c r="D4" s="748"/>
      <c r="E4" s="749"/>
      <c r="F4" s="745" t="s">
        <v>1</v>
      </c>
      <c r="G4" s="147"/>
    </row>
    <row r="5" spans="1:7" ht="15.75" thickBot="1" x14ac:dyDescent="0.3">
      <c r="A5" s="752"/>
      <c r="B5" s="754"/>
      <c r="C5" s="148" t="s">
        <v>104</v>
      </c>
      <c r="D5" s="149" t="s">
        <v>105</v>
      </c>
      <c r="E5" s="148" t="s">
        <v>106</v>
      </c>
      <c r="F5" s="746"/>
      <c r="G5" s="147"/>
    </row>
    <row r="6" spans="1:7" ht="54.75" x14ac:dyDescent="0.3">
      <c r="A6" s="151">
        <v>1</v>
      </c>
      <c r="B6" s="152" t="s">
        <v>107</v>
      </c>
      <c r="C6" s="153">
        <v>6585</v>
      </c>
      <c r="D6" s="154">
        <v>6585</v>
      </c>
      <c r="E6" s="154">
        <v>52765</v>
      </c>
      <c r="F6" s="155">
        <f>SUM(C6:E6)</f>
        <v>65935</v>
      </c>
      <c r="G6" s="150"/>
    </row>
    <row r="7" spans="1:7" ht="32.25" customHeight="1" x14ac:dyDescent="0.3">
      <c r="A7" s="250">
        <v>2</v>
      </c>
      <c r="B7" s="249" t="s">
        <v>272</v>
      </c>
      <c r="C7" s="154"/>
      <c r="D7" s="154">
        <v>27000</v>
      </c>
      <c r="E7" s="154"/>
      <c r="F7" s="155">
        <f>SUM(C7:E7)</f>
        <v>27000</v>
      </c>
      <c r="G7" s="150"/>
    </row>
    <row r="8" spans="1:7" ht="33" customHeight="1" thickBot="1" x14ac:dyDescent="0.35">
      <c r="A8" s="255">
        <v>3</v>
      </c>
      <c r="B8" s="256" t="s">
        <v>257</v>
      </c>
      <c r="C8" s="239">
        <v>30000</v>
      </c>
      <c r="D8" s="160"/>
      <c r="E8" s="160"/>
      <c r="F8" s="251">
        <f>SUM(C8:E8)</f>
        <v>30000</v>
      </c>
      <c r="G8" s="150"/>
    </row>
    <row r="9" spans="1:7" s="2" customFormat="1" ht="21" customHeight="1" thickBot="1" x14ac:dyDescent="0.35">
      <c r="A9" s="257"/>
      <c r="B9" s="258" t="s">
        <v>108</v>
      </c>
      <c r="C9" s="156">
        <f>SUM(C6:C8)</f>
        <v>36585</v>
      </c>
      <c r="D9" s="156">
        <f>SUM(D6:D8)</f>
        <v>33585</v>
      </c>
      <c r="E9" s="156">
        <f>SUM(E6:E8)</f>
        <v>52765</v>
      </c>
      <c r="F9" s="156">
        <f>SUM(F6:F8)</f>
        <v>122935</v>
      </c>
      <c r="G9" s="150"/>
    </row>
    <row r="10" spans="1:7" s="2" customFormat="1" ht="15" x14ac:dyDescent="0.3">
      <c r="A10" s="10"/>
      <c r="B10" s="157"/>
      <c r="C10" s="158"/>
      <c r="D10" s="158"/>
      <c r="E10" s="158"/>
      <c r="F10" s="158"/>
      <c r="G10" s="158"/>
    </row>
    <row r="11" spans="1:7" x14ac:dyDescent="0.25">
      <c r="A11" s="750" t="s">
        <v>109</v>
      </c>
      <c r="B11" s="750"/>
    </row>
    <row r="12" spans="1:7" x14ac:dyDescent="0.25">
      <c r="A12" s="762" t="s">
        <v>256</v>
      </c>
      <c r="B12" s="762"/>
      <c r="C12" s="762"/>
      <c r="D12" s="762"/>
      <c r="E12" s="762"/>
      <c r="F12" s="762"/>
    </row>
    <row r="13" spans="1:7" x14ac:dyDescent="0.25">
      <c r="G13" s="162"/>
    </row>
    <row r="14" spans="1:7" ht="14.25" thickBot="1" x14ac:dyDescent="0.3">
      <c r="A14" s="767" t="s">
        <v>110</v>
      </c>
      <c r="B14" s="768"/>
      <c r="G14" s="162"/>
    </row>
    <row r="15" spans="1:7" s="2" customFormat="1" ht="18.75" customHeight="1" x14ac:dyDescent="0.3">
      <c r="A15" s="755" t="s">
        <v>14</v>
      </c>
      <c r="B15" s="757" t="s">
        <v>15</v>
      </c>
      <c r="C15" s="634"/>
      <c r="D15" s="635"/>
      <c r="E15" s="759"/>
      <c r="F15" s="760" t="s">
        <v>1</v>
      </c>
      <c r="G15" s="163"/>
    </row>
    <row r="16" spans="1:7" s="2" customFormat="1" ht="15.75" thickBot="1" x14ac:dyDescent="0.35">
      <c r="A16" s="756"/>
      <c r="B16" s="758"/>
      <c r="C16" s="159" t="s">
        <v>104</v>
      </c>
      <c r="D16" s="159" t="s">
        <v>105</v>
      </c>
      <c r="E16" s="159" t="s">
        <v>111</v>
      </c>
      <c r="F16" s="761"/>
      <c r="G16" s="164"/>
    </row>
    <row r="17" spans="1:8" ht="15" x14ac:dyDescent="0.3">
      <c r="A17" s="165">
        <v>1</v>
      </c>
      <c r="B17" s="166" t="s">
        <v>112</v>
      </c>
      <c r="C17" s="17">
        <v>5000</v>
      </c>
      <c r="D17" s="17">
        <v>5000</v>
      </c>
      <c r="E17" s="17">
        <v>66438</v>
      </c>
      <c r="F17" s="167">
        <f>SUM(C17:E17)</f>
        <v>76438</v>
      </c>
      <c r="G17" s="168"/>
      <c r="H17" s="162"/>
    </row>
    <row r="18" spans="1:8" s="2" customFormat="1" ht="17.25" customHeight="1" thickBot="1" x14ac:dyDescent="0.35">
      <c r="A18" s="169"/>
      <c r="B18" s="102" t="s">
        <v>24</v>
      </c>
      <c r="C18" s="170">
        <f>SUM(C17)</f>
        <v>5000</v>
      </c>
      <c r="D18" s="170">
        <f>SUM(D17)</f>
        <v>5000</v>
      </c>
      <c r="E18" s="170">
        <f>SUM(E17)</f>
        <v>66438</v>
      </c>
      <c r="F18" s="171">
        <f>SUM(C18:E18)</f>
        <v>76438</v>
      </c>
      <c r="G18" s="10"/>
    </row>
    <row r="19" spans="1:8" s="2" customFormat="1" ht="15" x14ac:dyDescent="0.3">
      <c r="A19" s="10"/>
      <c r="B19" s="10"/>
      <c r="C19" s="174"/>
      <c r="D19" s="174"/>
      <c r="E19" s="174"/>
      <c r="F19" s="150"/>
      <c r="G19" s="10"/>
    </row>
    <row r="20" spans="1:8" ht="15" x14ac:dyDescent="0.3">
      <c r="A20" s="10"/>
      <c r="B20" s="10"/>
      <c r="C20" s="174"/>
      <c r="D20" s="174"/>
      <c r="E20" s="174"/>
      <c r="F20" s="174"/>
      <c r="G20" s="162"/>
    </row>
    <row r="21" spans="1:8" ht="14.25" thickBot="1" x14ac:dyDescent="0.3">
      <c r="A21" s="750" t="s">
        <v>113</v>
      </c>
      <c r="B21" s="750"/>
      <c r="G21" s="162"/>
    </row>
    <row r="22" spans="1:8" ht="15" x14ac:dyDescent="0.3">
      <c r="A22" s="763" t="s">
        <v>14</v>
      </c>
      <c r="B22" s="765" t="s">
        <v>15</v>
      </c>
      <c r="C22" s="747"/>
      <c r="D22" s="748"/>
      <c r="E22" s="749"/>
      <c r="F22" s="745" t="s">
        <v>1</v>
      </c>
      <c r="G22" s="162"/>
    </row>
    <row r="23" spans="1:8" ht="15.75" thickBot="1" x14ac:dyDescent="0.3">
      <c r="A23" s="764"/>
      <c r="B23" s="766"/>
      <c r="C23" s="148" t="s">
        <v>104</v>
      </c>
      <c r="D23" s="149" t="s">
        <v>105</v>
      </c>
      <c r="E23" s="149" t="s">
        <v>106</v>
      </c>
      <c r="F23" s="746"/>
      <c r="G23" s="162"/>
    </row>
    <row r="24" spans="1:8" ht="41.25" x14ac:dyDescent="0.3">
      <c r="A24" s="241">
        <v>1</v>
      </c>
      <c r="B24" s="240" t="s">
        <v>114</v>
      </c>
      <c r="C24" s="153">
        <v>2147</v>
      </c>
      <c r="D24" s="18">
        <v>1846</v>
      </c>
      <c r="E24" s="18">
        <v>4927</v>
      </c>
      <c r="F24" s="155">
        <f>SUM(C24:E24)</f>
        <v>8920</v>
      </c>
      <c r="G24" s="162"/>
    </row>
    <row r="25" spans="1:8" ht="27.75" x14ac:dyDescent="0.3">
      <c r="A25" s="250">
        <v>2</v>
      </c>
      <c r="B25" s="249" t="s">
        <v>272</v>
      </c>
      <c r="C25" s="154"/>
      <c r="D25" s="18">
        <v>2000</v>
      </c>
      <c r="E25" s="18"/>
      <c r="F25" s="155">
        <f>SUM(C25:E25)</f>
        <v>2000</v>
      </c>
      <c r="G25" s="162"/>
    </row>
    <row r="26" spans="1:8" ht="28.5" thickBot="1" x14ac:dyDescent="0.35">
      <c r="A26" s="151">
        <v>3</v>
      </c>
      <c r="B26" s="152" t="s">
        <v>257</v>
      </c>
      <c r="C26" s="252">
        <v>2060</v>
      </c>
      <c r="D26" s="19"/>
      <c r="E26" s="19"/>
      <c r="F26" s="251">
        <f>SUM(C26:E26)</f>
        <v>2060</v>
      </c>
      <c r="G26" s="162"/>
    </row>
    <row r="27" spans="1:8" ht="17.25" customHeight="1" thickBot="1" x14ac:dyDescent="0.35">
      <c r="A27" s="161"/>
      <c r="B27" s="175" t="s">
        <v>24</v>
      </c>
      <c r="C27" s="156">
        <f>SUM(C24:C26)</f>
        <v>4207</v>
      </c>
      <c r="D27" s="156">
        <f>SUM(D24:D26)</f>
        <v>3846</v>
      </c>
      <c r="E27" s="156">
        <f>SUM(E24:E26)</f>
        <v>4927</v>
      </c>
      <c r="F27" s="188">
        <f>SUM(C27:E27)</f>
        <v>12980</v>
      </c>
      <c r="G27" s="162"/>
    </row>
    <row r="28" spans="1:8" ht="15" x14ac:dyDescent="0.3">
      <c r="A28" s="10"/>
      <c r="B28" s="157"/>
      <c r="C28" s="158"/>
      <c r="D28" s="158"/>
      <c r="E28" s="158"/>
      <c r="F28" s="158"/>
      <c r="G28" s="162"/>
    </row>
    <row r="29" spans="1:8" ht="14.25" thickBot="1" x14ac:dyDescent="0.3">
      <c r="A29" s="750" t="s">
        <v>115</v>
      </c>
      <c r="B29" s="750"/>
    </row>
    <row r="30" spans="1:8" s="2" customFormat="1" ht="15" x14ac:dyDescent="0.3">
      <c r="A30" s="755" t="s">
        <v>14</v>
      </c>
      <c r="B30" s="757" t="s">
        <v>15</v>
      </c>
      <c r="C30" s="634"/>
      <c r="D30" s="635"/>
      <c r="E30" s="759"/>
      <c r="F30" s="760" t="s">
        <v>1</v>
      </c>
      <c r="G30" s="163"/>
    </row>
    <row r="31" spans="1:8" s="2" customFormat="1" ht="15.75" thickBot="1" x14ac:dyDescent="0.35">
      <c r="A31" s="756"/>
      <c r="B31" s="758"/>
      <c r="C31" s="159" t="s">
        <v>104</v>
      </c>
      <c r="D31" s="159" t="s">
        <v>105</v>
      </c>
      <c r="E31" s="159" t="s">
        <v>265</v>
      </c>
      <c r="F31" s="761"/>
      <c r="G31" s="164"/>
    </row>
    <row r="32" spans="1:8" ht="16.5" x14ac:dyDescent="0.3">
      <c r="A32" s="176">
        <v>1</v>
      </c>
      <c r="B32" s="74" t="s">
        <v>260</v>
      </c>
      <c r="C32" s="90">
        <v>8500</v>
      </c>
      <c r="D32" s="90">
        <v>9440</v>
      </c>
      <c r="E32" s="90"/>
      <c r="F32" s="155">
        <f>SUM(C32:E32)</f>
        <v>17940</v>
      </c>
      <c r="G32" s="168"/>
    </row>
    <row r="33" spans="1:8" ht="15" x14ac:dyDescent="0.3">
      <c r="A33" s="172">
        <v>2</v>
      </c>
      <c r="B33" s="177" t="s">
        <v>116</v>
      </c>
      <c r="C33" s="19">
        <v>0</v>
      </c>
      <c r="D33" s="19">
        <v>0</v>
      </c>
      <c r="E33" s="18">
        <v>0</v>
      </c>
      <c r="F33" s="155">
        <f t="shared" ref="F33:F39" si="0">SUM(C33:E33)</f>
        <v>0</v>
      </c>
      <c r="G33" s="168"/>
    </row>
    <row r="34" spans="1:8" ht="15" x14ac:dyDescent="0.3">
      <c r="A34" s="173">
        <v>3</v>
      </c>
      <c r="B34" s="184" t="s">
        <v>117</v>
      </c>
      <c r="C34" s="18">
        <v>20</v>
      </c>
      <c r="D34" s="18">
        <v>20</v>
      </c>
      <c r="E34" s="18">
        <v>20</v>
      </c>
      <c r="F34" s="155">
        <f t="shared" si="0"/>
        <v>60</v>
      </c>
      <c r="G34" s="168"/>
      <c r="H34" s="162"/>
    </row>
    <row r="35" spans="1:8" ht="15" x14ac:dyDescent="0.3">
      <c r="A35" s="173">
        <v>4</v>
      </c>
      <c r="B35" s="269" t="s">
        <v>261</v>
      </c>
      <c r="C35" s="18">
        <v>1200</v>
      </c>
      <c r="D35" s="18">
        <v>1200</v>
      </c>
      <c r="E35" s="18">
        <v>1200</v>
      </c>
      <c r="F35" s="155">
        <f t="shared" si="0"/>
        <v>3600</v>
      </c>
      <c r="G35" s="168"/>
      <c r="H35" s="162"/>
    </row>
    <row r="36" spans="1:8" ht="15" x14ac:dyDescent="0.3">
      <c r="A36" s="173">
        <v>5</v>
      </c>
      <c r="B36" s="269" t="s">
        <v>262</v>
      </c>
      <c r="C36" s="18">
        <v>770</v>
      </c>
      <c r="D36" s="18">
        <v>770</v>
      </c>
      <c r="E36" s="18">
        <v>770</v>
      </c>
      <c r="F36" s="155">
        <f t="shared" si="0"/>
        <v>2310</v>
      </c>
      <c r="G36" s="168"/>
      <c r="H36" s="162"/>
    </row>
    <row r="37" spans="1:8" ht="15" x14ac:dyDescent="0.3">
      <c r="A37" s="173">
        <v>6</v>
      </c>
      <c r="B37" s="184" t="s">
        <v>264</v>
      </c>
      <c r="C37" s="18">
        <v>1200</v>
      </c>
      <c r="D37" s="18">
        <v>1500</v>
      </c>
      <c r="E37" s="18">
        <v>1500</v>
      </c>
      <c r="F37" s="155">
        <f t="shared" si="0"/>
        <v>4200</v>
      </c>
      <c r="G37" s="168"/>
      <c r="H37" s="162"/>
    </row>
    <row r="38" spans="1:8" ht="15" x14ac:dyDescent="0.3">
      <c r="A38" s="173">
        <v>8</v>
      </c>
      <c r="B38" s="184" t="s">
        <v>263</v>
      </c>
      <c r="C38" s="18">
        <v>4700</v>
      </c>
      <c r="D38" s="18">
        <v>4700</v>
      </c>
      <c r="E38" s="18">
        <v>14100</v>
      </c>
      <c r="F38" s="155">
        <f t="shared" si="0"/>
        <v>23500</v>
      </c>
      <c r="G38" s="168"/>
      <c r="H38" s="162"/>
    </row>
    <row r="39" spans="1:8" ht="15.75" thickBot="1" x14ac:dyDescent="0.35">
      <c r="A39" s="173">
        <v>9</v>
      </c>
      <c r="B39" s="184" t="s">
        <v>273</v>
      </c>
      <c r="C39" s="18">
        <v>0</v>
      </c>
      <c r="D39" s="18">
        <v>170880</v>
      </c>
      <c r="E39" s="18">
        <v>0</v>
      </c>
      <c r="F39" s="155">
        <f t="shared" si="0"/>
        <v>170880</v>
      </c>
      <c r="G39" s="168"/>
      <c r="H39" s="162"/>
    </row>
    <row r="40" spans="1:8" s="2" customFormat="1" ht="15.75" thickBot="1" x14ac:dyDescent="0.35">
      <c r="A40" s="178"/>
      <c r="B40" s="179" t="s">
        <v>24</v>
      </c>
      <c r="C40" s="180">
        <f>SUM(C32:C39)</f>
        <v>16390</v>
      </c>
      <c r="D40" s="180">
        <f>SUM(D32:D39)</f>
        <v>188510</v>
      </c>
      <c r="E40" s="180">
        <f>SUM(E32:E39)</f>
        <v>17590</v>
      </c>
      <c r="F40" s="180">
        <f>SUM(F32:F39)</f>
        <v>222490</v>
      </c>
      <c r="G40" s="168"/>
      <c r="H40" s="10"/>
    </row>
    <row r="43" spans="1:8" ht="12.75" customHeight="1" x14ac:dyDescent="0.25"/>
    <row r="44" spans="1:8" ht="12.75" customHeight="1" x14ac:dyDescent="0.25"/>
  </sheetData>
  <mergeCells count="23">
    <mergeCell ref="A12:F12"/>
    <mergeCell ref="F22:F23"/>
    <mergeCell ref="A29:B29"/>
    <mergeCell ref="A22:A23"/>
    <mergeCell ref="B22:B23"/>
    <mergeCell ref="A15:A16"/>
    <mergeCell ref="C15:E15"/>
    <mergeCell ref="A14:B14"/>
    <mergeCell ref="A30:A31"/>
    <mergeCell ref="B30:B31"/>
    <mergeCell ref="C30:E30"/>
    <mergeCell ref="F15:F16"/>
    <mergeCell ref="C22:E22"/>
    <mergeCell ref="B15:B16"/>
    <mergeCell ref="A21:B21"/>
    <mergeCell ref="F30:F31"/>
    <mergeCell ref="F4:F5"/>
    <mergeCell ref="C4:E4"/>
    <mergeCell ref="A11:B11"/>
    <mergeCell ref="A1:B1"/>
    <mergeCell ref="A3:B3"/>
    <mergeCell ref="A4:A5"/>
    <mergeCell ref="B4:B5"/>
  </mergeCells>
  <pageMargins left="0.82677165354330717" right="0.27559055118110237" top="0.74803149606299213" bottom="0.31496062992125984" header="0.31496062992125984" footer="0.31496062992125984"/>
  <pageSetup paperSize="9" scale="85" orientation="landscape" r:id="rId1"/>
  <headerFooter>
    <oddHeader>&amp;C&amp;"Book Antiqua,Félkövér"&amp;11KIMUTATÁS
az Önkormányzat többéves kihatással járó kötelezettségeiről&amp;R&amp;"Book Antiqua,Félkövér"&amp;11 16. melléklet
 Ft</oddHeader>
  </headerFooter>
  <rowBreaks count="1" manualBreakCount="1">
    <brk id="28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P22"/>
  <sheetViews>
    <sheetView view="pageLayout" zoomScaleNormal="100" workbookViewId="0">
      <selection activeCell="P3" sqref="P3"/>
    </sheetView>
  </sheetViews>
  <sheetFormatPr defaultRowHeight="13.5" x14ac:dyDescent="0.25"/>
  <cols>
    <col min="1" max="1" width="3.5703125" style="181" customWidth="1"/>
    <col min="2" max="2" width="20.28515625" style="181" customWidth="1"/>
    <col min="3" max="14" width="9.140625" style="181"/>
    <col min="15" max="15" width="10.140625" style="181" bestFit="1" customWidth="1"/>
    <col min="16" max="16384" width="9.140625" style="181"/>
  </cols>
  <sheetData>
    <row r="1" spans="1:16" x14ac:dyDescent="0.25">
      <c r="A1"/>
    </row>
    <row r="2" spans="1:16" ht="14.25" thickBot="1" x14ac:dyDescent="0.3">
      <c r="A2" s="564"/>
      <c r="B2" s="565" t="s">
        <v>15</v>
      </c>
      <c r="C2" s="565" t="s">
        <v>316</v>
      </c>
      <c r="D2" s="565" t="s">
        <v>317</v>
      </c>
      <c r="E2" s="565" t="s">
        <v>318</v>
      </c>
      <c r="F2" s="565" t="s">
        <v>319</v>
      </c>
      <c r="G2" s="565" t="s">
        <v>320</v>
      </c>
      <c r="H2" s="565" t="s">
        <v>321</v>
      </c>
      <c r="I2" s="565" t="s">
        <v>322</v>
      </c>
      <c r="J2" s="565" t="s">
        <v>323</v>
      </c>
      <c r="K2" s="565" t="s">
        <v>324</v>
      </c>
      <c r="L2" s="565" t="s">
        <v>325</v>
      </c>
      <c r="M2" s="565" t="s">
        <v>326</v>
      </c>
      <c r="N2" s="566" t="s">
        <v>327</v>
      </c>
      <c r="O2" s="565" t="s">
        <v>328</v>
      </c>
    </row>
    <row r="3" spans="1:16" x14ac:dyDescent="0.25">
      <c r="A3" s="567" t="s">
        <v>314</v>
      </c>
      <c r="B3" s="221" t="s">
        <v>82</v>
      </c>
      <c r="C3" s="568">
        <v>700000</v>
      </c>
      <c r="D3" s="568">
        <v>700000</v>
      </c>
      <c r="E3" s="568">
        <v>800000</v>
      </c>
      <c r="F3" s="568">
        <v>1500000</v>
      </c>
      <c r="G3" s="568">
        <v>800000</v>
      </c>
      <c r="H3" s="568">
        <v>300000</v>
      </c>
      <c r="I3" s="568">
        <v>1400000</v>
      </c>
      <c r="J3" s="568">
        <v>200000</v>
      </c>
      <c r="K3" s="568">
        <v>500000</v>
      </c>
      <c r="L3" s="568">
        <v>1500000</v>
      </c>
      <c r="M3" s="568">
        <v>600000</v>
      </c>
      <c r="N3" s="568">
        <v>511815</v>
      </c>
      <c r="O3" s="568">
        <f>C3+D3+E3+F3+G3+H3+I3+J3+K3+L3+M3+N3</f>
        <v>9511815</v>
      </c>
    </row>
    <row r="4" spans="1:16" ht="27" x14ac:dyDescent="0.25">
      <c r="A4" s="569" t="s">
        <v>302</v>
      </c>
      <c r="B4" s="221" t="s">
        <v>205</v>
      </c>
      <c r="C4" s="570">
        <v>10000000</v>
      </c>
      <c r="D4" s="570">
        <v>10000000</v>
      </c>
      <c r="E4" s="570">
        <v>10000000</v>
      </c>
      <c r="F4" s="570">
        <v>10000000</v>
      </c>
      <c r="G4" s="570">
        <v>10000000</v>
      </c>
      <c r="H4" s="570">
        <v>10000000</v>
      </c>
      <c r="I4" s="570">
        <v>10000000</v>
      </c>
      <c r="J4" s="570">
        <v>10000000</v>
      </c>
      <c r="K4" s="570">
        <v>10000000</v>
      </c>
      <c r="L4" s="570">
        <v>10000000</v>
      </c>
      <c r="M4" s="570">
        <v>10000000</v>
      </c>
      <c r="N4" s="570">
        <v>10591726</v>
      </c>
      <c r="O4" s="568">
        <f t="shared" ref="O4:O10" si="0">C4+D4+E4+F4+G4+H4+I4+J4+K4+L4+M4+N4</f>
        <v>120591726</v>
      </c>
    </row>
    <row r="5" spans="1:16" x14ac:dyDescent="0.25">
      <c r="A5" s="571" t="s">
        <v>296</v>
      </c>
      <c r="B5" s="221" t="s">
        <v>25</v>
      </c>
      <c r="C5" s="570">
        <v>100000</v>
      </c>
      <c r="D5" s="570">
        <v>100000</v>
      </c>
      <c r="E5" s="570">
        <v>12000000</v>
      </c>
      <c r="F5" s="570">
        <v>2100000</v>
      </c>
      <c r="G5" s="570">
        <v>500000</v>
      </c>
      <c r="H5" s="570">
        <v>300000</v>
      </c>
      <c r="I5" s="570">
        <v>200000</v>
      </c>
      <c r="J5" s="570">
        <v>100000</v>
      </c>
      <c r="K5" s="570">
        <v>13000000</v>
      </c>
      <c r="L5" s="570">
        <v>3000000</v>
      </c>
      <c r="M5" s="570">
        <v>700000</v>
      </c>
      <c r="N5" s="570">
        <v>100000</v>
      </c>
      <c r="O5" s="568">
        <f t="shared" si="0"/>
        <v>32200000</v>
      </c>
    </row>
    <row r="6" spans="1:16" ht="40.5" x14ac:dyDescent="0.25">
      <c r="A6" s="571" t="s">
        <v>308</v>
      </c>
      <c r="B6" s="221" t="s">
        <v>339</v>
      </c>
      <c r="C6" s="570"/>
      <c r="D6" s="570"/>
      <c r="E6" s="570"/>
      <c r="F6" s="570">
        <v>3999897</v>
      </c>
      <c r="G6" s="570"/>
      <c r="H6" s="570"/>
      <c r="I6" s="570">
        <v>41860122</v>
      </c>
      <c r="J6" s="570">
        <v>10000000</v>
      </c>
      <c r="K6" s="570"/>
      <c r="L6" s="570"/>
      <c r="M6" s="570">
        <v>7206613</v>
      </c>
      <c r="N6" s="570"/>
      <c r="O6" s="568">
        <v>63066632</v>
      </c>
    </row>
    <row r="7" spans="1:16" x14ac:dyDescent="0.25">
      <c r="A7" s="571" t="s">
        <v>312</v>
      </c>
      <c r="B7" s="221" t="s">
        <v>167</v>
      </c>
      <c r="C7" s="570"/>
      <c r="D7" s="570"/>
      <c r="E7" s="570"/>
      <c r="F7" s="570"/>
      <c r="G7" s="570"/>
      <c r="H7" s="570"/>
      <c r="I7" s="570"/>
      <c r="J7" s="570"/>
      <c r="K7" s="570"/>
      <c r="L7" s="570"/>
      <c r="M7" s="570"/>
      <c r="N7" s="572"/>
      <c r="O7" s="568">
        <f t="shared" si="0"/>
        <v>0</v>
      </c>
    </row>
    <row r="8" spans="1:16" x14ac:dyDescent="0.25">
      <c r="A8" s="571" t="s">
        <v>330</v>
      </c>
      <c r="B8" s="221" t="s">
        <v>230</v>
      </c>
      <c r="C8" s="570">
        <v>9000</v>
      </c>
      <c r="D8" s="570">
        <v>9000</v>
      </c>
      <c r="E8" s="570">
        <v>9000</v>
      </c>
      <c r="F8" s="570">
        <v>9000</v>
      </c>
      <c r="G8" s="570">
        <v>8000</v>
      </c>
      <c r="H8" s="570">
        <v>8000</v>
      </c>
      <c r="I8" s="570">
        <v>8000</v>
      </c>
      <c r="J8" s="570">
        <v>8000</v>
      </c>
      <c r="K8" s="570">
        <v>8000</v>
      </c>
      <c r="L8" s="570">
        <v>8000</v>
      </c>
      <c r="M8" s="570">
        <v>8000</v>
      </c>
      <c r="N8" s="570">
        <v>8000</v>
      </c>
      <c r="O8" s="568">
        <f t="shared" si="0"/>
        <v>100000</v>
      </c>
    </row>
    <row r="9" spans="1:16" x14ac:dyDescent="0.25">
      <c r="A9" s="571" t="s">
        <v>331</v>
      </c>
      <c r="B9" s="222" t="s">
        <v>245</v>
      </c>
      <c r="C9" s="570"/>
      <c r="D9" s="570"/>
      <c r="E9" s="570"/>
      <c r="F9" s="570"/>
      <c r="G9" s="570"/>
      <c r="H9" s="570"/>
      <c r="I9" s="570"/>
      <c r="J9" s="570"/>
      <c r="K9" s="570"/>
      <c r="L9" s="570"/>
      <c r="M9" s="570"/>
      <c r="N9" s="572"/>
      <c r="O9" s="568">
        <f t="shared" si="0"/>
        <v>0</v>
      </c>
    </row>
    <row r="10" spans="1:16" ht="14.25" thickBot="1" x14ac:dyDescent="0.3">
      <c r="A10" s="571" t="s">
        <v>332</v>
      </c>
      <c r="B10" s="222" t="s">
        <v>340</v>
      </c>
      <c r="C10" s="570">
        <v>3000000</v>
      </c>
      <c r="D10" s="570">
        <v>3000000</v>
      </c>
      <c r="E10" s="570">
        <v>37297393</v>
      </c>
      <c r="F10" s="570">
        <v>4000000</v>
      </c>
      <c r="G10" s="570">
        <v>1000000</v>
      </c>
      <c r="H10" s="570">
        <v>1000000</v>
      </c>
      <c r="I10" s="570">
        <v>1000000</v>
      </c>
      <c r="J10" s="570">
        <v>500000</v>
      </c>
      <c r="K10" s="570">
        <v>2000000</v>
      </c>
      <c r="L10" s="570">
        <v>5000000</v>
      </c>
      <c r="M10" s="570">
        <v>1000000</v>
      </c>
      <c r="N10" s="570">
        <v>480211</v>
      </c>
      <c r="O10" s="568">
        <f t="shared" si="0"/>
        <v>59277604</v>
      </c>
    </row>
    <row r="11" spans="1:16" ht="14.25" thickBot="1" x14ac:dyDescent="0.3">
      <c r="A11" s="573" t="s">
        <v>333</v>
      </c>
      <c r="B11" s="574" t="s">
        <v>338</v>
      </c>
      <c r="C11" s="575">
        <f t="shared" ref="C11:O11" si="1">SUM(C3:C10)</f>
        <v>13809000</v>
      </c>
      <c r="D11" s="575">
        <f t="shared" si="1"/>
        <v>13809000</v>
      </c>
      <c r="E11" s="575">
        <f t="shared" si="1"/>
        <v>60106393</v>
      </c>
      <c r="F11" s="575">
        <f t="shared" si="1"/>
        <v>21608897</v>
      </c>
      <c r="G11" s="575">
        <f t="shared" si="1"/>
        <v>12308000</v>
      </c>
      <c r="H11" s="575">
        <f t="shared" si="1"/>
        <v>11608000</v>
      </c>
      <c r="I11" s="575">
        <f t="shared" si="1"/>
        <v>54468122</v>
      </c>
      <c r="J11" s="575">
        <f t="shared" si="1"/>
        <v>20808000</v>
      </c>
      <c r="K11" s="575">
        <f t="shared" si="1"/>
        <v>25508000</v>
      </c>
      <c r="L11" s="575">
        <f t="shared" si="1"/>
        <v>19508000</v>
      </c>
      <c r="M11" s="575">
        <f t="shared" si="1"/>
        <v>19514613</v>
      </c>
      <c r="N11" s="575">
        <f t="shared" si="1"/>
        <v>11691752</v>
      </c>
      <c r="O11" s="575">
        <f t="shared" si="1"/>
        <v>284747777</v>
      </c>
    </row>
    <row r="12" spans="1:16" x14ac:dyDescent="0.25">
      <c r="A12" s="576"/>
      <c r="B12" s="577"/>
      <c r="C12" s="578"/>
      <c r="D12" s="578"/>
      <c r="E12" s="578"/>
      <c r="F12" s="578"/>
      <c r="G12" s="578"/>
      <c r="H12" s="578"/>
      <c r="I12" s="578"/>
      <c r="J12" s="578"/>
      <c r="K12" s="578"/>
      <c r="L12" s="578"/>
      <c r="M12" s="578"/>
      <c r="N12" s="578"/>
      <c r="O12" s="579"/>
    </row>
    <row r="13" spans="1:16" x14ac:dyDescent="0.25">
      <c r="A13" s="571" t="s">
        <v>341</v>
      </c>
      <c r="B13" s="221" t="s">
        <v>0</v>
      </c>
      <c r="C13" s="570">
        <v>6100000</v>
      </c>
      <c r="D13" s="570">
        <v>6100000</v>
      </c>
      <c r="E13" s="570">
        <v>6100000</v>
      </c>
      <c r="F13" s="570">
        <v>8300000</v>
      </c>
      <c r="G13" s="570">
        <v>6100000</v>
      </c>
      <c r="H13" s="570">
        <v>6100000</v>
      </c>
      <c r="I13" s="570">
        <v>6100000</v>
      </c>
      <c r="J13" s="570">
        <v>6100000</v>
      </c>
      <c r="K13" s="570">
        <v>6100000</v>
      </c>
      <c r="L13" s="570">
        <v>6100000</v>
      </c>
      <c r="M13" s="570">
        <v>6100000</v>
      </c>
      <c r="N13" s="570">
        <v>6195100</v>
      </c>
      <c r="O13" s="570">
        <f>SUM(C13:N13)</f>
        <v>75495100</v>
      </c>
    </row>
    <row r="14" spans="1:16" ht="27" x14ac:dyDescent="0.25">
      <c r="A14" s="571" t="s">
        <v>334</v>
      </c>
      <c r="B14" s="221" t="s">
        <v>345</v>
      </c>
      <c r="C14" s="570">
        <v>1200000</v>
      </c>
      <c r="D14" s="570">
        <v>1200000</v>
      </c>
      <c r="E14" s="570">
        <v>1200000</v>
      </c>
      <c r="F14" s="570">
        <v>1189000</v>
      </c>
      <c r="G14" s="570">
        <v>1200000</v>
      </c>
      <c r="H14" s="570">
        <v>1200000</v>
      </c>
      <c r="I14" s="570">
        <v>1300000</v>
      </c>
      <c r="J14" s="570">
        <v>1200000</v>
      </c>
      <c r="K14" s="570">
        <v>1200000</v>
      </c>
      <c r="L14" s="570">
        <v>1200000</v>
      </c>
      <c r="M14" s="570">
        <v>1200000</v>
      </c>
      <c r="N14" s="570">
        <v>1250000</v>
      </c>
      <c r="O14" s="570">
        <f>SUM(C14:N14)</f>
        <v>14539000</v>
      </c>
    </row>
    <row r="15" spans="1:16" x14ac:dyDescent="0.25">
      <c r="A15" s="571" t="s">
        <v>335</v>
      </c>
      <c r="B15" s="221" t="s">
        <v>10</v>
      </c>
      <c r="C15" s="570">
        <v>8100000</v>
      </c>
      <c r="D15" s="570">
        <v>8000000</v>
      </c>
      <c r="E15" s="570">
        <v>7500000</v>
      </c>
      <c r="F15" s="570">
        <v>5000000</v>
      </c>
      <c r="G15" s="570">
        <v>4593000</v>
      </c>
      <c r="H15" s="570">
        <v>5000000</v>
      </c>
      <c r="I15" s="570">
        <v>4000000</v>
      </c>
      <c r="J15" s="570">
        <v>4399080</v>
      </c>
      <c r="K15" s="570">
        <v>5000000</v>
      </c>
      <c r="L15" s="570">
        <v>5200000</v>
      </c>
      <c r="M15" s="570">
        <v>7800000</v>
      </c>
      <c r="N15" s="570">
        <v>9000997</v>
      </c>
      <c r="O15" s="570">
        <f>N15+M15+L15+K15+J15+I15+H15+G15+F15+E15+D15+C15</f>
        <v>73593077</v>
      </c>
      <c r="P15" s="580"/>
    </row>
    <row r="16" spans="1:16" ht="40.5" x14ac:dyDescent="0.25">
      <c r="A16" s="571" t="s">
        <v>336</v>
      </c>
      <c r="B16" s="221" t="s">
        <v>339</v>
      </c>
      <c r="C16" s="570">
        <v>2500000</v>
      </c>
      <c r="D16" s="570">
        <v>2500000</v>
      </c>
      <c r="E16" s="570">
        <v>2000000</v>
      </c>
      <c r="F16" s="570">
        <v>2000000</v>
      </c>
      <c r="G16" s="570">
        <v>2500000</v>
      </c>
      <c r="H16" s="570">
        <v>2500000</v>
      </c>
      <c r="I16" s="570">
        <v>2500000</v>
      </c>
      <c r="J16" s="570">
        <v>2500000</v>
      </c>
      <c r="K16" s="570">
        <v>2500000</v>
      </c>
      <c r="L16" s="570">
        <v>2500000</v>
      </c>
      <c r="M16" s="570">
        <v>2241881</v>
      </c>
      <c r="N16" s="570">
        <v>2500000</v>
      </c>
      <c r="O16" s="570">
        <f>SUM(C16:N16)</f>
        <v>28741881</v>
      </c>
    </row>
    <row r="17" spans="1:16" ht="27" x14ac:dyDescent="0.25">
      <c r="A17" s="571" t="s">
        <v>337</v>
      </c>
      <c r="B17" s="221" t="s">
        <v>329</v>
      </c>
      <c r="C17" s="570"/>
      <c r="D17" s="570"/>
      <c r="E17" s="570">
        <v>3000000</v>
      </c>
      <c r="F17" s="570"/>
      <c r="G17" s="570">
        <v>0</v>
      </c>
      <c r="H17" s="570"/>
      <c r="I17" s="570"/>
      <c r="J17" s="570"/>
      <c r="K17" s="570"/>
      <c r="L17" s="570">
        <v>2500000</v>
      </c>
      <c r="M17" s="570">
        <v>1416000</v>
      </c>
      <c r="N17" s="572"/>
      <c r="O17" s="570">
        <f>N17+M17+L17+K17+J17+I17+H17+G17+F17+E17+D17+C17</f>
        <v>6916000</v>
      </c>
      <c r="P17" s="580"/>
    </row>
    <row r="18" spans="1:16" x14ac:dyDescent="0.25">
      <c r="A18" s="571">
        <v>15</v>
      </c>
      <c r="B18" s="221" t="s">
        <v>153</v>
      </c>
      <c r="C18" s="570"/>
      <c r="D18" s="570"/>
      <c r="E18" s="570">
        <v>37297393</v>
      </c>
      <c r="F18" s="570"/>
      <c r="G18" s="570"/>
      <c r="H18" s="570"/>
      <c r="I18" s="570"/>
      <c r="J18" s="570"/>
      <c r="K18" s="570">
        <v>46051326</v>
      </c>
      <c r="L18" s="570"/>
      <c r="M18" s="570"/>
      <c r="N18" s="572"/>
      <c r="O18" s="570">
        <f>N18+M18+L18+K18+J18+I18+H18+G18+F18+E18+D18+C18</f>
        <v>83348719</v>
      </c>
    </row>
    <row r="19" spans="1:16" x14ac:dyDescent="0.25">
      <c r="A19" s="571" t="s">
        <v>344</v>
      </c>
      <c r="B19" s="221" t="s">
        <v>152</v>
      </c>
      <c r="C19" s="570"/>
      <c r="D19" s="570"/>
      <c r="E19" s="570">
        <v>50000</v>
      </c>
      <c r="F19" s="570"/>
      <c r="G19" s="570"/>
      <c r="H19" s="570">
        <v>100000</v>
      </c>
      <c r="I19" s="570"/>
      <c r="J19" s="570"/>
      <c r="K19" s="570"/>
      <c r="L19" s="570"/>
      <c r="M19" s="570">
        <v>50000</v>
      </c>
      <c r="N19" s="570"/>
      <c r="O19" s="570">
        <f>N19+M19+L19+K19+J19+I19+H19+G19+F19+E19+D19+C19</f>
        <v>200000</v>
      </c>
    </row>
    <row r="20" spans="1:16" x14ac:dyDescent="0.25">
      <c r="A20" s="571" t="s">
        <v>343</v>
      </c>
      <c r="B20" s="221" t="s">
        <v>208</v>
      </c>
      <c r="C20" s="570"/>
      <c r="D20" s="570"/>
      <c r="E20" s="570"/>
      <c r="F20" s="570"/>
      <c r="G20" s="570"/>
      <c r="H20" s="570"/>
      <c r="I20" s="570"/>
      <c r="J20" s="570"/>
      <c r="K20" s="570"/>
      <c r="L20" s="570"/>
      <c r="M20" s="570"/>
      <c r="N20" s="570"/>
      <c r="O20" s="570">
        <f>N20+M20+L20+K20+J20+I20+H20+G20+F20+E20+D20+C20</f>
        <v>0</v>
      </c>
    </row>
    <row r="21" spans="1:16" ht="14.25" thickBot="1" x14ac:dyDescent="0.3">
      <c r="A21" s="571" t="s">
        <v>342</v>
      </c>
      <c r="B21" s="222" t="s">
        <v>154</v>
      </c>
      <c r="C21" s="570"/>
      <c r="D21" s="570"/>
      <c r="E21" s="570"/>
      <c r="F21" s="570"/>
      <c r="G21" s="570">
        <v>1500000</v>
      </c>
      <c r="H21" s="570"/>
      <c r="I21" s="570"/>
      <c r="J21" s="570">
        <v>0</v>
      </c>
      <c r="K21" s="570">
        <v>414000</v>
      </c>
      <c r="L21" s="570"/>
      <c r="M21" s="570"/>
      <c r="N21" s="572">
        <v>0</v>
      </c>
      <c r="O21" s="570">
        <f>N21+M21+L21+K21+J21+I21+H21+G21+F21+E21+D21+C21</f>
        <v>1914000</v>
      </c>
    </row>
    <row r="22" spans="1:16" ht="14.25" thickBot="1" x14ac:dyDescent="0.3">
      <c r="A22" s="573" t="s">
        <v>347</v>
      </c>
      <c r="B22" s="574" t="s">
        <v>346</v>
      </c>
      <c r="C22" s="575">
        <f>SUM(C13:C21)</f>
        <v>17900000</v>
      </c>
      <c r="D22" s="575">
        <f t="shared" ref="D22:N22" si="2">SUM(D13:D21)</f>
        <v>17800000</v>
      </c>
      <c r="E22" s="575">
        <f t="shared" si="2"/>
        <v>57147393</v>
      </c>
      <c r="F22" s="575">
        <f t="shared" si="2"/>
        <v>16489000</v>
      </c>
      <c r="G22" s="575">
        <f t="shared" si="2"/>
        <v>15893000</v>
      </c>
      <c r="H22" s="575">
        <f t="shared" si="2"/>
        <v>14900000</v>
      </c>
      <c r="I22" s="575">
        <f t="shared" si="2"/>
        <v>13900000</v>
      </c>
      <c r="J22" s="575">
        <f t="shared" si="2"/>
        <v>14199080</v>
      </c>
      <c r="K22" s="575">
        <f t="shared" si="2"/>
        <v>61265326</v>
      </c>
      <c r="L22" s="575">
        <f t="shared" si="2"/>
        <v>17500000</v>
      </c>
      <c r="M22" s="575">
        <f t="shared" si="2"/>
        <v>18807881</v>
      </c>
      <c r="N22" s="575">
        <f t="shared" si="2"/>
        <v>18946097</v>
      </c>
      <c r="O22" s="575">
        <f>O13+O14+O15+O16+O17+O18+O19+O20+O21</f>
        <v>284747777</v>
      </c>
    </row>
  </sheetData>
  <pageMargins left="0.31496062992125984" right="0.19685039370078741" top="0.74803149606299213" bottom="0.74803149606299213" header="0.31496062992125984" footer="0.31496062992125984"/>
  <pageSetup paperSize="9" orientation="landscape" r:id="rId1"/>
  <headerFooter>
    <oddHeader>&amp;L15. melléklet az 1/2018. (III. 13.) önkormányzati rendelethez&amp;C&amp;"Book Antiqua,Félkövér"&amp;11Zalaszántó Község Önkormányzata
2018. évi előirányzat-felhasználási ütemterve&amp;R&amp;"Book Antiqua,Félkövér"&amp;11 15. melléklet
 Ft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2:J34"/>
  <sheetViews>
    <sheetView tabSelected="1" view="pageLayout" zoomScaleNormal="100" workbookViewId="0">
      <selection activeCell="I16" sqref="I16"/>
    </sheetView>
  </sheetViews>
  <sheetFormatPr defaultRowHeight="12.75" x14ac:dyDescent="0.2"/>
  <cols>
    <col min="1" max="1" width="2" customWidth="1"/>
    <col min="3" max="3" width="43.42578125" customWidth="1"/>
    <col min="4" max="4" width="15.85546875" customWidth="1"/>
    <col min="5" max="5" width="13.7109375" customWidth="1"/>
    <col min="6" max="6" width="11.42578125" customWidth="1"/>
    <col min="7" max="7" width="12.85546875" customWidth="1"/>
  </cols>
  <sheetData>
    <row r="2" spans="1:10" ht="15.75" x14ac:dyDescent="0.25">
      <c r="A2" s="582"/>
      <c r="B2" s="779"/>
      <c r="C2" s="780"/>
      <c r="D2" s="780"/>
      <c r="E2" s="583"/>
      <c r="F2" s="583"/>
      <c r="G2" s="583"/>
    </row>
    <row r="3" spans="1:10" x14ac:dyDescent="0.2">
      <c r="A3" s="778" t="s">
        <v>392</v>
      </c>
      <c r="B3" s="778"/>
      <c r="C3" s="778"/>
      <c r="D3" s="778"/>
      <c r="E3" s="778"/>
      <c r="F3" s="778"/>
      <c r="G3" s="778"/>
      <c r="H3" s="585"/>
      <c r="I3" s="585"/>
      <c r="J3" s="585"/>
    </row>
    <row r="4" spans="1:10" ht="15.75" x14ac:dyDescent="0.2">
      <c r="A4" s="781" t="s">
        <v>389</v>
      </c>
      <c r="B4" s="782"/>
      <c r="C4" s="782"/>
      <c r="D4" s="782"/>
      <c r="E4" s="782"/>
      <c r="F4" s="782"/>
      <c r="G4" s="782"/>
    </row>
    <row r="5" spans="1:10" ht="15.75" x14ac:dyDescent="0.2">
      <c r="A5" s="781" t="s">
        <v>388</v>
      </c>
      <c r="B5" s="782"/>
      <c r="C5" s="782"/>
      <c r="D5" s="782"/>
      <c r="E5" s="782"/>
      <c r="F5" s="782"/>
      <c r="G5" s="782"/>
    </row>
    <row r="6" spans="1:10" ht="15.75" x14ac:dyDescent="0.25">
      <c r="A6" s="582"/>
      <c r="B6" s="585"/>
      <c r="C6" s="585"/>
      <c r="D6" s="582"/>
      <c r="E6" s="583"/>
      <c r="F6" s="583"/>
      <c r="G6" s="584" t="s">
        <v>390</v>
      </c>
    </row>
    <row r="7" spans="1:10" x14ac:dyDescent="0.2">
      <c r="A7" s="783" t="s">
        <v>14</v>
      </c>
      <c r="B7" s="785" t="s">
        <v>15</v>
      </c>
      <c r="C7" s="786"/>
      <c r="D7" s="769" t="s">
        <v>350</v>
      </c>
      <c r="E7" s="771" t="s">
        <v>351</v>
      </c>
      <c r="F7" s="773" t="s">
        <v>352</v>
      </c>
      <c r="G7" s="773" t="s">
        <v>387</v>
      </c>
    </row>
    <row r="8" spans="1:10" x14ac:dyDescent="0.2">
      <c r="A8" s="784"/>
      <c r="B8" s="787"/>
      <c r="C8" s="788"/>
      <c r="D8" s="770"/>
      <c r="E8" s="772"/>
      <c r="F8" s="774"/>
      <c r="G8" s="774"/>
    </row>
    <row r="9" spans="1:10" ht="15.75" x14ac:dyDescent="0.25">
      <c r="A9" s="586">
        <v>1</v>
      </c>
      <c r="B9" s="587">
        <v>2</v>
      </c>
      <c r="C9" s="588">
        <v>3</v>
      </c>
      <c r="D9" s="589">
        <v>4</v>
      </c>
      <c r="E9" s="590">
        <v>5</v>
      </c>
      <c r="F9" s="590">
        <v>6</v>
      </c>
      <c r="G9" s="590">
        <v>7</v>
      </c>
    </row>
    <row r="10" spans="1:10" ht="15.75" x14ac:dyDescent="0.25">
      <c r="A10" s="591" t="s">
        <v>314</v>
      </c>
      <c r="B10" s="775" t="s">
        <v>353</v>
      </c>
      <c r="C10" s="776"/>
      <c r="D10" s="592">
        <f>SUM(D11:D14)</f>
        <v>183610051</v>
      </c>
      <c r="E10" s="593">
        <f>SUM(E11:E14)</f>
        <v>198838000</v>
      </c>
      <c r="F10" s="594">
        <f>SUM(F11:F14)</f>
        <v>203000000</v>
      </c>
      <c r="G10" s="595">
        <f>SUM(G11:G14)</f>
        <v>210000000</v>
      </c>
    </row>
    <row r="11" spans="1:10" x14ac:dyDescent="0.2">
      <c r="A11" s="596" t="s">
        <v>302</v>
      </c>
      <c r="B11" s="597" t="s">
        <v>354</v>
      </c>
      <c r="C11" s="598" t="s">
        <v>355</v>
      </c>
      <c r="D11" s="599">
        <f>'1'!B4+'1'!B6</f>
        <v>141798236</v>
      </c>
      <c r="E11" s="599">
        <v>155188000</v>
      </c>
      <c r="F11" s="599">
        <v>158000000</v>
      </c>
      <c r="G11" s="600">
        <v>161000000</v>
      </c>
    </row>
    <row r="12" spans="1:10" x14ac:dyDescent="0.2">
      <c r="A12" s="596" t="s">
        <v>296</v>
      </c>
      <c r="B12" s="597" t="s">
        <v>356</v>
      </c>
      <c r="C12" s="598" t="s">
        <v>25</v>
      </c>
      <c r="D12" s="599">
        <f>'1'!B3</f>
        <v>32200000</v>
      </c>
      <c r="E12" s="599">
        <v>33600000</v>
      </c>
      <c r="F12" s="599">
        <v>34000000</v>
      </c>
      <c r="G12" s="600">
        <v>36000000</v>
      </c>
    </row>
    <row r="13" spans="1:10" x14ac:dyDescent="0.2">
      <c r="A13" s="596" t="s">
        <v>308</v>
      </c>
      <c r="B13" s="597" t="s">
        <v>357</v>
      </c>
      <c r="C13" s="598" t="s">
        <v>82</v>
      </c>
      <c r="D13" s="599">
        <f>'1'!B5</f>
        <v>9511815</v>
      </c>
      <c r="E13" s="599">
        <v>10000000</v>
      </c>
      <c r="F13" s="602">
        <v>11000000</v>
      </c>
      <c r="G13" s="601">
        <v>13000000</v>
      </c>
    </row>
    <row r="14" spans="1:10" ht="15.75" x14ac:dyDescent="0.25">
      <c r="A14" s="596" t="s">
        <v>312</v>
      </c>
      <c r="B14" s="597" t="s">
        <v>358</v>
      </c>
      <c r="C14" s="598" t="s">
        <v>168</v>
      </c>
      <c r="D14" s="599">
        <f>'1'!B8</f>
        <v>100000</v>
      </c>
      <c r="E14" s="599">
        <v>50000</v>
      </c>
      <c r="F14" s="603"/>
      <c r="G14" s="603"/>
    </row>
    <row r="15" spans="1:10" ht="15.75" x14ac:dyDescent="0.25">
      <c r="A15" s="591" t="s">
        <v>330</v>
      </c>
      <c r="B15" s="604" t="s">
        <v>359</v>
      </c>
      <c r="C15" s="605"/>
      <c r="D15" s="606">
        <f>SUM(D16:D18)</f>
        <v>41860122</v>
      </c>
      <c r="E15" s="599">
        <f>E16</f>
        <v>10000000</v>
      </c>
      <c r="F15" s="603"/>
      <c r="G15" s="603"/>
    </row>
    <row r="16" spans="1:10" ht="15.75" x14ac:dyDescent="0.25">
      <c r="A16" s="596" t="s">
        <v>331</v>
      </c>
      <c r="B16" s="597" t="s">
        <v>360</v>
      </c>
      <c r="C16" s="607" t="s">
        <v>361</v>
      </c>
      <c r="D16" s="599">
        <f>'1'!B16</f>
        <v>41860122</v>
      </c>
      <c r="E16" s="599">
        <v>10000000</v>
      </c>
      <c r="F16" s="603"/>
      <c r="G16" s="603"/>
    </row>
    <row r="17" spans="1:7" ht="15.75" x14ac:dyDescent="0.25">
      <c r="A17" s="596" t="s">
        <v>332</v>
      </c>
      <c r="B17" s="597" t="s">
        <v>362</v>
      </c>
      <c r="C17" s="598" t="s">
        <v>167</v>
      </c>
      <c r="D17" s="599"/>
      <c r="E17" s="599">
        <f>D17*1.05</f>
        <v>0</v>
      </c>
      <c r="F17" s="603"/>
      <c r="G17" s="603"/>
    </row>
    <row r="18" spans="1:7" ht="15.75" x14ac:dyDescent="0.25">
      <c r="A18" s="596" t="s">
        <v>333</v>
      </c>
      <c r="B18" s="597" t="s">
        <v>363</v>
      </c>
      <c r="C18" s="598" t="s">
        <v>189</v>
      </c>
      <c r="D18" s="599">
        <v>0</v>
      </c>
      <c r="E18" s="603"/>
      <c r="F18" s="603"/>
      <c r="G18" s="603"/>
    </row>
    <row r="19" spans="1:7" x14ac:dyDescent="0.2">
      <c r="A19" s="591" t="s">
        <v>341</v>
      </c>
      <c r="B19" s="604" t="s">
        <v>46</v>
      </c>
      <c r="C19" s="598"/>
      <c r="D19" s="606">
        <f>SUM(D20)</f>
        <v>59277604</v>
      </c>
      <c r="E19" s="606">
        <f>SUM(E20)</f>
        <v>10000000</v>
      </c>
      <c r="F19" s="606">
        <f>SUM(F20)</f>
        <v>8000000</v>
      </c>
      <c r="G19" s="608">
        <f>SUM(G20)</f>
        <v>7000000</v>
      </c>
    </row>
    <row r="20" spans="1:7" x14ac:dyDescent="0.2">
      <c r="A20" s="596" t="s">
        <v>334</v>
      </c>
      <c r="B20" s="597" t="s">
        <v>364</v>
      </c>
      <c r="C20" s="598" t="s">
        <v>46</v>
      </c>
      <c r="D20" s="599">
        <f>'1'!B9+'1'!B19</f>
        <v>59277604</v>
      </c>
      <c r="E20" s="601">
        <v>10000000</v>
      </c>
      <c r="F20" s="602">
        <v>8000000</v>
      </c>
      <c r="G20" s="601">
        <v>7000000</v>
      </c>
    </row>
    <row r="21" spans="1:7" x14ac:dyDescent="0.2">
      <c r="A21" s="609" t="s">
        <v>335</v>
      </c>
      <c r="B21" s="610" t="s">
        <v>365</v>
      </c>
      <c r="C21" s="611"/>
      <c r="D21" s="612">
        <f>SUM(D10+D15+D19)</f>
        <v>284747777</v>
      </c>
      <c r="E21" s="612">
        <f>SUM(E10+E15+E19)</f>
        <v>218838000</v>
      </c>
      <c r="F21" s="612">
        <f>SUM(F10+F15+F19)</f>
        <v>211000000</v>
      </c>
      <c r="G21" s="613">
        <f>SUM(G10+G15+G19)</f>
        <v>217000000</v>
      </c>
    </row>
    <row r="22" spans="1:7" ht="15.75" x14ac:dyDescent="0.25">
      <c r="A22" s="591" t="s">
        <v>336</v>
      </c>
      <c r="B22" s="777" t="s">
        <v>366</v>
      </c>
      <c r="C22" s="776"/>
      <c r="D22" s="606">
        <f>SUM(D23:D27)</f>
        <v>196636161</v>
      </c>
      <c r="E22" s="606">
        <f>SUM(E23:E27)</f>
        <v>199100000</v>
      </c>
      <c r="F22" s="606">
        <f>SUM(F23:F27)</f>
        <v>205500000</v>
      </c>
      <c r="G22" s="608">
        <f>SUM(G23:G27)</f>
        <v>217000000</v>
      </c>
    </row>
    <row r="23" spans="1:7" x14ac:dyDescent="0.2">
      <c r="A23" s="596" t="s">
        <v>337</v>
      </c>
      <c r="B23" s="597" t="s">
        <v>367</v>
      </c>
      <c r="C23" s="598" t="s">
        <v>368</v>
      </c>
      <c r="D23" s="599">
        <f>'1'!D3</f>
        <v>75495100</v>
      </c>
      <c r="E23" s="599">
        <v>80000000</v>
      </c>
      <c r="F23" s="599">
        <v>81000000</v>
      </c>
      <c r="G23" s="600">
        <v>83500000</v>
      </c>
    </row>
    <row r="24" spans="1:7" x14ac:dyDescent="0.2">
      <c r="A24" s="596" t="s">
        <v>369</v>
      </c>
      <c r="B24" s="597" t="s">
        <v>370</v>
      </c>
      <c r="C24" s="607" t="s">
        <v>371</v>
      </c>
      <c r="D24" s="599">
        <f>'1'!D4</f>
        <v>14539000</v>
      </c>
      <c r="E24" s="599">
        <v>17000000</v>
      </c>
      <c r="F24" s="599">
        <v>17500000</v>
      </c>
      <c r="G24" s="600">
        <v>18500000</v>
      </c>
    </row>
    <row r="25" spans="1:7" x14ac:dyDescent="0.2">
      <c r="A25" s="596" t="s">
        <v>344</v>
      </c>
      <c r="B25" s="597" t="s">
        <v>372</v>
      </c>
      <c r="C25" s="598" t="s">
        <v>10</v>
      </c>
      <c r="D25" s="599">
        <f>'1'!D5</f>
        <v>73593077</v>
      </c>
      <c r="E25" s="599">
        <v>75000000</v>
      </c>
      <c r="F25" s="599">
        <v>80000000</v>
      </c>
      <c r="G25" s="600">
        <v>85000000</v>
      </c>
    </row>
    <row r="26" spans="1:7" x14ac:dyDescent="0.2">
      <c r="A26" s="596" t="s">
        <v>343</v>
      </c>
      <c r="B26" s="597" t="s">
        <v>373</v>
      </c>
      <c r="C26" s="598" t="s">
        <v>329</v>
      </c>
      <c r="D26" s="599">
        <f>'1'!D8</f>
        <v>6916000</v>
      </c>
      <c r="E26" s="599">
        <v>7100000</v>
      </c>
      <c r="F26" s="599">
        <v>7000000</v>
      </c>
      <c r="G26" s="600">
        <v>8000000</v>
      </c>
    </row>
    <row r="27" spans="1:7" x14ac:dyDescent="0.2">
      <c r="A27" s="596" t="s">
        <v>342</v>
      </c>
      <c r="B27" s="597" t="s">
        <v>301</v>
      </c>
      <c r="C27" s="598" t="s">
        <v>7</v>
      </c>
      <c r="D27" s="599">
        <f>'1'!D6+'1'!D7+'1'!D9</f>
        <v>26092984</v>
      </c>
      <c r="E27" s="599">
        <v>20000000</v>
      </c>
      <c r="F27" s="599">
        <v>20000000</v>
      </c>
      <c r="G27" s="600">
        <v>22000000</v>
      </c>
    </row>
    <row r="28" spans="1:7" x14ac:dyDescent="0.2">
      <c r="A28" s="591" t="s">
        <v>347</v>
      </c>
      <c r="B28" s="614" t="s">
        <v>374</v>
      </c>
      <c r="C28" s="615"/>
      <c r="D28" s="606">
        <f>SUM(D29:D31)</f>
        <v>83548719</v>
      </c>
      <c r="E28" s="606">
        <f>SUM(E29:E31)</f>
        <v>15000000</v>
      </c>
      <c r="F28" s="606">
        <f>SUM(F29:F31)</f>
        <v>2000000</v>
      </c>
      <c r="G28" s="608">
        <f>SUM(G29:G31)</f>
        <v>0</v>
      </c>
    </row>
    <row r="29" spans="1:7" x14ac:dyDescent="0.2">
      <c r="A29" s="596" t="s">
        <v>375</v>
      </c>
      <c r="B29" s="616" t="s">
        <v>376</v>
      </c>
      <c r="C29" s="598" t="s">
        <v>79</v>
      </c>
      <c r="D29" s="599">
        <f>'1'!D15</f>
        <v>200000</v>
      </c>
      <c r="E29" s="599">
        <v>10000000</v>
      </c>
      <c r="F29" s="599">
        <v>2000000</v>
      </c>
      <c r="G29" s="600">
        <v>0</v>
      </c>
    </row>
    <row r="30" spans="1:7" x14ac:dyDescent="0.2">
      <c r="A30" s="596" t="s">
        <v>377</v>
      </c>
      <c r="B30" s="616" t="s">
        <v>378</v>
      </c>
      <c r="C30" s="598" t="s">
        <v>379</v>
      </c>
      <c r="D30" s="599">
        <f>'1'!D16</f>
        <v>83348719</v>
      </c>
      <c r="E30" s="599">
        <v>5000000</v>
      </c>
      <c r="F30" s="599">
        <v>0</v>
      </c>
      <c r="G30" s="600">
        <v>0</v>
      </c>
    </row>
    <row r="31" spans="1:7" x14ac:dyDescent="0.2">
      <c r="A31" s="596" t="s">
        <v>380</v>
      </c>
      <c r="B31" s="597" t="s">
        <v>381</v>
      </c>
      <c r="C31" s="607" t="s">
        <v>176</v>
      </c>
      <c r="D31" s="599">
        <v>0</v>
      </c>
      <c r="E31" s="599">
        <v>0</v>
      </c>
      <c r="F31" s="599">
        <v>0</v>
      </c>
      <c r="G31" s="600">
        <v>0</v>
      </c>
    </row>
    <row r="32" spans="1:7" ht="15.75" x14ac:dyDescent="0.25">
      <c r="A32" s="591" t="s">
        <v>382</v>
      </c>
      <c r="B32" s="604" t="s">
        <v>23</v>
      </c>
      <c r="C32" s="607"/>
      <c r="D32" s="606">
        <f>SUM(D33)</f>
        <v>4562897</v>
      </c>
      <c r="E32" s="601">
        <f>E33</f>
        <v>4738000</v>
      </c>
      <c r="F32" s="602">
        <f>F33</f>
        <v>3500000</v>
      </c>
      <c r="G32" s="603"/>
    </row>
    <row r="33" spans="1:7" ht="15.75" x14ac:dyDescent="0.25">
      <c r="A33" s="596" t="s">
        <v>383</v>
      </c>
      <c r="B33" s="597" t="s">
        <v>384</v>
      </c>
      <c r="C33" s="607" t="s">
        <v>23</v>
      </c>
      <c r="D33" s="599">
        <f>'1'!D11</f>
        <v>4562897</v>
      </c>
      <c r="E33" s="599">
        <v>4738000</v>
      </c>
      <c r="F33" s="602">
        <v>3500000</v>
      </c>
      <c r="G33" s="603"/>
    </row>
    <row r="34" spans="1:7" x14ac:dyDescent="0.2">
      <c r="A34" s="609" t="s">
        <v>385</v>
      </c>
      <c r="B34" s="610" t="s">
        <v>386</v>
      </c>
      <c r="C34" s="611"/>
      <c r="D34" s="612">
        <f>SUM(D28,D22,D32)</f>
        <v>284747777</v>
      </c>
      <c r="E34" s="612">
        <f>SUM(E28,E22,E32)</f>
        <v>218838000</v>
      </c>
      <c r="F34" s="612">
        <f>SUM(F28,F22,F32)</f>
        <v>211000000</v>
      </c>
      <c r="G34" s="613">
        <f>SUM(G28,G22,G32)</f>
        <v>217000000</v>
      </c>
    </row>
  </sheetData>
  <mergeCells count="12">
    <mergeCell ref="B22:C22"/>
    <mergeCell ref="A3:G3"/>
    <mergeCell ref="B2:D2"/>
    <mergeCell ref="A4:G4"/>
    <mergeCell ref="A5:G5"/>
    <mergeCell ref="A7:A8"/>
    <mergeCell ref="B7:C8"/>
    <mergeCell ref="D7:D8"/>
    <mergeCell ref="E7:E8"/>
    <mergeCell ref="F7:F8"/>
    <mergeCell ref="G7:G8"/>
    <mergeCell ref="B10:C10"/>
  </mergeCells>
  <pageMargins left="0.7" right="0.7" top="0.75" bottom="0.75" header="0.3" footer="0.3"/>
  <pageSetup paperSize="9" orientation="landscape" r:id="rId1"/>
  <headerFooter>
    <oddHeader>&amp;L16. melléklet az 1/2018. (III. 13.) önkormányzati rendekethez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9"/>
  <sheetViews>
    <sheetView view="pageLayout" zoomScaleNormal="100" workbookViewId="0">
      <selection activeCell="B50" sqref="B50"/>
    </sheetView>
  </sheetViews>
  <sheetFormatPr defaultRowHeight="16.5" x14ac:dyDescent="0.3"/>
  <cols>
    <col min="1" max="1" width="5.5703125" style="32" customWidth="1"/>
    <col min="2" max="2" width="61.7109375" style="3" customWidth="1"/>
    <col min="3" max="3" width="14.85546875" style="14" bestFit="1" customWidth="1"/>
    <col min="4" max="4" width="14.42578125" style="3" bestFit="1" customWidth="1"/>
    <col min="5" max="5" width="15.5703125" style="3" bestFit="1" customWidth="1"/>
    <col min="6" max="16384" width="9.140625" style="3"/>
  </cols>
  <sheetData>
    <row r="1" spans="1:5" ht="30.75" thickBot="1" x14ac:dyDescent="0.35">
      <c r="A1" s="117" t="s">
        <v>14</v>
      </c>
      <c r="B1" s="105" t="s">
        <v>15</v>
      </c>
      <c r="C1" s="191" t="s">
        <v>298</v>
      </c>
      <c r="D1" s="105" t="s">
        <v>140</v>
      </c>
      <c r="E1" s="192" t="s">
        <v>141</v>
      </c>
    </row>
    <row r="2" spans="1:5" s="276" customFormat="1" ht="15.75" x14ac:dyDescent="0.3">
      <c r="A2" s="300" t="s">
        <v>71</v>
      </c>
      <c r="B2" s="301" t="s">
        <v>70</v>
      </c>
      <c r="C2" s="534">
        <f>C3+C11+C21+C9+C22</f>
        <v>183610051</v>
      </c>
      <c r="D2" s="534">
        <f>D3+D11+D21+D9+D22</f>
        <v>183610051</v>
      </c>
      <c r="E2" s="535">
        <f>C2-D2</f>
        <v>0</v>
      </c>
    </row>
    <row r="3" spans="1:5" s="276" customFormat="1" x14ac:dyDescent="0.3">
      <c r="A3" s="302">
        <v>1</v>
      </c>
      <c r="B3" s="303" t="s">
        <v>205</v>
      </c>
      <c r="C3" s="536">
        <f>SUM(C4:C8)</f>
        <v>120591726</v>
      </c>
      <c r="D3" s="536">
        <f>C3</f>
        <v>120591726</v>
      </c>
      <c r="E3" s="537">
        <f>C3-D3</f>
        <v>0</v>
      </c>
    </row>
    <row r="4" spans="1:5" s="276" customFormat="1" x14ac:dyDescent="0.3">
      <c r="A4" s="302"/>
      <c r="B4" s="304" t="s">
        <v>182</v>
      </c>
      <c r="C4" s="538">
        <v>61102248</v>
      </c>
      <c r="D4" s="536">
        <f t="shared" ref="D4:D23" si="0">C4</f>
        <v>61102248</v>
      </c>
      <c r="E4" s="537">
        <f t="shared" ref="E4:E24" si="1">C4-D4</f>
        <v>0</v>
      </c>
    </row>
    <row r="5" spans="1:5" s="276" customFormat="1" x14ac:dyDescent="0.3">
      <c r="A5" s="302"/>
      <c r="B5" s="304" t="s">
        <v>163</v>
      </c>
      <c r="C5" s="538">
        <v>18810367</v>
      </c>
      <c r="D5" s="536">
        <f t="shared" si="0"/>
        <v>18810367</v>
      </c>
      <c r="E5" s="537">
        <f t="shared" si="1"/>
        <v>0</v>
      </c>
    </row>
    <row r="6" spans="1:5" s="276" customFormat="1" ht="33" x14ac:dyDescent="0.3">
      <c r="A6" s="302"/>
      <c r="B6" s="305" t="s">
        <v>258</v>
      </c>
      <c r="C6" s="538">
        <v>38879111</v>
      </c>
      <c r="D6" s="536">
        <f t="shared" si="0"/>
        <v>38879111</v>
      </c>
      <c r="E6" s="537">
        <f t="shared" si="1"/>
        <v>0</v>
      </c>
    </row>
    <row r="7" spans="1:5" s="276" customFormat="1" x14ac:dyDescent="0.3">
      <c r="A7" s="302"/>
      <c r="B7" s="305" t="s">
        <v>183</v>
      </c>
      <c r="C7" s="538">
        <v>1800000</v>
      </c>
      <c r="D7" s="536">
        <f t="shared" si="0"/>
        <v>1800000</v>
      </c>
      <c r="E7" s="537">
        <f t="shared" si="1"/>
        <v>0</v>
      </c>
    </row>
    <row r="8" spans="1:5" s="276" customFormat="1" x14ac:dyDescent="0.3">
      <c r="A8" s="302"/>
      <c r="B8" s="304" t="s">
        <v>162</v>
      </c>
      <c r="C8" s="538">
        <v>0</v>
      </c>
      <c r="D8" s="536">
        <f t="shared" si="0"/>
        <v>0</v>
      </c>
      <c r="E8" s="537">
        <f t="shared" si="1"/>
        <v>0</v>
      </c>
    </row>
    <row r="9" spans="1:5" s="276" customFormat="1" x14ac:dyDescent="0.3">
      <c r="A9" s="302">
        <v>2</v>
      </c>
      <c r="B9" s="303" t="s">
        <v>164</v>
      </c>
      <c r="C9" s="538">
        <f>SUM(C10:C10)</f>
        <v>21206510</v>
      </c>
      <c r="D9" s="536">
        <f t="shared" si="0"/>
        <v>21206510</v>
      </c>
      <c r="E9" s="537">
        <f t="shared" si="1"/>
        <v>0</v>
      </c>
    </row>
    <row r="10" spans="1:5" s="276" customFormat="1" x14ac:dyDescent="0.3">
      <c r="A10" s="302"/>
      <c r="B10" s="304" t="s">
        <v>204</v>
      </c>
      <c r="C10" s="538">
        <f>'4'!E10</f>
        <v>21206510</v>
      </c>
      <c r="D10" s="536">
        <f t="shared" si="0"/>
        <v>21206510</v>
      </c>
      <c r="E10" s="537">
        <f t="shared" si="1"/>
        <v>0</v>
      </c>
    </row>
    <row r="11" spans="1:5" s="4" customFormat="1" x14ac:dyDescent="0.3">
      <c r="A11" s="302">
        <v>3</v>
      </c>
      <c r="B11" s="303" t="s">
        <v>25</v>
      </c>
      <c r="C11" s="538">
        <f>SUM(C12:C20)</f>
        <v>32200000</v>
      </c>
      <c r="D11" s="536">
        <f t="shared" si="0"/>
        <v>32200000</v>
      </c>
      <c r="E11" s="537">
        <f t="shared" si="1"/>
        <v>0</v>
      </c>
    </row>
    <row r="12" spans="1:5" s="4" customFormat="1" x14ac:dyDescent="0.3">
      <c r="A12" s="302"/>
      <c r="B12" s="304" t="s">
        <v>26</v>
      </c>
      <c r="C12" s="538">
        <v>3000000</v>
      </c>
      <c r="D12" s="536">
        <f t="shared" si="0"/>
        <v>3000000</v>
      </c>
      <c r="E12" s="537">
        <f t="shared" si="1"/>
        <v>0</v>
      </c>
    </row>
    <row r="13" spans="1:5" s="4" customFormat="1" x14ac:dyDescent="0.3">
      <c r="A13" s="302"/>
      <c r="B13" s="304" t="s">
        <v>156</v>
      </c>
      <c r="C13" s="538">
        <v>0</v>
      </c>
      <c r="D13" s="536">
        <f t="shared" si="0"/>
        <v>0</v>
      </c>
      <c r="E13" s="537">
        <f t="shared" si="1"/>
        <v>0</v>
      </c>
    </row>
    <row r="14" spans="1:5" s="4" customFormat="1" x14ac:dyDescent="0.3">
      <c r="A14" s="302"/>
      <c r="B14" s="304" t="s">
        <v>157</v>
      </c>
      <c r="C14" s="538">
        <v>3200000</v>
      </c>
      <c r="D14" s="536">
        <f t="shared" si="0"/>
        <v>3200000</v>
      </c>
      <c r="E14" s="537">
        <f t="shared" si="1"/>
        <v>0</v>
      </c>
    </row>
    <row r="15" spans="1:5" s="4" customFormat="1" x14ac:dyDescent="0.3">
      <c r="A15" s="302"/>
      <c r="B15" s="304" t="s">
        <v>95</v>
      </c>
      <c r="C15" s="538">
        <v>0</v>
      </c>
      <c r="D15" s="536">
        <f t="shared" si="0"/>
        <v>0</v>
      </c>
      <c r="E15" s="537">
        <f t="shared" si="1"/>
        <v>0</v>
      </c>
    </row>
    <row r="16" spans="1:5" s="4" customFormat="1" x14ac:dyDescent="0.3">
      <c r="A16" s="302"/>
      <c r="B16" s="304" t="s">
        <v>158</v>
      </c>
      <c r="C16" s="538">
        <v>7000000</v>
      </c>
      <c r="D16" s="536">
        <f t="shared" si="0"/>
        <v>7000000</v>
      </c>
      <c r="E16" s="537">
        <f t="shared" si="1"/>
        <v>0</v>
      </c>
    </row>
    <row r="17" spans="1:5" s="4" customFormat="1" x14ac:dyDescent="0.3">
      <c r="A17" s="302"/>
      <c r="B17" s="304" t="s">
        <v>159</v>
      </c>
      <c r="C17" s="538">
        <v>0</v>
      </c>
      <c r="D17" s="536">
        <f t="shared" si="0"/>
        <v>0</v>
      </c>
      <c r="E17" s="537">
        <f t="shared" si="1"/>
        <v>0</v>
      </c>
    </row>
    <row r="18" spans="1:5" s="4" customFormat="1" x14ac:dyDescent="0.3">
      <c r="A18" s="306"/>
      <c r="B18" s="304" t="s">
        <v>237</v>
      </c>
      <c r="C18" s="540">
        <v>0</v>
      </c>
      <c r="D18" s="536">
        <f t="shared" si="0"/>
        <v>0</v>
      </c>
      <c r="E18" s="537">
        <f t="shared" si="1"/>
        <v>0</v>
      </c>
    </row>
    <row r="19" spans="1:5" s="4" customFormat="1" x14ac:dyDescent="0.3">
      <c r="A19" s="306"/>
      <c r="B19" s="304" t="s">
        <v>238</v>
      </c>
      <c r="C19" s="540">
        <v>19000000</v>
      </c>
      <c r="D19" s="536">
        <f t="shared" si="0"/>
        <v>19000000</v>
      </c>
      <c r="E19" s="537">
        <f t="shared" si="1"/>
        <v>0</v>
      </c>
    </row>
    <row r="20" spans="1:5" s="4" customFormat="1" x14ac:dyDescent="0.3">
      <c r="A20" s="302"/>
      <c r="B20" s="304" t="s">
        <v>160</v>
      </c>
      <c r="C20" s="538">
        <v>0</v>
      </c>
      <c r="D20" s="536">
        <f t="shared" si="0"/>
        <v>0</v>
      </c>
      <c r="E20" s="537">
        <f t="shared" si="1"/>
        <v>0</v>
      </c>
    </row>
    <row r="21" spans="1:5" s="4" customFormat="1" x14ac:dyDescent="0.3">
      <c r="A21" s="307">
        <v>4</v>
      </c>
      <c r="B21" s="308" t="s">
        <v>144</v>
      </c>
      <c r="C21" s="541">
        <f>'4'!B10</f>
        <v>9511815</v>
      </c>
      <c r="D21" s="536">
        <f t="shared" si="0"/>
        <v>9511815</v>
      </c>
      <c r="E21" s="537">
        <f t="shared" si="1"/>
        <v>0</v>
      </c>
    </row>
    <row r="22" spans="1:5" s="4" customFormat="1" x14ac:dyDescent="0.3">
      <c r="A22" s="306">
        <v>5</v>
      </c>
      <c r="B22" s="303" t="s">
        <v>168</v>
      </c>
      <c r="C22" s="540">
        <f>SUM(C23:C24)</f>
        <v>100000</v>
      </c>
      <c r="D22" s="536">
        <f t="shared" si="0"/>
        <v>100000</v>
      </c>
      <c r="E22" s="537">
        <f t="shared" si="1"/>
        <v>0</v>
      </c>
    </row>
    <row r="23" spans="1:5" s="4" customFormat="1" x14ac:dyDescent="0.3">
      <c r="A23" s="306"/>
      <c r="B23" s="304" t="s">
        <v>169</v>
      </c>
      <c r="C23" s="540">
        <f>'4'!F10</f>
        <v>100000</v>
      </c>
      <c r="D23" s="536">
        <f t="shared" si="0"/>
        <v>100000</v>
      </c>
      <c r="E23" s="537">
        <f t="shared" si="1"/>
        <v>0</v>
      </c>
    </row>
    <row r="24" spans="1:5" s="4" customFormat="1" x14ac:dyDescent="0.3">
      <c r="A24" s="306"/>
      <c r="B24" s="304" t="s">
        <v>170</v>
      </c>
      <c r="C24" s="540">
        <v>0</v>
      </c>
      <c r="D24" s="538"/>
      <c r="E24" s="537">
        <f t="shared" si="1"/>
        <v>0</v>
      </c>
    </row>
    <row r="25" spans="1:5" s="4" customFormat="1" x14ac:dyDescent="0.3">
      <c r="A25" s="302"/>
      <c r="B25" s="303"/>
      <c r="C25" s="538"/>
      <c r="D25" s="538"/>
      <c r="E25" s="542">
        <f>C25-D25</f>
        <v>0</v>
      </c>
    </row>
    <row r="26" spans="1:5" s="4" customFormat="1" x14ac:dyDescent="0.3">
      <c r="A26" s="300" t="s">
        <v>72</v>
      </c>
      <c r="B26" s="301" t="s">
        <v>73</v>
      </c>
      <c r="C26" s="543">
        <f>SUM(C27+C28+C29+C30+C31)</f>
        <v>196636161</v>
      </c>
      <c r="D26" s="543">
        <f>SUM(D27+D28+D29+D30+D31)</f>
        <v>196636161</v>
      </c>
      <c r="E26" s="544">
        <f>SUM(E27+E28+E29+E30+E31)</f>
        <v>0</v>
      </c>
    </row>
    <row r="27" spans="1:5" s="4" customFormat="1" x14ac:dyDescent="0.3">
      <c r="A27" s="302">
        <v>1</v>
      </c>
      <c r="B27" s="303" t="s">
        <v>0</v>
      </c>
      <c r="C27" s="538">
        <f>'7'!B10</f>
        <v>75495100</v>
      </c>
      <c r="D27" s="538">
        <f>C27</f>
        <v>75495100</v>
      </c>
      <c r="E27" s="542">
        <f>C27-D27</f>
        <v>0</v>
      </c>
    </row>
    <row r="28" spans="1:5" s="4" customFormat="1" x14ac:dyDescent="0.3">
      <c r="A28" s="302">
        <v>2</v>
      </c>
      <c r="B28" s="309" t="s">
        <v>173</v>
      </c>
      <c r="C28" s="538">
        <f>'7'!C10</f>
        <v>14539000</v>
      </c>
      <c r="D28" s="538">
        <f t="shared" ref="D28:D36" si="2">C28</f>
        <v>14539000</v>
      </c>
      <c r="E28" s="542">
        <f t="shared" ref="E28:E36" si="3">C28-D28</f>
        <v>0</v>
      </c>
    </row>
    <row r="29" spans="1:5" s="4" customFormat="1" x14ac:dyDescent="0.3">
      <c r="A29" s="302">
        <v>3</v>
      </c>
      <c r="B29" s="303" t="s">
        <v>10</v>
      </c>
      <c r="C29" s="538">
        <f>'7'!D10</f>
        <v>73593077</v>
      </c>
      <c r="D29" s="538">
        <f t="shared" si="2"/>
        <v>73593077</v>
      </c>
      <c r="E29" s="542">
        <f t="shared" si="3"/>
        <v>0</v>
      </c>
    </row>
    <row r="30" spans="1:5" s="4" customFormat="1" x14ac:dyDescent="0.3">
      <c r="A30" s="302">
        <v>4</v>
      </c>
      <c r="B30" s="303" t="s">
        <v>16</v>
      </c>
      <c r="C30" s="538">
        <f>'7'!E10</f>
        <v>6916000</v>
      </c>
      <c r="D30" s="538">
        <f t="shared" si="2"/>
        <v>6916000</v>
      </c>
      <c r="E30" s="542">
        <f t="shared" si="3"/>
        <v>0</v>
      </c>
    </row>
    <row r="31" spans="1:5" s="4" customFormat="1" x14ac:dyDescent="0.3">
      <c r="A31" s="302">
        <v>5</v>
      </c>
      <c r="B31" s="303" t="s">
        <v>7</v>
      </c>
      <c r="C31" s="538">
        <f>SUM(C32:C36)</f>
        <v>26092984</v>
      </c>
      <c r="D31" s="538">
        <f t="shared" si="2"/>
        <v>26092984</v>
      </c>
      <c r="E31" s="542">
        <f>C31-D31</f>
        <v>0</v>
      </c>
    </row>
    <row r="32" spans="1:5" s="4" customFormat="1" x14ac:dyDescent="0.3">
      <c r="A32" s="302"/>
      <c r="B32" s="304" t="s">
        <v>240</v>
      </c>
      <c r="C32" s="538">
        <f>'7'!F10</f>
        <v>23177984</v>
      </c>
      <c r="D32" s="538">
        <f t="shared" si="2"/>
        <v>23177984</v>
      </c>
      <c r="E32" s="542">
        <f t="shared" si="3"/>
        <v>0</v>
      </c>
    </row>
    <row r="33" spans="1:5" s="4" customFormat="1" x14ac:dyDescent="0.3">
      <c r="A33" s="302"/>
      <c r="B33" s="304" t="s">
        <v>174</v>
      </c>
      <c r="C33" s="538">
        <v>0</v>
      </c>
      <c r="D33" s="538">
        <f t="shared" si="2"/>
        <v>0</v>
      </c>
      <c r="E33" s="542">
        <f t="shared" si="3"/>
        <v>0</v>
      </c>
    </row>
    <row r="34" spans="1:5" s="4" customFormat="1" x14ac:dyDescent="0.3">
      <c r="A34" s="302"/>
      <c r="B34" s="304" t="s">
        <v>175</v>
      </c>
      <c r="C34" s="538">
        <f>'7'!G10</f>
        <v>1000000</v>
      </c>
      <c r="D34" s="538">
        <f t="shared" si="2"/>
        <v>1000000</v>
      </c>
      <c r="E34" s="542">
        <f t="shared" si="3"/>
        <v>0</v>
      </c>
    </row>
    <row r="35" spans="1:5" s="4" customFormat="1" x14ac:dyDescent="0.3">
      <c r="A35" s="302"/>
      <c r="B35" s="304" t="s">
        <v>17</v>
      </c>
      <c r="C35" s="538">
        <f>'7'!I10</f>
        <v>1915000</v>
      </c>
      <c r="D35" s="538">
        <f t="shared" si="2"/>
        <v>1915000</v>
      </c>
      <c r="E35" s="542">
        <f t="shared" si="3"/>
        <v>0</v>
      </c>
    </row>
    <row r="36" spans="1:5" s="4" customFormat="1" x14ac:dyDescent="0.3">
      <c r="A36" s="302"/>
      <c r="B36" s="304" t="s">
        <v>18</v>
      </c>
      <c r="C36" s="538">
        <v>0</v>
      </c>
      <c r="D36" s="538">
        <f t="shared" si="2"/>
        <v>0</v>
      </c>
      <c r="E36" s="542">
        <f t="shared" si="3"/>
        <v>0</v>
      </c>
    </row>
    <row r="37" spans="1:5" s="4" customFormat="1" x14ac:dyDescent="0.3">
      <c r="A37" s="302"/>
      <c r="B37" s="303"/>
      <c r="C37" s="538"/>
      <c r="D37" s="539"/>
      <c r="E37" s="542">
        <f>C37-D37</f>
        <v>0</v>
      </c>
    </row>
    <row r="38" spans="1:5" s="276" customFormat="1" ht="15.75" x14ac:dyDescent="0.3">
      <c r="A38" s="310"/>
      <c r="B38" s="311" t="s">
        <v>235</v>
      </c>
      <c r="C38" s="545">
        <f>C2-C26</f>
        <v>-13026110</v>
      </c>
      <c r="D38" s="545">
        <f>D2-D26</f>
        <v>-13026110</v>
      </c>
      <c r="E38" s="292">
        <f>E2-E26</f>
        <v>0</v>
      </c>
    </row>
    <row r="39" spans="1:5" s="276" customFormat="1" ht="15.75" x14ac:dyDescent="0.3">
      <c r="A39" s="310"/>
      <c r="B39" s="311"/>
      <c r="C39" s="545"/>
      <c r="D39" s="545"/>
      <c r="E39" s="292"/>
    </row>
    <row r="40" spans="1:5" s="276" customFormat="1" ht="15.75" x14ac:dyDescent="0.3">
      <c r="A40" s="310" t="s">
        <v>74</v>
      </c>
      <c r="B40" s="311" t="s">
        <v>23</v>
      </c>
      <c r="C40" s="545">
        <f>C41</f>
        <v>4562897</v>
      </c>
      <c r="D40" s="545">
        <f>D41</f>
        <v>4562897</v>
      </c>
      <c r="E40" s="292">
        <f>C40-D40</f>
        <v>0</v>
      </c>
    </row>
    <row r="41" spans="1:5" s="276" customFormat="1" x14ac:dyDescent="0.3">
      <c r="A41" s="300"/>
      <c r="B41" s="308" t="s">
        <v>253</v>
      </c>
      <c r="C41" s="541">
        <f>'7'!P10</f>
        <v>4562897</v>
      </c>
      <c r="D41" s="541">
        <f>C41</f>
        <v>4562897</v>
      </c>
      <c r="E41" s="546">
        <f>C41-D41</f>
        <v>0</v>
      </c>
    </row>
    <row r="42" spans="1:5" s="276" customFormat="1" ht="15.75" x14ac:dyDescent="0.3">
      <c r="A42" s="300"/>
      <c r="B42" s="301"/>
      <c r="C42" s="543"/>
      <c r="D42" s="543"/>
      <c r="E42" s="544"/>
    </row>
    <row r="43" spans="1:5" s="4" customFormat="1" x14ac:dyDescent="0.3">
      <c r="A43" s="300" t="s">
        <v>75</v>
      </c>
      <c r="B43" s="301" t="s">
        <v>21</v>
      </c>
      <c r="C43" s="543">
        <f>SUM(C44:C44)</f>
        <v>21980211</v>
      </c>
      <c r="D43" s="543">
        <f>SUM(D44:D44)</f>
        <v>21980211</v>
      </c>
      <c r="E43" s="544">
        <f>SUM(E44:E44)</f>
        <v>0</v>
      </c>
    </row>
    <row r="44" spans="1:5" s="4" customFormat="1" x14ac:dyDescent="0.3">
      <c r="A44" s="302"/>
      <c r="B44" s="309" t="s">
        <v>146</v>
      </c>
      <c r="C44" s="538">
        <v>21980211</v>
      </c>
      <c r="D44" s="538">
        <f>C44</f>
        <v>21980211</v>
      </c>
      <c r="E44" s="542">
        <f>C44-D44</f>
        <v>0</v>
      </c>
    </row>
    <row r="45" spans="1:5" s="4" customFormat="1" x14ac:dyDescent="0.3">
      <c r="A45" s="306"/>
      <c r="B45" s="312"/>
      <c r="C45" s="540"/>
      <c r="D45" s="539"/>
      <c r="E45" s="542">
        <f>C45-D45</f>
        <v>0</v>
      </c>
    </row>
    <row r="46" spans="1:5" s="276" customFormat="1" ht="15.75" x14ac:dyDescent="0.3">
      <c r="A46" s="313"/>
      <c r="B46" s="314" t="s">
        <v>77</v>
      </c>
      <c r="C46" s="547">
        <f>SUM(C2+C43)</f>
        <v>205590262</v>
      </c>
      <c r="D46" s="547">
        <f>SUM(D2+D43)</f>
        <v>205590262</v>
      </c>
      <c r="E46" s="548">
        <f>SUM(E2+E43)</f>
        <v>0</v>
      </c>
    </row>
    <row r="47" spans="1:5" s="276" customFormat="1" ht="15.75" x14ac:dyDescent="0.3">
      <c r="A47" s="313"/>
      <c r="B47" s="314" t="s">
        <v>78</v>
      </c>
      <c r="C47" s="547">
        <f>C26+C40</f>
        <v>201199058</v>
      </c>
      <c r="D47" s="547">
        <f>D26+D40</f>
        <v>201199058</v>
      </c>
      <c r="E47" s="292">
        <f>E26+E40</f>
        <v>0</v>
      </c>
    </row>
    <row r="48" spans="1:5" s="276" customFormat="1" ht="15.75" x14ac:dyDescent="0.3">
      <c r="A48" s="313"/>
      <c r="B48" s="314"/>
      <c r="C48" s="547"/>
      <c r="D48" s="549"/>
      <c r="E48" s="542">
        <f>C48-D48</f>
        <v>0</v>
      </c>
    </row>
    <row r="49" spans="1:5" s="4" customFormat="1" x14ac:dyDescent="0.3">
      <c r="A49" s="302"/>
      <c r="B49" s="311" t="s">
        <v>76</v>
      </c>
      <c r="C49" s="545">
        <v>20</v>
      </c>
      <c r="D49" s="545">
        <v>20</v>
      </c>
      <c r="E49" s="292">
        <f>SUM(E50:E51)</f>
        <v>0</v>
      </c>
    </row>
    <row r="50" spans="1:5" s="4" customFormat="1" x14ac:dyDescent="0.3">
      <c r="A50" s="302"/>
      <c r="B50" s="311" t="s">
        <v>349</v>
      </c>
      <c r="C50" s="538">
        <v>8</v>
      </c>
      <c r="D50" s="538">
        <v>8</v>
      </c>
      <c r="E50" s="542">
        <f>C50-D50</f>
        <v>0</v>
      </c>
    </row>
    <row r="51" spans="1:5" s="4" customFormat="1" ht="17.25" thickBot="1" x14ac:dyDescent="0.35">
      <c r="A51" s="315"/>
      <c r="B51" s="316" t="s">
        <v>58</v>
      </c>
      <c r="C51" s="550">
        <v>12</v>
      </c>
      <c r="D51" s="550">
        <v>12</v>
      </c>
      <c r="E51" s="551">
        <f>C51-D51</f>
        <v>0</v>
      </c>
    </row>
    <row r="52" spans="1:5" x14ac:dyDescent="0.3">
      <c r="C52" s="552"/>
      <c r="D52" s="1"/>
      <c r="E52" s="1"/>
    </row>
    <row r="53" spans="1:5" x14ac:dyDescent="0.3">
      <c r="C53" s="552"/>
      <c r="D53" s="1"/>
      <c r="E53" s="1"/>
    </row>
    <row r="54" spans="1:5" x14ac:dyDescent="0.3">
      <c r="C54" s="552"/>
      <c r="D54" s="1"/>
      <c r="E54" s="1"/>
    </row>
    <row r="55" spans="1:5" x14ac:dyDescent="0.3">
      <c r="C55" s="552"/>
      <c r="D55" s="1"/>
      <c r="E55" s="1"/>
    </row>
    <row r="56" spans="1:5" x14ac:dyDescent="0.3">
      <c r="C56" s="552"/>
      <c r="D56" s="1"/>
      <c r="E56" s="1"/>
    </row>
    <row r="57" spans="1:5" x14ac:dyDescent="0.3">
      <c r="C57" s="552"/>
      <c r="D57" s="1"/>
      <c r="E57" s="1"/>
    </row>
    <row r="58" spans="1:5" x14ac:dyDescent="0.3">
      <c r="C58" s="552"/>
      <c r="D58" s="1"/>
      <c r="E58" s="1"/>
    </row>
    <row r="59" spans="1:5" x14ac:dyDescent="0.3">
      <c r="C59" s="552"/>
      <c r="D59" s="1"/>
      <c r="E59" s="1"/>
    </row>
  </sheetData>
  <phoneticPr fontId="18" type="noConversion"/>
  <pageMargins left="0.39370078740157483" right="0.31496062992125984" top="0.6692913385826772" bottom="0.27559055118110237" header="0.23622047244094491" footer="0.19685039370078741"/>
  <pageSetup paperSize="9" scale="85" orientation="portrait" r:id="rId1"/>
  <headerFooter>
    <oddHeader>&amp;L2. melléklet az 1/2018. (III. 18.) önkormányzati rendelethez&amp;C&amp;"Book Antiqua,Félkövér"&amp;11Zalaszántó Község Önkormányzata
2018. évi működési költségvetése&amp;R&amp;"Book Antiqua,Félkövér"2. melléklet
Ft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2"/>
  <sheetViews>
    <sheetView view="pageLayout" zoomScaleNormal="100" workbookViewId="0">
      <selection activeCell="C13" sqref="C13"/>
    </sheetView>
  </sheetViews>
  <sheetFormatPr defaultRowHeight="12.75" x14ac:dyDescent="0.2"/>
  <cols>
    <col min="1" max="1" width="6.140625" bestFit="1" customWidth="1"/>
    <col min="2" max="2" width="51" customWidth="1"/>
    <col min="3" max="3" width="16.7109375" style="126" customWidth="1"/>
    <col min="4" max="4" width="16.85546875" customWidth="1"/>
    <col min="5" max="5" width="14.5703125" customWidth="1"/>
  </cols>
  <sheetData>
    <row r="1" spans="1:5" s="120" customFormat="1" ht="45.75" thickBot="1" x14ac:dyDescent="0.35">
      <c r="A1" s="119" t="s">
        <v>14</v>
      </c>
      <c r="B1" s="118" t="s">
        <v>15</v>
      </c>
      <c r="C1" s="197" t="s">
        <v>269</v>
      </c>
      <c r="D1" s="105" t="s">
        <v>142</v>
      </c>
      <c r="E1" s="192" t="s">
        <v>143</v>
      </c>
    </row>
    <row r="2" spans="1:5" s="4" customFormat="1" ht="16.5" x14ac:dyDescent="0.3">
      <c r="A2" s="317" t="s">
        <v>71</v>
      </c>
      <c r="B2" s="318" t="s">
        <v>12</v>
      </c>
      <c r="C2" s="199">
        <f>C3+C4+C6</f>
        <v>41860122</v>
      </c>
      <c r="D2" s="199">
        <f>C2</f>
        <v>41860122</v>
      </c>
      <c r="E2" s="553">
        <f>E3+E4+E6</f>
        <v>0</v>
      </c>
    </row>
    <row r="3" spans="1:5" s="4" customFormat="1" ht="16.5" x14ac:dyDescent="0.3">
      <c r="A3" s="302">
        <v>1</v>
      </c>
      <c r="B3" s="303" t="s">
        <v>165</v>
      </c>
      <c r="C3" s="193">
        <f>'4'!J10</f>
        <v>41860122</v>
      </c>
      <c r="D3" s="581">
        <f>C3</f>
        <v>41860122</v>
      </c>
      <c r="E3" s="554">
        <v>0</v>
      </c>
    </row>
    <row r="4" spans="1:5" s="4" customFormat="1" ht="16.5" x14ac:dyDescent="0.3">
      <c r="A4" s="302">
        <v>2</v>
      </c>
      <c r="B4" s="303" t="s">
        <v>167</v>
      </c>
      <c r="C4" s="193">
        <f>SUM(C5:C5)</f>
        <v>0</v>
      </c>
      <c r="D4" s="193" t="s">
        <v>348</v>
      </c>
      <c r="E4" s="555">
        <v>0</v>
      </c>
    </row>
    <row r="5" spans="1:5" s="4" customFormat="1" ht="16.5" x14ac:dyDescent="0.3">
      <c r="A5" s="302"/>
      <c r="B5" s="304" t="s">
        <v>166</v>
      </c>
      <c r="C5" s="193">
        <v>0</v>
      </c>
      <c r="D5" s="303"/>
      <c r="E5" s="554">
        <f t="shared" ref="E5:E31" si="0">C5-D5</f>
        <v>0</v>
      </c>
    </row>
    <row r="6" spans="1:5" s="4" customFormat="1" ht="16.5" x14ac:dyDescent="0.3">
      <c r="A6" s="302">
        <v>3</v>
      </c>
      <c r="B6" s="303" t="s">
        <v>171</v>
      </c>
      <c r="C6" s="193">
        <f>SUM(C7:C8)</f>
        <v>0</v>
      </c>
      <c r="D6" s="193">
        <f>SUM(D7:D8)</f>
        <v>0</v>
      </c>
      <c r="E6" s="546">
        <f>SUM(E7:E8)</f>
        <v>0</v>
      </c>
    </row>
    <row r="7" spans="1:5" s="276" customFormat="1" ht="16.5" x14ac:dyDescent="0.3">
      <c r="A7" s="310"/>
      <c r="B7" s="304" t="s">
        <v>169</v>
      </c>
      <c r="C7" s="193">
        <v>0</v>
      </c>
      <c r="D7" s="311"/>
      <c r="E7" s="554">
        <f t="shared" si="0"/>
        <v>0</v>
      </c>
    </row>
    <row r="8" spans="1:5" s="276" customFormat="1" ht="16.5" x14ac:dyDescent="0.3">
      <c r="A8" s="310"/>
      <c r="B8" s="304" t="s">
        <v>172</v>
      </c>
      <c r="C8" s="193">
        <v>0</v>
      </c>
      <c r="D8" s="319"/>
      <c r="E8" s="554">
        <f t="shared" si="0"/>
        <v>0</v>
      </c>
    </row>
    <row r="9" spans="1:5" s="276" customFormat="1" ht="15" x14ac:dyDescent="0.25">
      <c r="A9" s="310"/>
      <c r="B9" s="311"/>
      <c r="C9" s="195"/>
      <c r="D9" s="319"/>
      <c r="E9" s="554"/>
    </row>
    <row r="10" spans="1:5" s="4" customFormat="1" ht="16.5" x14ac:dyDescent="0.3">
      <c r="A10" s="310" t="s">
        <v>72</v>
      </c>
      <c r="B10" s="311" t="s">
        <v>54</v>
      </c>
      <c r="C10" s="195">
        <f>SUM(C11+C12+C13)</f>
        <v>83548719</v>
      </c>
      <c r="D10" s="195">
        <f>SUM(D11+D12+D13)</f>
        <v>83548719</v>
      </c>
      <c r="E10" s="292">
        <f>SUM(E11+E12+E13)</f>
        <v>0</v>
      </c>
    </row>
    <row r="11" spans="1:5" s="4" customFormat="1" ht="16.5" x14ac:dyDescent="0.3">
      <c r="A11" s="302">
        <v>1</v>
      </c>
      <c r="B11" s="303" t="s">
        <v>180</v>
      </c>
      <c r="C11" s="193">
        <v>0</v>
      </c>
      <c r="D11" s="193">
        <v>0</v>
      </c>
      <c r="E11" s="554">
        <f t="shared" si="0"/>
        <v>0</v>
      </c>
    </row>
    <row r="12" spans="1:5" s="4" customFormat="1" ht="16.5" x14ac:dyDescent="0.3">
      <c r="A12" s="302">
        <v>2</v>
      </c>
      <c r="B12" s="303" t="s">
        <v>181</v>
      </c>
      <c r="C12" s="193">
        <f>'7'!K10+'7'!J10</f>
        <v>83548719</v>
      </c>
      <c r="D12" s="193">
        <f>C12</f>
        <v>83548719</v>
      </c>
      <c r="E12" s="554">
        <f t="shared" si="0"/>
        <v>0</v>
      </c>
    </row>
    <row r="13" spans="1:5" s="4" customFormat="1" ht="16.5" x14ac:dyDescent="0.3">
      <c r="A13" s="302">
        <v>3</v>
      </c>
      <c r="B13" s="303" t="s">
        <v>176</v>
      </c>
      <c r="C13" s="193">
        <f>SUM(C14:C17)</f>
        <v>0</v>
      </c>
      <c r="D13" s="193">
        <f>SUM(D14:D17)</f>
        <v>0</v>
      </c>
      <c r="E13" s="546">
        <f>SUM(E14:E17)</f>
        <v>0</v>
      </c>
    </row>
    <row r="14" spans="1:5" s="4" customFormat="1" ht="16.5" x14ac:dyDescent="0.3">
      <c r="A14" s="306"/>
      <c r="B14" s="304" t="s">
        <v>179</v>
      </c>
      <c r="C14" s="194">
        <v>0</v>
      </c>
      <c r="D14" s="303"/>
      <c r="E14" s="554">
        <f>C14-D14</f>
        <v>0</v>
      </c>
    </row>
    <row r="15" spans="1:5" s="4" customFormat="1" ht="16.5" x14ac:dyDescent="0.3">
      <c r="A15" s="306"/>
      <c r="B15" s="304" t="s">
        <v>177</v>
      </c>
      <c r="C15" s="194">
        <v>0</v>
      </c>
      <c r="D15" s="303"/>
      <c r="E15" s="554">
        <f>C15-D15</f>
        <v>0</v>
      </c>
    </row>
    <row r="16" spans="1:5" s="4" customFormat="1" ht="16.5" x14ac:dyDescent="0.3">
      <c r="A16" s="306"/>
      <c r="B16" s="304" t="s">
        <v>178</v>
      </c>
      <c r="C16" s="194">
        <v>0</v>
      </c>
      <c r="D16" s="303"/>
      <c r="E16" s="554">
        <f>C16-D16</f>
        <v>0</v>
      </c>
    </row>
    <row r="17" spans="1:5" s="4" customFormat="1" ht="16.5" x14ac:dyDescent="0.3">
      <c r="A17" s="306"/>
      <c r="B17" s="304" t="s">
        <v>19</v>
      </c>
      <c r="C17" s="194">
        <v>0</v>
      </c>
      <c r="D17" s="303"/>
      <c r="E17" s="554">
        <f>C17-D17</f>
        <v>0</v>
      </c>
    </row>
    <row r="18" spans="1:5" s="276" customFormat="1" ht="15" x14ac:dyDescent="0.25">
      <c r="A18" s="313"/>
      <c r="B18" s="314"/>
      <c r="C18" s="196"/>
      <c r="D18" s="311"/>
      <c r="E18" s="554">
        <f t="shared" si="0"/>
        <v>0</v>
      </c>
    </row>
    <row r="19" spans="1:5" s="4" customFormat="1" ht="16.5" x14ac:dyDescent="0.3">
      <c r="A19" s="310"/>
      <c r="B19" s="311" t="s">
        <v>121</v>
      </c>
      <c r="C19" s="195">
        <f>C2-C10</f>
        <v>-41688597</v>
      </c>
      <c r="D19" s="195">
        <f>C19</f>
        <v>-41688597</v>
      </c>
      <c r="E19" s="292">
        <f>E2-E10</f>
        <v>0</v>
      </c>
    </row>
    <row r="20" spans="1:5" s="4" customFormat="1" ht="16.5" x14ac:dyDescent="0.3">
      <c r="A20" s="310"/>
      <c r="B20" s="311"/>
      <c r="C20" s="195"/>
      <c r="D20" s="303"/>
      <c r="E20" s="554">
        <f t="shared" si="0"/>
        <v>0</v>
      </c>
    </row>
    <row r="21" spans="1:5" s="276" customFormat="1" ht="15" x14ac:dyDescent="0.25">
      <c r="A21" s="310" t="s">
        <v>74</v>
      </c>
      <c r="B21" s="311" t="s">
        <v>23</v>
      </c>
      <c r="C21" s="195"/>
      <c r="D21" s="195"/>
      <c r="E21" s="554">
        <f t="shared" si="0"/>
        <v>0</v>
      </c>
    </row>
    <row r="22" spans="1:5" s="4" customFormat="1" ht="16.5" x14ac:dyDescent="0.3">
      <c r="A22" s="302"/>
      <c r="B22" s="303"/>
      <c r="C22" s="193"/>
      <c r="D22" s="303"/>
      <c r="E22" s="554">
        <f t="shared" si="0"/>
        <v>0</v>
      </c>
    </row>
    <row r="23" spans="1:5" s="4" customFormat="1" ht="16.5" x14ac:dyDescent="0.3">
      <c r="A23" s="310" t="s">
        <v>75</v>
      </c>
      <c r="B23" s="311" t="s">
        <v>46</v>
      </c>
      <c r="C23" s="195">
        <f>SUM(C25+C27)</f>
        <v>37297393</v>
      </c>
      <c r="D23" s="195">
        <f>C23</f>
        <v>37297393</v>
      </c>
      <c r="E23" s="292"/>
    </row>
    <row r="24" spans="1:5" s="4" customFormat="1" ht="16.5" x14ac:dyDescent="0.3">
      <c r="A24" s="310"/>
      <c r="B24" s="320" t="s">
        <v>65</v>
      </c>
      <c r="C24" s="195"/>
      <c r="D24" s="303"/>
      <c r="E24" s="554">
        <f t="shared" si="0"/>
        <v>0</v>
      </c>
    </row>
    <row r="25" spans="1:5" s="4" customFormat="1" ht="16.5" x14ac:dyDescent="0.3">
      <c r="A25" s="302">
        <v>1</v>
      </c>
      <c r="B25" s="309" t="s">
        <v>146</v>
      </c>
      <c r="C25" s="193">
        <v>37297393</v>
      </c>
      <c r="D25" s="193">
        <f>C25</f>
        <v>37297393</v>
      </c>
      <c r="E25" s="554">
        <f t="shared" si="0"/>
        <v>0</v>
      </c>
    </row>
    <row r="26" spans="1:5" s="4" customFormat="1" ht="16.5" x14ac:dyDescent="0.3">
      <c r="A26" s="302"/>
      <c r="B26" s="309"/>
      <c r="C26" s="193"/>
      <c r="D26" s="303"/>
      <c r="E26" s="554">
        <f t="shared" si="0"/>
        <v>0</v>
      </c>
    </row>
    <row r="27" spans="1:5" s="276" customFormat="1" ht="15.75" x14ac:dyDescent="0.3">
      <c r="A27" s="310"/>
      <c r="B27" s="311" t="s">
        <v>20</v>
      </c>
      <c r="C27" s="195">
        <f>SUM(C28:C28)</f>
        <v>0</v>
      </c>
      <c r="D27" s="195">
        <f>SUM(D28:D28)</f>
        <v>0</v>
      </c>
      <c r="E27" s="292">
        <f>SUM(E28:E28)</f>
        <v>0</v>
      </c>
    </row>
    <row r="28" spans="1:5" s="4" customFormat="1" ht="16.5" x14ac:dyDescent="0.3">
      <c r="A28" s="302">
        <v>1</v>
      </c>
      <c r="B28" s="303" t="s">
        <v>22</v>
      </c>
      <c r="C28" s="193"/>
      <c r="D28" s="303"/>
      <c r="E28" s="554">
        <f t="shared" si="0"/>
        <v>0</v>
      </c>
    </row>
    <row r="29" spans="1:5" s="323" customFormat="1" ht="16.5" x14ac:dyDescent="0.3">
      <c r="A29" s="321"/>
      <c r="B29" s="312"/>
      <c r="C29" s="198"/>
      <c r="D29" s="322"/>
      <c r="E29" s="554">
        <f t="shared" si="0"/>
        <v>0</v>
      </c>
    </row>
    <row r="30" spans="1:5" s="325" customFormat="1" ht="15.75" x14ac:dyDescent="0.3">
      <c r="A30" s="324"/>
      <c r="B30" s="314" t="s">
        <v>80</v>
      </c>
      <c r="C30" s="195">
        <f>SUM(C2+C23)</f>
        <v>79157515</v>
      </c>
      <c r="D30" s="195">
        <f>SUM(D2+D23)</f>
        <v>79157515</v>
      </c>
      <c r="E30" s="292">
        <f>SUM(E2+E23)</f>
        <v>0</v>
      </c>
    </row>
    <row r="31" spans="1:5" s="325" customFormat="1" ht="15" x14ac:dyDescent="0.25">
      <c r="A31" s="326"/>
      <c r="B31" s="314"/>
      <c r="C31" s="196"/>
      <c r="D31" s="327"/>
      <c r="E31" s="554">
        <f t="shared" si="0"/>
        <v>0</v>
      </c>
    </row>
    <row r="32" spans="1:5" s="325" customFormat="1" ht="16.5" thickBot="1" x14ac:dyDescent="0.35">
      <c r="A32" s="328"/>
      <c r="B32" s="329" t="s">
        <v>81</v>
      </c>
      <c r="C32" s="330">
        <f>C10+C21</f>
        <v>83548719</v>
      </c>
      <c r="D32" s="330">
        <f>D10+D21</f>
        <v>83548719</v>
      </c>
      <c r="E32" s="556">
        <f>E10+E21</f>
        <v>0</v>
      </c>
    </row>
  </sheetData>
  <phoneticPr fontId="18" type="noConversion"/>
  <pageMargins left="0.35433070866141736" right="0.23622047244094491" top="1.1811023622047245" bottom="0.74803149606299213" header="0.31496062992125984" footer="0.31496062992125984"/>
  <pageSetup paperSize="9" scale="94" orientation="portrait" r:id="rId1"/>
  <headerFooter>
    <oddHeader>&amp;L3. melléklet az 1/2018. (III. 13.) önkormányzati rendelethez&amp;C&amp;"Book Antiqua,Félkövér"&amp;12Zalaszántó Község Önkormányzata
2018. évi felhalmozási költségvetése&amp;R&amp;"Book Antiqua,Félkövér"&amp;11 3. melléklet
Ft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7"/>
  <sheetViews>
    <sheetView view="pageLayout" zoomScaleNormal="100" workbookViewId="0">
      <selection activeCell="I22" sqref="I22"/>
    </sheetView>
  </sheetViews>
  <sheetFormatPr defaultRowHeight="13.5" x14ac:dyDescent="0.25"/>
  <cols>
    <col min="1" max="1" width="10.42578125" style="1" customWidth="1"/>
    <col min="2" max="2" width="8" style="47" customWidth="1"/>
    <col min="3" max="3" width="10" style="48" customWidth="1"/>
    <col min="4" max="4" width="12.7109375" style="1" customWidth="1"/>
    <col min="5" max="5" width="9.140625" style="1" customWidth="1"/>
    <col min="6" max="7" width="10.140625" style="1" customWidth="1"/>
    <col min="8" max="8" width="8.42578125" style="1" customWidth="1"/>
    <col min="9" max="9" width="8.85546875" style="1" customWidth="1"/>
    <col min="10" max="10" width="9.28515625" style="1" customWidth="1"/>
    <col min="11" max="12" width="8.85546875" style="1" customWidth="1"/>
    <col min="13" max="13" width="9.140625" style="1" customWidth="1"/>
    <col min="14" max="14" width="8.28515625" style="1" customWidth="1"/>
    <col min="15" max="15" width="9.42578125" style="1" customWidth="1"/>
    <col min="16" max="16384" width="9.140625" style="1"/>
  </cols>
  <sheetData>
    <row r="1" spans="1:17" ht="14.25" customHeight="1" x14ac:dyDescent="0.3">
      <c r="A1" s="645" t="s">
        <v>45</v>
      </c>
      <c r="B1" s="634" t="s">
        <v>12</v>
      </c>
      <c r="C1" s="635"/>
      <c r="D1" s="635"/>
      <c r="E1" s="635"/>
      <c r="F1" s="635"/>
      <c r="G1" s="635"/>
      <c r="H1" s="635"/>
      <c r="I1" s="635"/>
      <c r="J1" s="635"/>
      <c r="K1" s="635"/>
      <c r="L1" s="636"/>
      <c r="M1" s="636"/>
      <c r="N1" s="636"/>
      <c r="O1" s="637" t="s">
        <v>49</v>
      </c>
    </row>
    <row r="2" spans="1:17" ht="13.5" customHeight="1" x14ac:dyDescent="0.25">
      <c r="A2" s="646"/>
      <c r="B2" s="640" t="s">
        <v>2</v>
      </c>
      <c r="C2" s="641"/>
      <c r="D2" s="641"/>
      <c r="E2" s="641"/>
      <c r="F2" s="641"/>
      <c r="G2" s="641"/>
      <c r="H2" s="644" t="s">
        <v>3</v>
      </c>
      <c r="I2" s="644"/>
      <c r="J2" s="631"/>
      <c r="K2" s="631"/>
      <c r="L2" s="642" t="s">
        <v>231</v>
      </c>
      <c r="M2" s="648"/>
      <c r="N2" s="631" t="s">
        <v>186</v>
      </c>
      <c r="O2" s="638"/>
    </row>
    <row r="3" spans="1:17" ht="16.5" customHeight="1" x14ac:dyDescent="0.25">
      <c r="A3" s="646"/>
      <c r="B3" s="631" t="s">
        <v>144</v>
      </c>
      <c r="C3" s="631" t="s">
        <v>25</v>
      </c>
      <c r="D3" s="631" t="s">
        <v>161</v>
      </c>
      <c r="E3" s="642" t="s">
        <v>187</v>
      </c>
      <c r="F3" s="631" t="s">
        <v>230</v>
      </c>
      <c r="G3" s="644" t="s">
        <v>233</v>
      </c>
      <c r="H3" s="642" t="s">
        <v>184</v>
      </c>
      <c r="I3" s="644" t="s">
        <v>230</v>
      </c>
      <c r="J3" s="644" t="s">
        <v>185</v>
      </c>
      <c r="K3" s="648" t="s">
        <v>234</v>
      </c>
      <c r="L3" s="643"/>
      <c r="M3" s="649"/>
      <c r="N3" s="632"/>
      <c r="O3" s="638"/>
    </row>
    <row r="4" spans="1:17" ht="59.25" customHeight="1" x14ac:dyDescent="0.25">
      <c r="A4" s="647"/>
      <c r="B4" s="632"/>
      <c r="C4" s="633"/>
      <c r="D4" s="633"/>
      <c r="E4" s="643"/>
      <c r="F4" s="633"/>
      <c r="G4" s="644"/>
      <c r="H4" s="643"/>
      <c r="I4" s="644"/>
      <c r="J4" s="644"/>
      <c r="K4" s="649"/>
      <c r="L4" s="41" t="s">
        <v>232</v>
      </c>
      <c r="M4" s="39" t="s">
        <v>207</v>
      </c>
      <c r="N4" s="633"/>
      <c r="O4" s="639"/>
    </row>
    <row r="5" spans="1:17" ht="14.25" thickBot="1" x14ac:dyDescent="0.3">
      <c r="A5" s="42">
        <v>1</v>
      </c>
      <c r="B5" s="43">
        <v>2</v>
      </c>
      <c r="C5" s="43">
        <v>3</v>
      </c>
      <c r="D5" s="43">
        <v>4</v>
      </c>
      <c r="E5" s="43">
        <v>5</v>
      </c>
      <c r="F5" s="43">
        <v>6</v>
      </c>
      <c r="G5" s="43">
        <v>7</v>
      </c>
      <c r="H5" s="43">
        <v>8</v>
      </c>
      <c r="I5" s="43">
        <v>9</v>
      </c>
      <c r="J5" s="43">
        <v>10</v>
      </c>
      <c r="K5" s="43">
        <v>11</v>
      </c>
      <c r="L5" s="44">
        <v>12</v>
      </c>
      <c r="M5" s="44">
        <v>13</v>
      </c>
      <c r="N5" s="43">
        <v>14</v>
      </c>
      <c r="O5" s="45">
        <v>15</v>
      </c>
    </row>
    <row r="6" spans="1:17" s="8" customFormat="1" ht="38.25" x14ac:dyDescent="0.25">
      <c r="A6" s="331" t="s">
        <v>47</v>
      </c>
      <c r="B6" s="446">
        <f>'5'!B21</f>
        <v>9511815</v>
      </c>
      <c r="C6" s="446">
        <f>C7</f>
        <v>32200000</v>
      </c>
      <c r="D6" s="446">
        <f>'5'!D21</f>
        <v>120591726</v>
      </c>
      <c r="E6" s="446">
        <f>'5'!E21</f>
        <v>3824040</v>
      </c>
      <c r="F6" s="446">
        <f>'5'!F21</f>
        <v>100000</v>
      </c>
      <c r="G6" s="446">
        <f>'5'!G21</f>
        <v>0</v>
      </c>
      <c r="H6" s="446">
        <f>'5'!H21</f>
        <v>0</v>
      </c>
      <c r="I6" s="446">
        <f>'5'!I21</f>
        <v>0</v>
      </c>
      <c r="J6" s="446">
        <v>41860122</v>
      </c>
      <c r="K6" s="446">
        <f>'5'!K21</f>
        <v>0</v>
      </c>
      <c r="L6" s="446">
        <f>'5'!L16</f>
        <v>21980211</v>
      </c>
      <c r="M6" s="446">
        <f>'5'!M16</f>
        <v>37297393</v>
      </c>
      <c r="N6" s="457">
        <v>0</v>
      </c>
      <c r="O6" s="458">
        <f>SUM(B6:N6)</f>
        <v>267365307</v>
      </c>
    </row>
    <row r="7" spans="1:17" s="8" customFormat="1" ht="38.25" x14ac:dyDescent="0.25">
      <c r="A7" s="332" t="s">
        <v>67</v>
      </c>
      <c r="B7" s="448">
        <f>B6</f>
        <v>9511815</v>
      </c>
      <c r="C7" s="448">
        <f>'2'!C11</f>
        <v>32200000</v>
      </c>
      <c r="D7" s="448">
        <f t="shared" ref="D7:N7" si="0">D6</f>
        <v>120591726</v>
      </c>
      <c r="E7" s="448">
        <f t="shared" si="0"/>
        <v>3824040</v>
      </c>
      <c r="F7" s="448">
        <f t="shared" si="0"/>
        <v>100000</v>
      </c>
      <c r="G7" s="448">
        <f t="shared" si="0"/>
        <v>0</v>
      </c>
      <c r="H7" s="448">
        <f t="shared" si="0"/>
        <v>0</v>
      </c>
      <c r="I7" s="448">
        <f t="shared" si="0"/>
        <v>0</v>
      </c>
      <c r="J7" s="448">
        <f t="shared" si="0"/>
        <v>41860122</v>
      </c>
      <c r="K7" s="448">
        <f t="shared" si="0"/>
        <v>0</v>
      </c>
      <c r="L7" s="448">
        <f t="shared" si="0"/>
        <v>21980211</v>
      </c>
      <c r="M7" s="448">
        <f t="shared" si="0"/>
        <v>37297393</v>
      </c>
      <c r="N7" s="448">
        <f t="shared" si="0"/>
        <v>0</v>
      </c>
      <c r="O7" s="459">
        <f>SUM(B7:N7)</f>
        <v>267365307</v>
      </c>
    </row>
    <row r="8" spans="1:17" s="8" customFormat="1" ht="51" x14ac:dyDescent="0.25">
      <c r="A8" s="333" t="s">
        <v>48</v>
      </c>
      <c r="B8" s="462">
        <v>0</v>
      </c>
      <c r="C8" s="463">
        <v>0</v>
      </c>
      <c r="D8" s="462">
        <v>0</v>
      </c>
      <c r="E8" s="462">
        <f>'6'!C22</f>
        <v>17382470</v>
      </c>
      <c r="F8" s="462"/>
      <c r="G8" s="462"/>
      <c r="H8" s="462"/>
      <c r="I8" s="462">
        <v>0</v>
      </c>
      <c r="J8" s="462"/>
      <c r="K8" s="462"/>
      <c r="L8" s="462">
        <v>0</v>
      </c>
      <c r="M8" s="462">
        <v>0</v>
      </c>
      <c r="N8" s="462">
        <v>0</v>
      </c>
      <c r="O8" s="459">
        <f>SUM(B8:N8)</f>
        <v>17382470</v>
      </c>
      <c r="Q8" s="8" t="s">
        <v>297</v>
      </c>
    </row>
    <row r="9" spans="1:17" s="8" customFormat="1" ht="39" thickBot="1" x14ac:dyDescent="0.3">
      <c r="A9" s="334" t="s">
        <v>67</v>
      </c>
      <c r="B9" s="464">
        <v>0</v>
      </c>
      <c r="C9" s="465"/>
      <c r="D9" s="464"/>
      <c r="E9" s="464">
        <f>E8</f>
        <v>17382470</v>
      </c>
      <c r="F9" s="464">
        <v>0</v>
      </c>
      <c r="G9" s="464"/>
      <c r="H9" s="464"/>
      <c r="I9" s="464"/>
      <c r="J9" s="464"/>
      <c r="K9" s="464">
        <v>0</v>
      </c>
      <c r="L9" s="464"/>
      <c r="M9" s="464"/>
      <c r="N9" s="464"/>
      <c r="O9" s="460">
        <f>SUM(B9:N9)</f>
        <v>17382470</v>
      </c>
    </row>
    <row r="10" spans="1:17" s="8" customFormat="1" ht="29.25" customHeight="1" x14ac:dyDescent="0.3">
      <c r="A10" s="335" t="s">
        <v>1</v>
      </c>
      <c r="B10" s="450">
        <f t="shared" ref="B10:N10" si="1">SUM(B6+B8)</f>
        <v>9511815</v>
      </c>
      <c r="C10" s="450">
        <f t="shared" si="1"/>
        <v>32200000</v>
      </c>
      <c r="D10" s="450">
        <f t="shared" si="1"/>
        <v>120591726</v>
      </c>
      <c r="E10" s="450">
        <f t="shared" si="1"/>
        <v>21206510</v>
      </c>
      <c r="F10" s="450">
        <f t="shared" si="1"/>
        <v>100000</v>
      </c>
      <c r="G10" s="450">
        <f t="shared" si="1"/>
        <v>0</v>
      </c>
      <c r="H10" s="450">
        <f t="shared" si="1"/>
        <v>0</v>
      </c>
      <c r="I10" s="450">
        <f t="shared" si="1"/>
        <v>0</v>
      </c>
      <c r="J10" s="450">
        <f t="shared" si="1"/>
        <v>41860122</v>
      </c>
      <c r="K10" s="450">
        <f t="shared" si="1"/>
        <v>0</v>
      </c>
      <c r="L10" s="450">
        <f t="shared" si="1"/>
        <v>21980211</v>
      </c>
      <c r="M10" s="450">
        <f t="shared" si="1"/>
        <v>37297393</v>
      </c>
      <c r="N10" s="450">
        <f t="shared" si="1"/>
        <v>0</v>
      </c>
      <c r="O10" s="451">
        <f>SUM(O6+O8)</f>
        <v>284747777</v>
      </c>
    </row>
    <row r="11" spans="1:17" s="8" customFormat="1" ht="40.5" x14ac:dyDescent="0.3">
      <c r="A11" s="336" t="s">
        <v>67</v>
      </c>
      <c r="B11" s="452">
        <f>SUM(B7+B9)</f>
        <v>9511815</v>
      </c>
      <c r="C11" s="452">
        <f t="shared" ref="C11:O11" si="2">SUM(C7+C9)</f>
        <v>32200000</v>
      </c>
      <c r="D11" s="452">
        <f t="shared" si="2"/>
        <v>120591726</v>
      </c>
      <c r="E11" s="452">
        <f t="shared" si="2"/>
        <v>21206510</v>
      </c>
      <c r="F11" s="452">
        <f t="shared" si="2"/>
        <v>100000</v>
      </c>
      <c r="G11" s="452">
        <f t="shared" si="2"/>
        <v>0</v>
      </c>
      <c r="H11" s="452">
        <f t="shared" si="2"/>
        <v>0</v>
      </c>
      <c r="I11" s="452">
        <f t="shared" si="2"/>
        <v>0</v>
      </c>
      <c r="J11" s="452">
        <f t="shared" si="2"/>
        <v>41860122</v>
      </c>
      <c r="K11" s="452">
        <f t="shared" si="2"/>
        <v>0</v>
      </c>
      <c r="L11" s="452">
        <f t="shared" si="2"/>
        <v>21980211</v>
      </c>
      <c r="M11" s="452">
        <f t="shared" si="2"/>
        <v>37297393</v>
      </c>
      <c r="N11" s="452">
        <f t="shared" si="2"/>
        <v>0</v>
      </c>
      <c r="O11" s="453">
        <f t="shared" si="2"/>
        <v>284747777</v>
      </c>
    </row>
    <row r="12" spans="1:17" s="8" customFormat="1" ht="41.25" thickBot="1" x14ac:dyDescent="0.35">
      <c r="A12" s="337" t="s">
        <v>68</v>
      </c>
      <c r="B12" s="466">
        <f>B10-B11</f>
        <v>0</v>
      </c>
      <c r="C12" s="466">
        <f t="shared" ref="C12:O12" si="3">C10-C11</f>
        <v>0</v>
      </c>
      <c r="D12" s="466">
        <f t="shared" si="3"/>
        <v>0</v>
      </c>
      <c r="E12" s="466">
        <f t="shared" si="3"/>
        <v>0</v>
      </c>
      <c r="F12" s="466">
        <f t="shared" si="3"/>
        <v>0</v>
      </c>
      <c r="G12" s="466">
        <f t="shared" si="3"/>
        <v>0</v>
      </c>
      <c r="H12" s="466">
        <f t="shared" si="3"/>
        <v>0</v>
      </c>
      <c r="I12" s="466">
        <f t="shared" si="3"/>
        <v>0</v>
      </c>
      <c r="J12" s="466">
        <f t="shared" si="3"/>
        <v>0</v>
      </c>
      <c r="K12" s="466">
        <f t="shared" si="3"/>
        <v>0</v>
      </c>
      <c r="L12" s="466">
        <f t="shared" si="3"/>
        <v>0</v>
      </c>
      <c r="M12" s="466">
        <f t="shared" si="3"/>
        <v>0</v>
      </c>
      <c r="N12" s="466">
        <f t="shared" si="3"/>
        <v>0</v>
      </c>
      <c r="O12" s="461">
        <f t="shared" si="3"/>
        <v>0</v>
      </c>
    </row>
    <row r="15" spans="1:17" x14ac:dyDescent="0.25"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</row>
    <row r="17" spans="3:15" x14ac:dyDescent="0.25"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</row>
  </sheetData>
  <mergeCells count="18">
    <mergeCell ref="A1:A4"/>
    <mergeCell ref="H2:K2"/>
    <mergeCell ref="B3:B4"/>
    <mergeCell ref="C3:C4"/>
    <mergeCell ref="K3:K4"/>
    <mergeCell ref="I3:I4"/>
    <mergeCell ref="J3:J4"/>
    <mergeCell ref="N2:N4"/>
    <mergeCell ref="B1:K1"/>
    <mergeCell ref="L1:N1"/>
    <mergeCell ref="O1:O4"/>
    <mergeCell ref="B2:G2"/>
    <mergeCell ref="F3:F4"/>
    <mergeCell ref="D3:D4"/>
    <mergeCell ref="E3:E4"/>
    <mergeCell ref="G3:G4"/>
    <mergeCell ref="H3:H4"/>
    <mergeCell ref="L2:M3"/>
  </mergeCells>
  <phoneticPr fontId="18" type="noConversion"/>
  <pageMargins left="0.43307086614173229" right="0.23622047244094491" top="1.1811023622047245" bottom="0.74803149606299213" header="0.31496062992125984" footer="0.31496062992125984"/>
  <pageSetup paperSize="9" orientation="landscape" r:id="rId1"/>
  <headerFooter>
    <oddHeader>&amp;L4. melléklet az 1/2018. (III. 13.) önkormányzati rendelethez&amp;C&amp;"Book Antiqua,Félkövér"&amp;11Zalaszántó Község Önkormányzata
2018. évi költségvetési bevételei
főbb jogcím-csoportonként&amp;R&amp;"Book Antiqua,Félkövér"4. melléklet
Ft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23"/>
  <sheetViews>
    <sheetView view="pageLayout" zoomScaleNormal="100" workbookViewId="0">
      <selection activeCell="M16" sqref="M16"/>
    </sheetView>
  </sheetViews>
  <sheetFormatPr defaultRowHeight="13.5" x14ac:dyDescent="0.25"/>
  <cols>
    <col min="1" max="1" width="18.42578125" style="1" customWidth="1"/>
    <col min="2" max="2" width="8.5703125" style="47" customWidth="1"/>
    <col min="3" max="3" width="9.28515625" style="48" customWidth="1"/>
    <col min="4" max="4" width="11.140625" style="1" customWidth="1"/>
    <col min="5" max="6" width="8.28515625" style="1" customWidth="1"/>
    <col min="7" max="7" width="8.5703125" style="1" customWidth="1"/>
    <col min="8" max="8" width="8" style="1" customWidth="1"/>
    <col min="9" max="9" width="7.140625" style="1" customWidth="1"/>
    <col min="10" max="10" width="9" style="1" customWidth="1"/>
    <col min="11" max="11" width="7.85546875" style="1" customWidth="1"/>
    <col min="12" max="13" width="8.5703125" style="1" customWidth="1"/>
    <col min="14" max="14" width="5.7109375" style="1" bestFit="1" customWidth="1"/>
    <col min="15" max="15" width="8.140625" style="1" bestFit="1" customWidth="1"/>
    <col min="16" max="16" width="9.28515625" style="1" customWidth="1"/>
    <col min="17" max="16384" width="9.140625" style="1"/>
  </cols>
  <sheetData>
    <row r="1" spans="1:18" ht="14.25" customHeight="1" thickBot="1" x14ac:dyDescent="0.35">
      <c r="A1" s="657" t="s">
        <v>148</v>
      </c>
      <c r="B1" s="658" t="s">
        <v>12</v>
      </c>
      <c r="C1" s="659"/>
      <c r="D1" s="659"/>
      <c r="E1" s="659"/>
      <c r="F1" s="659"/>
      <c r="G1" s="659"/>
      <c r="H1" s="659"/>
      <c r="I1" s="659"/>
      <c r="J1" s="659"/>
      <c r="K1" s="659"/>
      <c r="L1" s="663" t="s">
        <v>46</v>
      </c>
      <c r="M1" s="664"/>
      <c r="N1" s="664"/>
      <c r="O1" s="665"/>
      <c r="P1" s="637" t="s">
        <v>49</v>
      </c>
    </row>
    <row r="2" spans="1:18" ht="26.25" customHeight="1" x14ac:dyDescent="0.25">
      <c r="A2" s="646"/>
      <c r="B2" s="652" t="s">
        <v>2</v>
      </c>
      <c r="C2" s="653"/>
      <c r="D2" s="653"/>
      <c r="E2" s="653"/>
      <c r="F2" s="653"/>
      <c r="G2" s="654"/>
      <c r="H2" s="660" t="s">
        <v>3</v>
      </c>
      <c r="I2" s="661"/>
      <c r="J2" s="661"/>
      <c r="K2" s="662"/>
      <c r="L2" s="643" t="s">
        <v>190</v>
      </c>
      <c r="M2" s="649"/>
      <c r="N2" s="643" t="s">
        <v>186</v>
      </c>
      <c r="O2" s="649"/>
      <c r="P2" s="638"/>
    </row>
    <row r="3" spans="1:18" ht="28.5" customHeight="1" x14ac:dyDescent="0.25">
      <c r="A3" s="646"/>
      <c r="B3" s="631" t="s">
        <v>82</v>
      </c>
      <c r="C3" s="631" t="s">
        <v>25</v>
      </c>
      <c r="D3" s="642" t="s">
        <v>201</v>
      </c>
      <c r="E3" s="642" t="s">
        <v>187</v>
      </c>
      <c r="F3" s="631" t="s">
        <v>200</v>
      </c>
      <c r="G3" s="644" t="s">
        <v>168</v>
      </c>
      <c r="H3" s="631" t="s">
        <v>184</v>
      </c>
      <c r="I3" s="631" t="s">
        <v>63</v>
      </c>
      <c r="J3" s="642" t="s">
        <v>188</v>
      </c>
      <c r="K3" s="644" t="s">
        <v>189</v>
      </c>
      <c r="L3" s="650" t="s">
        <v>146</v>
      </c>
      <c r="M3" s="651"/>
      <c r="N3" s="666" t="s">
        <v>44</v>
      </c>
      <c r="O3" s="655" t="s">
        <v>64</v>
      </c>
      <c r="P3" s="638"/>
    </row>
    <row r="4" spans="1:18" ht="38.25" x14ac:dyDescent="0.25">
      <c r="A4" s="647"/>
      <c r="B4" s="633"/>
      <c r="C4" s="633"/>
      <c r="D4" s="643"/>
      <c r="E4" s="643"/>
      <c r="F4" s="633"/>
      <c r="G4" s="644"/>
      <c r="H4" s="633"/>
      <c r="I4" s="633"/>
      <c r="J4" s="643"/>
      <c r="K4" s="644"/>
      <c r="L4" s="41" t="s">
        <v>42</v>
      </c>
      <c r="M4" s="39" t="s">
        <v>43</v>
      </c>
      <c r="N4" s="667"/>
      <c r="O4" s="656"/>
      <c r="P4" s="639"/>
    </row>
    <row r="5" spans="1:18" ht="14.25" thickBot="1" x14ac:dyDescent="0.3">
      <c r="A5" s="42">
        <v>1</v>
      </c>
      <c r="B5" s="245">
        <v>2</v>
      </c>
      <c r="C5" s="245">
        <v>3</v>
      </c>
      <c r="D5" s="245">
        <v>4</v>
      </c>
      <c r="E5" s="245">
        <v>5</v>
      </c>
      <c r="F5" s="245">
        <v>6</v>
      </c>
      <c r="G5" s="245">
        <v>7</v>
      </c>
      <c r="H5" s="245">
        <v>8</v>
      </c>
      <c r="I5" s="245">
        <v>9</v>
      </c>
      <c r="J5" s="245">
        <v>10</v>
      </c>
      <c r="K5" s="245">
        <v>11</v>
      </c>
      <c r="L5" s="246">
        <v>12</v>
      </c>
      <c r="M5" s="246">
        <v>13</v>
      </c>
      <c r="N5" s="43">
        <v>14</v>
      </c>
      <c r="O5" s="44">
        <v>15</v>
      </c>
      <c r="P5" s="45">
        <v>16</v>
      </c>
    </row>
    <row r="6" spans="1:18" s="8" customFormat="1" ht="25.5" x14ac:dyDescent="0.25">
      <c r="A6" s="331" t="s">
        <v>289</v>
      </c>
      <c r="B6" s="446">
        <v>1800000</v>
      </c>
      <c r="C6" s="446"/>
      <c r="D6" s="446"/>
      <c r="E6" s="446"/>
      <c r="F6" s="446"/>
      <c r="G6" s="446"/>
      <c r="H6" s="446"/>
      <c r="I6" s="446"/>
      <c r="J6" s="446"/>
      <c r="K6" s="446"/>
      <c r="L6" s="446"/>
      <c r="M6" s="446"/>
      <c r="N6" s="446"/>
      <c r="O6" s="446"/>
      <c r="P6" s="447">
        <f t="shared" ref="P6:P20" si="0">SUM(B6:O6)</f>
        <v>1800000</v>
      </c>
    </row>
    <row r="7" spans="1:18" s="8" customFormat="1" ht="25.5" x14ac:dyDescent="0.25">
      <c r="A7" s="333" t="s">
        <v>122</v>
      </c>
      <c r="B7" s="448">
        <v>1000000</v>
      </c>
      <c r="C7" s="448"/>
      <c r="D7" s="448"/>
      <c r="E7" s="448"/>
      <c r="F7" s="448"/>
      <c r="G7" s="448"/>
      <c r="H7" s="448">
        <v>0</v>
      </c>
      <c r="I7" s="448"/>
      <c r="J7" s="448"/>
      <c r="K7" s="448"/>
      <c r="L7" s="448"/>
      <c r="M7" s="448"/>
      <c r="N7" s="448"/>
      <c r="O7" s="448"/>
      <c r="P7" s="449">
        <f t="shared" si="0"/>
        <v>1000000</v>
      </c>
    </row>
    <row r="8" spans="1:18" s="8" customFormat="1" x14ac:dyDescent="0.25">
      <c r="A8" s="333" t="s">
        <v>123</v>
      </c>
      <c r="B8" s="448">
        <v>30000</v>
      </c>
      <c r="C8" s="448"/>
      <c r="D8" s="448"/>
      <c r="E8" s="448">
        <v>0</v>
      </c>
      <c r="F8" s="448">
        <v>100000</v>
      </c>
      <c r="G8" s="448"/>
      <c r="H8" s="448"/>
      <c r="I8" s="448"/>
      <c r="J8" s="448">
        <v>0</v>
      </c>
      <c r="K8" s="448"/>
      <c r="L8" s="448"/>
      <c r="M8" s="448">
        <v>0</v>
      </c>
      <c r="N8" s="448"/>
      <c r="O8" s="448"/>
      <c r="P8" s="449">
        <f t="shared" si="0"/>
        <v>130000</v>
      </c>
      <c r="R8" s="456">
        <v>38790</v>
      </c>
    </row>
    <row r="9" spans="1:18" s="8" customFormat="1" x14ac:dyDescent="0.25">
      <c r="A9" s="338" t="s">
        <v>139</v>
      </c>
      <c r="B9" s="448"/>
      <c r="C9" s="448"/>
      <c r="D9" s="448"/>
      <c r="E9" s="448"/>
      <c r="F9" s="448"/>
      <c r="G9" s="448"/>
      <c r="H9" s="448"/>
      <c r="I9" s="448"/>
      <c r="J9" s="448"/>
      <c r="K9" s="448"/>
      <c r="L9" s="448"/>
      <c r="M9" s="448"/>
      <c r="N9" s="448"/>
      <c r="O9" s="448"/>
      <c r="P9" s="449">
        <f t="shared" si="0"/>
        <v>0</v>
      </c>
    </row>
    <row r="10" spans="1:18" s="8" customFormat="1" ht="25.5" x14ac:dyDescent="0.25">
      <c r="A10" s="339" t="s">
        <v>281</v>
      </c>
      <c r="B10" s="448">
        <v>2050000</v>
      </c>
      <c r="C10" s="448"/>
      <c r="D10" s="448"/>
      <c r="E10" s="448"/>
      <c r="F10" s="448"/>
      <c r="G10" s="448"/>
      <c r="H10" s="448"/>
      <c r="I10" s="448"/>
      <c r="J10" s="448"/>
      <c r="K10" s="448"/>
      <c r="L10" s="448"/>
      <c r="M10" s="448"/>
      <c r="N10" s="448"/>
      <c r="O10" s="448"/>
      <c r="P10" s="449">
        <f t="shared" si="0"/>
        <v>2050000</v>
      </c>
    </row>
    <row r="11" spans="1:18" s="8" customFormat="1" ht="25.5" x14ac:dyDescent="0.25">
      <c r="A11" s="57" t="s">
        <v>279</v>
      </c>
      <c r="B11" s="448">
        <v>4631815</v>
      </c>
      <c r="C11" s="448"/>
      <c r="D11" s="448"/>
      <c r="E11" s="448"/>
      <c r="F11" s="448"/>
      <c r="G11" s="448">
        <v>0</v>
      </c>
      <c r="H11" s="448"/>
      <c r="I11" s="448"/>
      <c r="J11" s="448">
        <v>41860122</v>
      </c>
      <c r="K11" s="448"/>
      <c r="L11" s="448"/>
      <c r="M11" s="448"/>
      <c r="N11" s="448"/>
      <c r="O11" s="448"/>
      <c r="P11" s="449">
        <f t="shared" si="0"/>
        <v>46491937</v>
      </c>
    </row>
    <row r="12" spans="1:18" s="8" customFormat="1" x14ac:dyDescent="0.25">
      <c r="A12" s="338" t="s">
        <v>139</v>
      </c>
      <c r="B12" s="448"/>
      <c r="C12" s="448"/>
      <c r="D12" s="448"/>
      <c r="E12" s="448"/>
      <c r="F12" s="448"/>
      <c r="G12" s="448"/>
      <c r="H12" s="448"/>
      <c r="I12" s="448"/>
      <c r="J12" s="448"/>
      <c r="K12" s="448"/>
      <c r="L12" s="448"/>
      <c r="M12" s="448"/>
      <c r="N12" s="448"/>
      <c r="O12" s="448"/>
      <c r="P12" s="449">
        <f t="shared" si="0"/>
        <v>0</v>
      </c>
    </row>
    <row r="13" spans="1:18" s="8" customFormat="1" ht="25.5" x14ac:dyDescent="0.25">
      <c r="A13" s="111" t="s">
        <v>288</v>
      </c>
      <c r="B13" s="448"/>
      <c r="C13" s="448"/>
      <c r="D13" s="448"/>
      <c r="E13" s="448">
        <v>68040</v>
      </c>
      <c r="F13" s="448"/>
      <c r="G13" s="448"/>
      <c r="H13" s="448"/>
      <c r="I13" s="448"/>
      <c r="J13" s="448"/>
      <c r="K13" s="448"/>
      <c r="L13" s="448"/>
      <c r="M13" s="448"/>
      <c r="N13" s="448"/>
      <c r="O13" s="448"/>
      <c r="P13" s="449">
        <f t="shared" si="0"/>
        <v>68040</v>
      </c>
    </row>
    <row r="14" spans="1:18" s="8" customFormat="1" x14ac:dyDescent="0.25">
      <c r="A14" s="338" t="s">
        <v>139</v>
      </c>
      <c r="B14" s="448"/>
      <c r="C14" s="448"/>
      <c r="D14" s="448"/>
      <c r="E14" s="448">
        <v>0</v>
      </c>
      <c r="F14" s="448"/>
      <c r="G14" s="448"/>
      <c r="H14" s="448"/>
      <c r="I14" s="448"/>
      <c r="J14" s="448"/>
      <c r="K14" s="448"/>
      <c r="L14" s="448"/>
      <c r="M14" s="448"/>
      <c r="N14" s="448"/>
      <c r="O14" s="448"/>
      <c r="P14" s="449">
        <f t="shared" si="0"/>
        <v>0</v>
      </c>
    </row>
    <row r="15" spans="1:18" s="8" customFormat="1" x14ac:dyDescent="0.25">
      <c r="A15" s="57" t="s">
        <v>125</v>
      </c>
      <c r="B15" s="448"/>
      <c r="C15" s="448"/>
      <c r="D15" s="448"/>
      <c r="E15" s="448">
        <v>3756000</v>
      </c>
      <c r="F15" s="448"/>
      <c r="G15" s="448"/>
      <c r="H15" s="448"/>
      <c r="I15" s="448"/>
      <c r="J15" s="448"/>
      <c r="K15" s="448"/>
      <c r="L15" s="448"/>
      <c r="M15" s="448"/>
      <c r="N15" s="448"/>
      <c r="O15" s="448"/>
      <c r="P15" s="449">
        <f t="shared" si="0"/>
        <v>3756000</v>
      </c>
    </row>
    <row r="16" spans="1:18" s="8" customFormat="1" ht="25.5" x14ac:dyDescent="0.25">
      <c r="A16" s="339" t="s">
        <v>250</v>
      </c>
      <c r="B16" s="448"/>
      <c r="C16" s="448"/>
      <c r="D16" s="448"/>
      <c r="E16" s="448"/>
      <c r="F16" s="448"/>
      <c r="G16" s="448"/>
      <c r="H16" s="448"/>
      <c r="I16" s="448"/>
      <c r="J16" s="448">
        <v>0</v>
      </c>
      <c r="K16" s="448"/>
      <c r="L16" s="448">
        <v>21980211</v>
      </c>
      <c r="M16" s="448">
        <v>37297393</v>
      </c>
      <c r="N16" s="448"/>
      <c r="O16" s="448"/>
      <c r="P16" s="449">
        <f t="shared" si="0"/>
        <v>59277604</v>
      </c>
    </row>
    <row r="17" spans="1:16" s="8" customFormat="1" ht="25.5" x14ac:dyDescent="0.25">
      <c r="A17" s="57" t="s">
        <v>251</v>
      </c>
      <c r="B17" s="448"/>
      <c r="C17" s="448"/>
      <c r="D17" s="448">
        <v>120591726</v>
      </c>
      <c r="E17" s="448"/>
      <c r="F17" s="448"/>
      <c r="G17" s="448"/>
      <c r="H17" s="448"/>
      <c r="I17" s="448"/>
      <c r="J17" s="448"/>
      <c r="K17" s="448"/>
      <c r="L17" s="448"/>
      <c r="M17" s="448"/>
      <c r="N17" s="448"/>
      <c r="O17" s="448"/>
      <c r="P17" s="449">
        <f t="shared" si="0"/>
        <v>120591726</v>
      </c>
    </row>
    <row r="18" spans="1:16" s="8" customFormat="1" x14ac:dyDescent="0.25">
      <c r="A18" s="338" t="s">
        <v>139</v>
      </c>
      <c r="B18" s="448"/>
      <c r="C18" s="448"/>
      <c r="D18" s="448">
        <v>120591726</v>
      </c>
      <c r="E18" s="448"/>
      <c r="F18" s="448"/>
      <c r="G18" s="448"/>
      <c r="H18" s="448"/>
      <c r="I18" s="448"/>
      <c r="J18" s="448"/>
      <c r="K18" s="448"/>
      <c r="L18" s="448"/>
      <c r="M18" s="448"/>
      <c r="N18" s="448"/>
      <c r="O18" s="448"/>
      <c r="P18" s="449">
        <f t="shared" si="0"/>
        <v>120591726</v>
      </c>
    </row>
    <row r="19" spans="1:16" s="8" customFormat="1" ht="25.5" x14ac:dyDescent="0.25">
      <c r="A19" s="57" t="s">
        <v>147</v>
      </c>
      <c r="B19" s="448"/>
      <c r="C19" s="448">
        <f>C20</f>
        <v>32200000</v>
      </c>
      <c r="D19" s="448"/>
      <c r="E19" s="448"/>
      <c r="F19" s="448"/>
      <c r="G19" s="448"/>
      <c r="H19" s="448"/>
      <c r="I19" s="448"/>
      <c r="J19" s="448"/>
      <c r="K19" s="448"/>
      <c r="L19" s="448"/>
      <c r="M19" s="448"/>
      <c r="N19" s="448"/>
      <c r="O19" s="448"/>
      <c r="P19" s="449">
        <f t="shared" si="0"/>
        <v>32200000</v>
      </c>
    </row>
    <row r="20" spans="1:16" s="8" customFormat="1" ht="14.25" thickBot="1" x14ac:dyDescent="0.3">
      <c r="A20" s="338" t="s">
        <v>139</v>
      </c>
      <c r="B20" s="448"/>
      <c r="C20" s="448">
        <v>32200000</v>
      </c>
      <c r="D20" s="448"/>
      <c r="E20" s="448"/>
      <c r="F20" s="448"/>
      <c r="G20" s="448"/>
      <c r="H20" s="448"/>
      <c r="I20" s="448"/>
      <c r="J20" s="448"/>
      <c r="K20" s="448"/>
      <c r="L20" s="448"/>
      <c r="M20" s="448"/>
      <c r="N20" s="448"/>
      <c r="O20" s="448"/>
      <c r="P20" s="449">
        <f t="shared" si="0"/>
        <v>32200000</v>
      </c>
    </row>
    <row r="21" spans="1:16" s="8" customFormat="1" ht="19.5" customHeight="1" x14ac:dyDescent="0.3">
      <c r="A21" s="340" t="s">
        <v>1</v>
      </c>
      <c r="B21" s="450">
        <f t="shared" ref="B21:P21" si="1">SUM(B6+B7+B8+B11+B13+B17+B19+B16+B10+B15)</f>
        <v>9511815</v>
      </c>
      <c r="C21" s="450">
        <f t="shared" si="1"/>
        <v>32200000</v>
      </c>
      <c r="D21" s="450">
        <f t="shared" si="1"/>
        <v>120591726</v>
      </c>
      <c r="E21" s="450">
        <f t="shared" si="1"/>
        <v>3824040</v>
      </c>
      <c r="F21" s="450">
        <f t="shared" si="1"/>
        <v>100000</v>
      </c>
      <c r="G21" s="450">
        <f t="shared" si="1"/>
        <v>0</v>
      </c>
      <c r="H21" s="450">
        <f t="shared" si="1"/>
        <v>0</v>
      </c>
      <c r="I21" s="450">
        <f t="shared" si="1"/>
        <v>0</v>
      </c>
      <c r="J21" s="450">
        <f t="shared" si="1"/>
        <v>41860122</v>
      </c>
      <c r="K21" s="450">
        <f t="shared" si="1"/>
        <v>0</v>
      </c>
      <c r="L21" s="450">
        <f t="shared" si="1"/>
        <v>21980211</v>
      </c>
      <c r="M21" s="450">
        <f t="shared" si="1"/>
        <v>37297393</v>
      </c>
      <c r="N21" s="450">
        <f t="shared" si="1"/>
        <v>0</v>
      </c>
      <c r="O21" s="450">
        <f t="shared" si="1"/>
        <v>0</v>
      </c>
      <c r="P21" s="451">
        <f t="shared" si="1"/>
        <v>267365307</v>
      </c>
    </row>
    <row r="22" spans="1:16" s="342" customFormat="1" ht="24" customHeight="1" x14ac:dyDescent="0.3">
      <c r="A22" s="341" t="s">
        <v>139</v>
      </c>
      <c r="B22" s="452">
        <f>B21</f>
        <v>9511815</v>
      </c>
      <c r="C22" s="452">
        <f t="shared" ref="C22:O22" si="2">SUM(C9+C12+C14+C18+C20)</f>
        <v>32200000</v>
      </c>
      <c r="D22" s="452">
        <f t="shared" si="2"/>
        <v>120591726</v>
      </c>
      <c r="E22" s="452">
        <f>E21</f>
        <v>3824040</v>
      </c>
      <c r="F22" s="452">
        <f>F21</f>
        <v>100000</v>
      </c>
      <c r="G22" s="452">
        <f t="shared" si="2"/>
        <v>0</v>
      </c>
      <c r="H22" s="452">
        <f t="shared" si="2"/>
        <v>0</v>
      </c>
      <c r="I22" s="452">
        <f t="shared" si="2"/>
        <v>0</v>
      </c>
      <c r="J22" s="452">
        <f>J21</f>
        <v>41860122</v>
      </c>
      <c r="K22" s="452">
        <f>K21</f>
        <v>0</v>
      </c>
      <c r="L22" s="452">
        <f>L21</f>
        <v>21980211</v>
      </c>
      <c r="M22" s="452">
        <f>M21</f>
        <v>37297393</v>
      </c>
      <c r="N22" s="452">
        <f t="shared" si="2"/>
        <v>0</v>
      </c>
      <c r="O22" s="452">
        <f t="shared" si="2"/>
        <v>0</v>
      </c>
      <c r="P22" s="453">
        <f>SUM(B22:O22)</f>
        <v>267365307</v>
      </c>
    </row>
    <row r="23" spans="1:16" s="342" customFormat="1" ht="30.75" thickBot="1" x14ac:dyDescent="0.35">
      <c r="A23" s="343" t="s">
        <v>68</v>
      </c>
      <c r="B23" s="454">
        <f>B21-B22</f>
        <v>0</v>
      </c>
      <c r="C23" s="454">
        <f t="shared" ref="C23:P23" si="3">C21-C22</f>
        <v>0</v>
      </c>
      <c r="D23" s="454">
        <f t="shared" si="3"/>
        <v>0</v>
      </c>
      <c r="E23" s="454">
        <f t="shared" si="3"/>
        <v>0</v>
      </c>
      <c r="F23" s="454">
        <f t="shared" si="3"/>
        <v>0</v>
      </c>
      <c r="G23" s="454">
        <f t="shared" si="3"/>
        <v>0</v>
      </c>
      <c r="H23" s="454">
        <f t="shared" si="3"/>
        <v>0</v>
      </c>
      <c r="I23" s="454">
        <f t="shared" si="3"/>
        <v>0</v>
      </c>
      <c r="J23" s="454">
        <f t="shared" si="3"/>
        <v>0</v>
      </c>
      <c r="K23" s="454">
        <f t="shared" si="3"/>
        <v>0</v>
      </c>
      <c r="L23" s="454">
        <f t="shared" si="3"/>
        <v>0</v>
      </c>
      <c r="M23" s="454">
        <f t="shared" si="3"/>
        <v>0</v>
      </c>
      <c r="N23" s="454">
        <f t="shared" si="3"/>
        <v>0</v>
      </c>
      <c r="O23" s="454">
        <f t="shared" si="3"/>
        <v>0</v>
      </c>
      <c r="P23" s="455">
        <f t="shared" si="3"/>
        <v>0</v>
      </c>
    </row>
  </sheetData>
  <mergeCells count="21">
    <mergeCell ref="A1:A4"/>
    <mergeCell ref="B1:K1"/>
    <mergeCell ref="H2:K2"/>
    <mergeCell ref="L1:O1"/>
    <mergeCell ref="E3:E4"/>
    <mergeCell ref="K3:K4"/>
    <mergeCell ref="J3:J4"/>
    <mergeCell ref="N3:N4"/>
    <mergeCell ref="L3:M3"/>
    <mergeCell ref="C3:C4"/>
    <mergeCell ref="G3:G4"/>
    <mergeCell ref="P1:P4"/>
    <mergeCell ref="B2:G2"/>
    <mergeCell ref="N2:O2"/>
    <mergeCell ref="L2:M2"/>
    <mergeCell ref="O3:O4"/>
    <mergeCell ref="F3:F4"/>
    <mergeCell ref="H3:H4"/>
    <mergeCell ref="I3:I4"/>
    <mergeCell ref="D3:D4"/>
    <mergeCell ref="B3:B4"/>
  </mergeCells>
  <phoneticPr fontId="18" type="noConversion"/>
  <pageMargins left="0.31496062992125984" right="0.23622047244094491" top="1.0629921259842521" bottom="0.74803149606299213" header="0.31496062992125984" footer="0.31496062992125984"/>
  <pageSetup paperSize="9" orientation="landscape" r:id="rId1"/>
  <headerFooter>
    <oddHeader>&amp;L5. melléklet az 1/2018. (III. 13.) önkormányzati rendelethez&amp;C&amp;"Book Antiqua,Félkövér"&amp;11Zalaszántó Község Önkormányzata
2018. évi bevételei&amp;R&amp;"Book Antiqua,Félkövér"5. melléklet
Ft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6"/>
  <sheetViews>
    <sheetView view="pageLayout" zoomScaleNormal="100" workbookViewId="0">
      <selection activeCell="I23" sqref="I23"/>
    </sheetView>
  </sheetViews>
  <sheetFormatPr defaultRowHeight="15" x14ac:dyDescent="0.3"/>
  <cols>
    <col min="1" max="1" width="29.7109375" style="16" customWidth="1"/>
    <col min="2" max="2" width="13.42578125" style="1" bestFit="1" customWidth="1"/>
    <col min="3" max="3" width="12.28515625" style="1" customWidth="1"/>
    <col min="4" max="4" width="9.85546875" style="1" customWidth="1"/>
    <col min="5" max="5" width="10.7109375" style="1" customWidth="1"/>
    <col min="6" max="6" width="12.5703125" style="1" customWidth="1"/>
    <col min="7" max="7" width="8.7109375" style="1" customWidth="1"/>
    <col min="8" max="8" width="10.7109375" style="1" customWidth="1"/>
    <col min="9" max="9" width="14.85546875" style="1" customWidth="1"/>
    <col min="10" max="10" width="9.28515625" style="1" bestFit="1" customWidth="1"/>
    <col min="11" max="11" width="11.85546875" style="1" bestFit="1" customWidth="1"/>
    <col min="12" max="12" width="13.140625" style="2" customWidth="1"/>
    <col min="13" max="13" width="12.85546875" style="1" customWidth="1"/>
    <col min="14" max="16384" width="9.140625" style="1"/>
  </cols>
  <sheetData>
    <row r="1" spans="1:20" ht="14.25" customHeight="1" x14ac:dyDescent="0.25">
      <c r="A1" s="676" t="s">
        <v>4</v>
      </c>
      <c r="B1" s="672"/>
      <c r="C1" s="675"/>
      <c r="D1" s="675"/>
      <c r="E1" s="675"/>
      <c r="F1" s="675"/>
      <c r="G1" s="675"/>
      <c r="H1" s="675"/>
      <c r="I1" s="675"/>
      <c r="J1" s="675"/>
      <c r="K1" s="679"/>
      <c r="L1" s="672" t="s">
        <v>49</v>
      </c>
      <c r="M1" s="669" t="s">
        <v>6</v>
      </c>
    </row>
    <row r="2" spans="1:20" ht="28.5" customHeight="1" x14ac:dyDescent="0.25">
      <c r="A2" s="677"/>
      <c r="B2" s="681" t="s">
        <v>2</v>
      </c>
      <c r="C2" s="681"/>
      <c r="D2" s="681"/>
      <c r="E2" s="680" t="s">
        <v>3</v>
      </c>
      <c r="F2" s="680"/>
      <c r="G2" s="680"/>
      <c r="H2" s="680"/>
      <c r="I2" s="682" t="s">
        <v>242</v>
      </c>
      <c r="J2" s="668" t="s">
        <v>244</v>
      </c>
      <c r="K2" s="668"/>
      <c r="L2" s="673"/>
      <c r="M2" s="670"/>
    </row>
    <row r="3" spans="1:20" ht="75.75" customHeight="1" thickBot="1" x14ac:dyDescent="0.3">
      <c r="A3" s="678"/>
      <c r="B3" s="26" t="s">
        <v>82</v>
      </c>
      <c r="C3" s="26" t="s">
        <v>191</v>
      </c>
      <c r="D3" s="26" t="s">
        <v>193</v>
      </c>
      <c r="E3" s="26" t="s">
        <v>192</v>
      </c>
      <c r="F3" s="26" t="s">
        <v>165</v>
      </c>
      <c r="G3" s="26" t="s">
        <v>200</v>
      </c>
      <c r="H3" s="26" t="s">
        <v>189</v>
      </c>
      <c r="I3" s="683"/>
      <c r="J3" s="226" t="s">
        <v>206</v>
      </c>
      <c r="K3" s="227" t="s">
        <v>243</v>
      </c>
      <c r="L3" s="674"/>
      <c r="M3" s="671"/>
    </row>
    <row r="4" spans="1:20" s="7" customFormat="1" ht="14.25" thickBot="1" x14ac:dyDescent="0.3">
      <c r="A4" s="22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4">
        <v>7</v>
      </c>
      <c r="H4" s="24">
        <v>8</v>
      </c>
      <c r="I4" s="24">
        <v>9</v>
      </c>
      <c r="J4" s="24">
        <v>10</v>
      </c>
      <c r="K4" s="24">
        <v>11</v>
      </c>
      <c r="L4" s="242">
        <v>12</v>
      </c>
      <c r="M4" s="23">
        <v>13</v>
      </c>
      <c r="N4" s="5"/>
      <c r="O4" s="5"/>
      <c r="P4" s="5"/>
      <c r="Q4" s="5"/>
      <c r="R4" s="5"/>
      <c r="S4" s="5"/>
      <c r="T4" s="6"/>
    </row>
    <row r="5" spans="1:20" s="345" customFormat="1" ht="28.5" x14ac:dyDescent="0.3">
      <c r="A5" s="103" t="s">
        <v>284</v>
      </c>
      <c r="B5" s="401">
        <v>0</v>
      </c>
      <c r="C5" s="401">
        <f>C6</f>
        <v>17382470</v>
      </c>
      <c r="D5" s="401"/>
      <c r="E5" s="401"/>
      <c r="F5" s="401"/>
      <c r="G5" s="401">
        <v>0</v>
      </c>
      <c r="H5" s="401"/>
      <c r="I5" s="402">
        <v>32518000</v>
      </c>
      <c r="J5" s="403">
        <v>0</v>
      </c>
      <c r="K5" s="401">
        <v>0</v>
      </c>
      <c r="L5" s="404">
        <f>SUM(B5:K5)</f>
        <v>49900470</v>
      </c>
      <c r="M5" s="405">
        <v>32259000</v>
      </c>
      <c r="N5" s="59"/>
      <c r="O5" s="59"/>
      <c r="P5" s="59"/>
      <c r="Q5" s="59"/>
      <c r="R5" s="59"/>
      <c r="S5" s="59"/>
      <c r="T5" s="344"/>
    </row>
    <row r="6" spans="1:20" s="345" customFormat="1" ht="14.25" x14ac:dyDescent="0.3">
      <c r="A6" s="112" t="s">
        <v>67</v>
      </c>
      <c r="B6" s="406"/>
      <c r="C6" s="407">
        <v>17382470</v>
      </c>
      <c r="D6" s="407"/>
      <c r="E6" s="407"/>
      <c r="F6" s="407"/>
      <c r="G6" s="407"/>
      <c r="H6" s="406"/>
      <c r="I6" s="408">
        <v>32518000</v>
      </c>
      <c r="J6" s="408"/>
      <c r="K6" s="407"/>
      <c r="L6" s="408">
        <f t="shared" ref="L6:L21" si="0">SUM(B6:K6)</f>
        <v>49900470</v>
      </c>
      <c r="M6" s="409">
        <v>32259000</v>
      </c>
      <c r="N6" s="59"/>
      <c r="O6" s="59"/>
      <c r="P6" s="59"/>
      <c r="Q6" s="59"/>
      <c r="R6" s="59"/>
      <c r="S6" s="59"/>
      <c r="T6" s="344"/>
    </row>
    <row r="7" spans="1:20" s="8" customFormat="1" ht="28.5" x14ac:dyDescent="0.3">
      <c r="A7" s="110" t="s">
        <v>287</v>
      </c>
      <c r="B7" s="410">
        <v>0</v>
      </c>
      <c r="C7" s="411">
        <v>0</v>
      </c>
      <c r="D7" s="411"/>
      <c r="E7" s="411"/>
      <c r="F7" s="411"/>
      <c r="G7" s="411"/>
      <c r="H7" s="410"/>
      <c r="I7" s="408">
        <f>I8</f>
        <v>24467470</v>
      </c>
      <c r="J7" s="412"/>
      <c r="K7" s="411"/>
      <c r="L7" s="408">
        <f t="shared" si="0"/>
        <v>24467470</v>
      </c>
      <c r="M7" s="413">
        <v>18810367</v>
      </c>
    </row>
    <row r="8" spans="1:20" s="8" customFormat="1" ht="14.25" x14ac:dyDescent="0.3">
      <c r="A8" s="15" t="s">
        <v>67</v>
      </c>
      <c r="B8" s="406"/>
      <c r="C8" s="414">
        <v>0</v>
      </c>
      <c r="D8" s="414"/>
      <c r="E8" s="414"/>
      <c r="F8" s="414"/>
      <c r="G8" s="414"/>
      <c r="H8" s="406"/>
      <c r="I8" s="408">
        <v>24467470</v>
      </c>
      <c r="J8" s="415"/>
      <c r="K8" s="414"/>
      <c r="L8" s="408">
        <f t="shared" si="0"/>
        <v>24467470</v>
      </c>
      <c r="M8" s="413">
        <v>18810367</v>
      </c>
    </row>
    <row r="9" spans="1:20" s="8" customFormat="1" ht="14.25" x14ac:dyDescent="0.3">
      <c r="A9" s="110"/>
      <c r="B9" s="406">
        <v>0</v>
      </c>
      <c r="C9" s="414">
        <v>0</v>
      </c>
      <c r="D9" s="414"/>
      <c r="E9" s="414"/>
      <c r="F9" s="414"/>
      <c r="G9" s="414"/>
      <c r="H9" s="406"/>
      <c r="I9" s="408">
        <v>0</v>
      </c>
      <c r="J9" s="415"/>
      <c r="K9" s="414"/>
      <c r="L9" s="408">
        <f t="shared" si="0"/>
        <v>0</v>
      </c>
      <c r="M9" s="413">
        <v>0</v>
      </c>
    </row>
    <row r="10" spans="1:20" s="8" customFormat="1" ht="14.25" x14ac:dyDescent="0.3">
      <c r="A10" s="15"/>
      <c r="B10" s="416">
        <v>0</v>
      </c>
      <c r="C10" s="417">
        <v>0</v>
      </c>
      <c r="D10" s="417"/>
      <c r="E10" s="417"/>
      <c r="F10" s="417"/>
      <c r="G10" s="417"/>
      <c r="H10" s="416"/>
      <c r="I10" s="408">
        <v>0</v>
      </c>
      <c r="J10" s="418"/>
      <c r="K10" s="417"/>
      <c r="L10" s="408">
        <f t="shared" si="0"/>
        <v>0</v>
      </c>
      <c r="M10" s="413">
        <v>0</v>
      </c>
    </row>
    <row r="11" spans="1:20" s="8" customFormat="1" ht="14.25" x14ac:dyDescent="0.3">
      <c r="A11" s="110"/>
      <c r="B11" s="419">
        <v>0</v>
      </c>
      <c r="C11" s="420">
        <v>0</v>
      </c>
      <c r="D11" s="420"/>
      <c r="E11" s="420"/>
      <c r="F11" s="420"/>
      <c r="G11" s="420"/>
      <c r="H11" s="419"/>
      <c r="I11" s="408">
        <v>0</v>
      </c>
      <c r="J11" s="421"/>
      <c r="K11" s="420"/>
      <c r="L11" s="408">
        <f t="shared" si="0"/>
        <v>0</v>
      </c>
      <c r="M11" s="413">
        <v>0</v>
      </c>
    </row>
    <row r="12" spans="1:20" s="8" customFormat="1" ht="14.25" x14ac:dyDescent="0.3">
      <c r="A12" s="15"/>
      <c r="B12" s="419"/>
      <c r="C12" s="420"/>
      <c r="D12" s="420"/>
      <c r="E12" s="420"/>
      <c r="F12" s="420"/>
      <c r="G12" s="420"/>
      <c r="H12" s="419">
        <v>0</v>
      </c>
      <c r="I12" s="408">
        <v>0</v>
      </c>
      <c r="J12" s="421"/>
      <c r="K12" s="420"/>
      <c r="L12" s="408">
        <f t="shared" si="0"/>
        <v>0</v>
      </c>
      <c r="M12" s="413">
        <v>0</v>
      </c>
    </row>
    <row r="13" spans="1:20" s="8" customFormat="1" ht="14.25" x14ac:dyDescent="0.3">
      <c r="A13" s="110"/>
      <c r="B13" s="410">
        <v>0</v>
      </c>
      <c r="C13" s="411">
        <v>0</v>
      </c>
      <c r="D13" s="411"/>
      <c r="E13" s="422"/>
      <c r="F13" s="422"/>
      <c r="G13" s="422"/>
      <c r="H13" s="410"/>
      <c r="I13" s="408">
        <v>0</v>
      </c>
      <c r="J13" s="412"/>
      <c r="K13" s="411"/>
      <c r="L13" s="408">
        <f t="shared" si="0"/>
        <v>0</v>
      </c>
      <c r="M13" s="413">
        <v>0</v>
      </c>
    </row>
    <row r="14" spans="1:20" s="8" customFormat="1" ht="14.25" x14ac:dyDescent="0.3">
      <c r="A14" s="15"/>
      <c r="B14" s="410">
        <v>0</v>
      </c>
      <c r="C14" s="411">
        <v>0</v>
      </c>
      <c r="D14" s="411"/>
      <c r="E14" s="422"/>
      <c r="F14" s="422"/>
      <c r="G14" s="422"/>
      <c r="H14" s="410"/>
      <c r="I14" s="408">
        <v>0</v>
      </c>
      <c r="J14" s="412"/>
      <c r="K14" s="411"/>
      <c r="L14" s="408">
        <f t="shared" si="0"/>
        <v>0</v>
      </c>
      <c r="M14" s="413"/>
    </row>
    <row r="15" spans="1:20" s="8" customFormat="1" ht="14.25" x14ac:dyDescent="0.3">
      <c r="A15" s="110"/>
      <c r="B15" s="410">
        <v>0</v>
      </c>
      <c r="C15" s="411">
        <v>0</v>
      </c>
      <c r="D15" s="411"/>
      <c r="E15" s="411"/>
      <c r="F15" s="411"/>
      <c r="G15" s="411"/>
      <c r="H15" s="410"/>
      <c r="I15" s="408">
        <v>0</v>
      </c>
      <c r="J15" s="412"/>
      <c r="K15" s="411"/>
      <c r="L15" s="408">
        <f t="shared" si="0"/>
        <v>0</v>
      </c>
      <c r="M15" s="413">
        <v>0</v>
      </c>
    </row>
    <row r="16" spans="1:20" s="8" customFormat="1" ht="14.25" x14ac:dyDescent="0.3">
      <c r="A16" s="15"/>
      <c r="B16" s="419">
        <v>0</v>
      </c>
      <c r="C16" s="420"/>
      <c r="D16" s="420"/>
      <c r="E16" s="420"/>
      <c r="F16" s="420"/>
      <c r="G16" s="420"/>
      <c r="H16" s="419"/>
      <c r="I16" s="408">
        <v>0</v>
      </c>
      <c r="J16" s="421"/>
      <c r="K16" s="420"/>
      <c r="L16" s="408">
        <f t="shared" si="0"/>
        <v>0</v>
      </c>
      <c r="M16" s="413">
        <v>0</v>
      </c>
    </row>
    <row r="17" spans="1:13" s="8" customFormat="1" ht="14.25" x14ac:dyDescent="0.3">
      <c r="A17" s="110"/>
      <c r="B17" s="419">
        <v>0</v>
      </c>
      <c r="C17" s="420"/>
      <c r="D17" s="420"/>
      <c r="E17" s="420"/>
      <c r="F17" s="420"/>
      <c r="G17" s="420"/>
      <c r="H17" s="419"/>
      <c r="I17" s="408">
        <v>0</v>
      </c>
      <c r="J17" s="421"/>
      <c r="K17" s="420"/>
      <c r="L17" s="408">
        <f t="shared" si="0"/>
        <v>0</v>
      </c>
      <c r="M17" s="413">
        <v>0</v>
      </c>
    </row>
    <row r="18" spans="1:13" s="8" customFormat="1" ht="14.25" x14ac:dyDescent="0.3">
      <c r="A18" s="243"/>
      <c r="B18" s="419"/>
      <c r="C18" s="420"/>
      <c r="D18" s="420"/>
      <c r="E18" s="420"/>
      <c r="F18" s="420"/>
      <c r="G18" s="420"/>
      <c r="H18" s="419"/>
      <c r="I18" s="408">
        <v>0</v>
      </c>
      <c r="J18" s="421"/>
      <c r="K18" s="420"/>
      <c r="L18" s="408">
        <f t="shared" si="0"/>
        <v>0</v>
      </c>
      <c r="M18" s="413">
        <v>0</v>
      </c>
    </row>
    <row r="19" spans="1:13" s="8" customFormat="1" ht="14.25" x14ac:dyDescent="0.3">
      <c r="A19" s="15"/>
      <c r="B19" s="419"/>
      <c r="C19" s="420"/>
      <c r="D19" s="420"/>
      <c r="E19" s="420"/>
      <c r="F19" s="420"/>
      <c r="G19" s="420"/>
      <c r="H19" s="419"/>
      <c r="I19" s="408">
        <v>0</v>
      </c>
      <c r="J19" s="421"/>
      <c r="K19" s="420"/>
      <c r="L19" s="408">
        <f t="shared" si="0"/>
        <v>0</v>
      </c>
      <c r="M19" s="413">
        <v>0</v>
      </c>
    </row>
    <row r="20" spans="1:13" s="8" customFormat="1" ht="14.25" x14ac:dyDescent="0.3">
      <c r="A20" s="110"/>
      <c r="B20" s="410">
        <v>0</v>
      </c>
      <c r="C20" s="411">
        <v>0</v>
      </c>
      <c r="D20" s="411">
        <v>0</v>
      </c>
      <c r="E20" s="411"/>
      <c r="F20" s="411"/>
      <c r="G20" s="411"/>
      <c r="H20" s="410"/>
      <c r="I20" s="408">
        <v>0</v>
      </c>
      <c r="J20" s="412"/>
      <c r="K20" s="408"/>
      <c r="L20" s="404">
        <f t="shared" si="0"/>
        <v>0</v>
      </c>
      <c r="M20" s="423">
        <v>0</v>
      </c>
    </row>
    <row r="21" spans="1:13" s="8" customFormat="1" thickBot="1" x14ac:dyDescent="0.35">
      <c r="A21" s="112"/>
      <c r="B21" s="424">
        <v>0</v>
      </c>
      <c r="C21" s="425"/>
      <c r="D21" s="426"/>
      <c r="E21" s="426"/>
      <c r="F21" s="426"/>
      <c r="G21" s="426"/>
      <c r="H21" s="427"/>
      <c r="I21" s="408">
        <v>0</v>
      </c>
      <c r="J21" s="421"/>
      <c r="K21" s="426"/>
      <c r="L21" s="418">
        <f t="shared" si="0"/>
        <v>0</v>
      </c>
      <c r="M21" s="428">
        <v>0</v>
      </c>
    </row>
    <row r="22" spans="1:13" s="342" customFormat="1" x14ac:dyDescent="0.3">
      <c r="A22" s="114" t="s">
        <v>24</v>
      </c>
      <c r="B22" s="429">
        <f>B5+B7+B9+B11+B13+B15+B17+B18+B20</f>
        <v>0</v>
      </c>
      <c r="C22" s="429">
        <f t="shared" ref="C22:M22" si="1">C5+C7+C9+C11+C13+C15+C17+C18+C20</f>
        <v>17382470</v>
      </c>
      <c r="D22" s="429">
        <f t="shared" si="1"/>
        <v>0</v>
      </c>
      <c r="E22" s="429">
        <f t="shared" si="1"/>
        <v>0</v>
      </c>
      <c r="F22" s="429">
        <f t="shared" si="1"/>
        <v>0</v>
      </c>
      <c r="G22" s="429">
        <f t="shared" si="1"/>
        <v>0</v>
      </c>
      <c r="H22" s="429">
        <f t="shared" si="1"/>
        <v>0</v>
      </c>
      <c r="I22" s="429">
        <f>I5+I7</f>
        <v>56985470</v>
      </c>
      <c r="J22" s="429">
        <f t="shared" si="1"/>
        <v>0</v>
      </c>
      <c r="K22" s="429">
        <f t="shared" si="1"/>
        <v>0</v>
      </c>
      <c r="L22" s="429">
        <f t="shared" si="1"/>
        <v>74367940</v>
      </c>
      <c r="M22" s="430">
        <f t="shared" si="1"/>
        <v>51069367</v>
      </c>
    </row>
    <row r="23" spans="1:13" s="8" customFormat="1" ht="14.25" x14ac:dyDescent="0.25">
      <c r="A23" s="115" t="s">
        <v>67</v>
      </c>
      <c r="B23" s="431">
        <f>SUM(B6+B8+B10+B12+B14+B16+B21+B19)</f>
        <v>0</v>
      </c>
      <c r="C23" s="431">
        <f>SUM(C6+C8+C10+C12+C14+C16+C21+C19)</f>
        <v>17382470</v>
      </c>
      <c r="D23" s="431">
        <f t="shared" ref="D23:M23" si="2">SUM(D6+D8+D10+D12+D14+D16+D21+D19)</f>
        <v>0</v>
      </c>
      <c r="E23" s="431">
        <f t="shared" si="2"/>
        <v>0</v>
      </c>
      <c r="F23" s="431">
        <f t="shared" si="2"/>
        <v>0</v>
      </c>
      <c r="G23" s="431">
        <f t="shared" si="2"/>
        <v>0</v>
      </c>
      <c r="H23" s="431">
        <f t="shared" si="2"/>
        <v>0</v>
      </c>
      <c r="I23" s="431">
        <f t="shared" si="2"/>
        <v>56985470</v>
      </c>
      <c r="J23" s="431">
        <f t="shared" si="2"/>
        <v>0</v>
      </c>
      <c r="K23" s="431">
        <f t="shared" si="2"/>
        <v>0</v>
      </c>
      <c r="L23" s="431">
        <f t="shared" si="2"/>
        <v>74367940</v>
      </c>
      <c r="M23" s="432">
        <f t="shared" si="2"/>
        <v>51069367</v>
      </c>
    </row>
    <row r="24" spans="1:13" s="8" customFormat="1" thickBot="1" x14ac:dyDescent="0.3">
      <c r="A24" s="116" t="s">
        <v>68</v>
      </c>
      <c r="B24" s="433">
        <f t="shared" ref="B24:M24" si="3">B22-B23</f>
        <v>0</v>
      </c>
      <c r="C24" s="433">
        <f t="shared" si="3"/>
        <v>0</v>
      </c>
      <c r="D24" s="433">
        <f t="shared" si="3"/>
        <v>0</v>
      </c>
      <c r="E24" s="433">
        <f t="shared" si="3"/>
        <v>0</v>
      </c>
      <c r="F24" s="433">
        <f t="shared" si="3"/>
        <v>0</v>
      </c>
      <c r="G24" s="433">
        <f t="shared" si="3"/>
        <v>0</v>
      </c>
      <c r="H24" s="433">
        <f t="shared" si="3"/>
        <v>0</v>
      </c>
      <c r="I24" s="433">
        <f t="shared" si="3"/>
        <v>0</v>
      </c>
      <c r="J24" s="433">
        <f t="shared" si="3"/>
        <v>0</v>
      </c>
      <c r="K24" s="433">
        <f t="shared" si="3"/>
        <v>0</v>
      </c>
      <c r="L24" s="433">
        <f t="shared" si="3"/>
        <v>0</v>
      </c>
      <c r="M24" s="434">
        <f t="shared" si="3"/>
        <v>0</v>
      </c>
    </row>
    <row r="25" spans="1:13" ht="13.5" x14ac:dyDescent="0.25"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</row>
    <row r="26" spans="1:13" x14ac:dyDescent="0.3">
      <c r="L26" s="244"/>
    </row>
  </sheetData>
  <mergeCells count="9">
    <mergeCell ref="J2:K2"/>
    <mergeCell ref="M1:M3"/>
    <mergeCell ref="L1:L3"/>
    <mergeCell ref="B1:H1"/>
    <mergeCell ref="A1:A3"/>
    <mergeCell ref="I1:K1"/>
    <mergeCell ref="E2:H2"/>
    <mergeCell ref="B2:D2"/>
    <mergeCell ref="I2:I3"/>
  </mergeCells>
  <phoneticPr fontId="18" type="noConversion"/>
  <pageMargins left="0.43307086614173229" right="0.19685039370078741" top="0.78740157480314965" bottom="0.23622047244094491" header="0.19685039370078741" footer="0.39370078740157483"/>
  <pageSetup paperSize="9" scale="80" orientation="landscape" r:id="rId1"/>
  <headerFooter>
    <oddHeader>&amp;L6. melléklet az 1/2018. (III. 13.) önkormányzati rendelethez&amp;C&amp;"Book Antiqua,Félkövér"&amp;11Önkormányzati költségvetési szervek 
2018. évi főbb bevételei jogcím-csoportonként&amp;R&amp;"Book Antiqua,Félkövér"&amp;11 6. melléklet
 Ft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R16"/>
  <sheetViews>
    <sheetView view="pageLayout" zoomScaleNormal="100" workbookViewId="0">
      <selection activeCell="J14" sqref="J14"/>
    </sheetView>
  </sheetViews>
  <sheetFormatPr defaultRowHeight="15" x14ac:dyDescent="0.3"/>
  <cols>
    <col min="1" max="1" width="15.5703125" style="49" customWidth="1"/>
    <col min="2" max="2" width="9" style="1" bestFit="1" customWidth="1"/>
    <col min="3" max="3" width="9.28515625" style="1" customWidth="1"/>
    <col min="4" max="4" width="9" style="1" bestFit="1" customWidth="1"/>
    <col min="5" max="5" width="7.85546875" style="1" customWidth="1"/>
    <col min="6" max="6" width="9.5703125" style="1" customWidth="1"/>
    <col min="7" max="7" width="8.28515625" style="1" customWidth="1"/>
    <col min="8" max="8" width="5.28515625" style="1" customWidth="1"/>
    <col min="9" max="9" width="7.5703125" style="1" customWidth="1"/>
    <col min="10" max="10" width="6.42578125" style="1" customWidth="1"/>
    <col min="11" max="11" width="8.42578125" style="1" customWidth="1"/>
    <col min="12" max="12" width="8.28515625" style="1" customWidth="1"/>
    <col min="13" max="13" width="7.85546875" style="1" customWidth="1"/>
    <col min="14" max="14" width="7" style="1" customWidth="1"/>
    <col min="15" max="15" width="6.5703125" style="1" customWidth="1"/>
    <col min="16" max="16" width="8.42578125" style="1" customWidth="1"/>
    <col min="17" max="17" width="6.140625" style="2" customWidth="1"/>
    <col min="18" max="18" width="10" style="2" customWidth="1"/>
    <col min="19" max="16384" width="9.140625" style="1"/>
  </cols>
  <sheetData>
    <row r="1" spans="1:18" ht="29.25" customHeight="1" thickBot="1" x14ac:dyDescent="0.3">
      <c r="A1" s="689" t="s">
        <v>15</v>
      </c>
      <c r="B1" s="695" t="s">
        <v>54</v>
      </c>
      <c r="C1" s="696"/>
      <c r="D1" s="696"/>
      <c r="E1" s="696"/>
      <c r="F1" s="696"/>
      <c r="G1" s="696"/>
      <c r="H1" s="696"/>
      <c r="I1" s="696"/>
      <c r="J1" s="696"/>
      <c r="K1" s="696"/>
      <c r="L1" s="696"/>
      <c r="M1" s="696"/>
      <c r="N1" s="696"/>
      <c r="O1" s="697"/>
      <c r="P1" s="663" t="s">
        <v>23</v>
      </c>
      <c r="Q1" s="665"/>
      <c r="R1" s="684" t="s">
        <v>9</v>
      </c>
    </row>
    <row r="2" spans="1:18" ht="15" customHeight="1" x14ac:dyDescent="0.25">
      <c r="A2" s="690"/>
      <c r="B2" s="692" t="s">
        <v>8</v>
      </c>
      <c r="C2" s="693"/>
      <c r="D2" s="693"/>
      <c r="E2" s="693"/>
      <c r="F2" s="693"/>
      <c r="G2" s="693"/>
      <c r="H2" s="693"/>
      <c r="I2" s="693"/>
      <c r="J2" s="692" t="s">
        <v>66</v>
      </c>
      <c r="K2" s="693"/>
      <c r="L2" s="693"/>
      <c r="M2" s="693"/>
      <c r="N2" s="693"/>
      <c r="O2" s="694"/>
      <c r="P2" s="687" t="s">
        <v>252</v>
      </c>
      <c r="Q2" s="633" t="s">
        <v>245</v>
      </c>
      <c r="R2" s="685"/>
    </row>
    <row r="3" spans="1:18" ht="16.5" customHeight="1" x14ac:dyDescent="0.25">
      <c r="A3" s="690"/>
      <c r="B3" s="642" t="s">
        <v>0</v>
      </c>
      <c r="C3" s="631" t="s">
        <v>149</v>
      </c>
      <c r="D3" s="631" t="s">
        <v>10</v>
      </c>
      <c r="E3" s="631" t="s">
        <v>52</v>
      </c>
      <c r="F3" s="688" t="s">
        <v>51</v>
      </c>
      <c r="G3" s="688"/>
      <c r="H3" s="688"/>
      <c r="I3" s="688"/>
      <c r="J3" s="632" t="s">
        <v>268</v>
      </c>
      <c r="K3" s="687" t="s">
        <v>11</v>
      </c>
      <c r="L3" s="644" t="s">
        <v>62</v>
      </c>
      <c r="M3" s="644"/>
      <c r="N3" s="644"/>
      <c r="O3" s="644"/>
      <c r="P3" s="687"/>
      <c r="Q3" s="644"/>
      <c r="R3" s="685"/>
    </row>
    <row r="4" spans="1:18" ht="38.25" x14ac:dyDescent="0.25">
      <c r="A4" s="691"/>
      <c r="B4" s="643"/>
      <c r="C4" s="633"/>
      <c r="D4" s="633"/>
      <c r="E4" s="633"/>
      <c r="F4" s="223" t="s">
        <v>267</v>
      </c>
      <c r="G4" s="40" t="s">
        <v>151</v>
      </c>
      <c r="H4" s="40" t="s">
        <v>194</v>
      </c>
      <c r="I4" s="225" t="s">
        <v>154</v>
      </c>
      <c r="J4" s="633"/>
      <c r="K4" s="643"/>
      <c r="L4" s="40" t="s">
        <v>150</v>
      </c>
      <c r="M4" s="40" t="s">
        <v>151</v>
      </c>
      <c r="N4" s="225" t="s">
        <v>154</v>
      </c>
      <c r="O4" s="225" t="s">
        <v>194</v>
      </c>
      <c r="P4" s="643"/>
      <c r="Q4" s="644"/>
      <c r="R4" s="686"/>
    </row>
    <row r="5" spans="1:18" ht="14.25" thickBot="1" x14ac:dyDescent="0.3">
      <c r="A5" s="51">
        <v>1</v>
      </c>
      <c r="B5" s="52">
        <v>2</v>
      </c>
      <c r="C5" s="52">
        <v>3</v>
      </c>
      <c r="D5" s="53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4">
        <v>18</v>
      </c>
    </row>
    <row r="6" spans="1:18" s="8" customFormat="1" ht="42.75" x14ac:dyDescent="0.3">
      <c r="A6" s="346" t="s">
        <v>69</v>
      </c>
      <c r="B6" s="392">
        <f>'8'!B45</f>
        <v>25615100</v>
      </c>
      <c r="C6" s="392">
        <f>'8'!C45</f>
        <v>4729000</v>
      </c>
      <c r="D6" s="392">
        <f>'8'!D45</f>
        <v>58915137</v>
      </c>
      <c r="E6" s="392">
        <f>'8'!E45</f>
        <v>6916000</v>
      </c>
      <c r="F6" s="392">
        <f>'8'!F45</f>
        <v>23177984</v>
      </c>
      <c r="G6" s="392">
        <f>'8'!G45</f>
        <v>1000000</v>
      </c>
      <c r="H6" s="392"/>
      <c r="I6" s="392">
        <f>'8'!H45</f>
        <v>1915000</v>
      </c>
      <c r="J6" s="392">
        <f>'8'!J45</f>
        <v>200000</v>
      </c>
      <c r="K6" s="392">
        <f>'8'!K45</f>
        <v>83348719</v>
      </c>
      <c r="L6" s="392">
        <f>'8'!L45</f>
        <v>0</v>
      </c>
      <c r="M6" s="392">
        <f>'8'!M45</f>
        <v>0</v>
      </c>
      <c r="N6" s="392">
        <f>'8'!N45</f>
        <v>0</v>
      </c>
      <c r="O6" s="392">
        <f>'8'!O45</f>
        <v>0</v>
      </c>
      <c r="P6" s="392">
        <f>'8'!Q45</f>
        <v>4562897</v>
      </c>
      <c r="Q6" s="392">
        <v>0</v>
      </c>
      <c r="R6" s="393">
        <f>SUM(B6:Q6)</f>
        <v>210379837</v>
      </c>
    </row>
    <row r="7" spans="1:18" s="8" customFormat="1" ht="14.25" x14ac:dyDescent="0.3">
      <c r="A7" s="347" t="s">
        <v>139</v>
      </c>
      <c r="B7" s="394">
        <f>B6</f>
        <v>25615100</v>
      </c>
      <c r="C7" s="394">
        <f t="shared" ref="C7:P7" si="0">C6</f>
        <v>4729000</v>
      </c>
      <c r="D7" s="394">
        <f t="shared" si="0"/>
        <v>58915137</v>
      </c>
      <c r="E7" s="394">
        <f t="shared" si="0"/>
        <v>6916000</v>
      </c>
      <c r="F7" s="394">
        <f t="shared" si="0"/>
        <v>23177984</v>
      </c>
      <c r="G7" s="394">
        <f t="shared" si="0"/>
        <v>1000000</v>
      </c>
      <c r="H7" s="394">
        <f t="shared" si="0"/>
        <v>0</v>
      </c>
      <c r="I7" s="394">
        <f t="shared" si="0"/>
        <v>1915000</v>
      </c>
      <c r="J7" s="394">
        <f t="shared" si="0"/>
        <v>200000</v>
      </c>
      <c r="K7" s="394">
        <f t="shared" si="0"/>
        <v>83348719</v>
      </c>
      <c r="L7" s="394">
        <f t="shared" si="0"/>
        <v>0</v>
      </c>
      <c r="M7" s="394">
        <f t="shared" si="0"/>
        <v>0</v>
      </c>
      <c r="N7" s="394">
        <f t="shared" si="0"/>
        <v>0</v>
      </c>
      <c r="O7" s="394">
        <f t="shared" si="0"/>
        <v>0</v>
      </c>
      <c r="P7" s="394">
        <f t="shared" si="0"/>
        <v>4562897</v>
      </c>
      <c r="Q7" s="394">
        <v>0</v>
      </c>
      <c r="R7" s="395">
        <f>SUM(B7:Q7)</f>
        <v>210379837</v>
      </c>
    </row>
    <row r="8" spans="1:18" s="8" customFormat="1" ht="42.75" x14ac:dyDescent="0.3">
      <c r="A8" s="348" t="s">
        <v>48</v>
      </c>
      <c r="B8" s="396">
        <f>'9'!B22</f>
        <v>49880000</v>
      </c>
      <c r="C8" s="396">
        <f>'9'!C22</f>
        <v>9810000</v>
      </c>
      <c r="D8" s="396">
        <f>'9'!D22</f>
        <v>14677940</v>
      </c>
      <c r="E8" s="396">
        <f>'9'!E22</f>
        <v>0</v>
      </c>
      <c r="F8" s="396">
        <f>'9'!F22</f>
        <v>0</v>
      </c>
      <c r="G8" s="396">
        <f>'9'!G22</f>
        <v>0</v>
      </c>
      <c r="H8" s="396">
        <f>'9'!H22</f>
        <v>0</v>
      </c>
      <c r="I8" s="396">
        <f>'9'!I22</f>
        <v>0</v>
      </c>
      <c r="J8" s="396">
        <f>'9'!J22</f>
        <v>0</v>
      </c>
      <c r="K8" s="396">
        <v>0</v>
      </c>
      <c r="L8" s="396">
        <v>0</v>
      </c>
      <c r="M8" s="396">
        <f>'9'!M22</f>
        <v>0</v>
      </c>
      <c r="N8" s="396">
        <f>'9'!N22</f>
        <v>0</v>
      </c>
      <c r="O8" s="396">
        <f>'9'!O22</f>
        <v>0</v>
      </c>
      <c r="P8" s="396"/>
      <c r="Q8" s="396"/>
      <c r="R8" s="383">
        <f>SUM(B8:Q8)</f>
        <v>74367940</v>
      </c>
    </row>
    <row r="9" spans="1:18" s="8" customFormat="1" thickBot="1" x14ac:dyDescent="0.3">
      <c r="A9" s="349" t="s">
        <v>139</v>
      </c>
      <c r="B9" s="397">
        <f>B8</f>
        <v>49880000</v>
      </c>
      <c r="C9" s="397">
        <f t="shared" ref="C9:R9" si="1">C8</f>
        <v>9810000</v>
      </c>
      <c r="D9" s="397">
        <f t="shared" si="1"/>
        <v>14677940</v>
      </c>
      <c r="E9" s="397">
        <f t="shared" si="1"/>
        <v>0</v>
      </c>
      <c r="F9" s="397">
        <f t="shared" si="1"/>
        <v>0</v>
      </c>
      <c r="G9" s="397">
        <f t="shared" si="1"/>
        <v>0</v>
      </c>
      <c r="H9" s="397">
        <f t="shared" si="1"/>
        <v>0</v>
      </c>
      <c r="I9" s="397">
        <f t="shared" si="1"/>
        <v>0</v>
      </c>
      <c r="J9" s="397">
        <f t="shared" si="1"/>
        <v>0</v>
      </c>
      <c r="K9" s="397">
        <f t="shared" si="1"/>
        <v>0</v>
      </c>
      <c r="L9" s="397">
        <f t="shared" si="1"/>
        <v>0</v>
      </c>
      <c r="M9" s="397">
        <f t="shared" si="1"/>
        <v>0</v>
      </c>
      <c r="N9" s="397">
        <f t="shared" si="1"/>
        <v>0</v>
      </c>
      <c r="O9" s="397">
        <f t="shared" si="1"/>
        <v>0</v>
      </c>
      <c r="P9" s="397">
        <f t="shared" si="1"/>
        <v>0</v>
      </c>
      <c r="Q9" s="397">
        <f t="shared" si="1"/>
        <v>0</v>
      </c>
      <c r="R9" s="397">
        <f t="shared" si="1"/>
        <v>74367940</v>
      </c>
    </row>
    <row r="10" spans="1:18" s="8" customFormat="1" ht="16.5" customHeight="1" x14ac:dyDescent="0.3">
      <c r="A10" s="114" t="s">
        <v>55</v>
      </c>
      <c r="B10" s="399">
        <f>SUM(B6+B8)</f>
        <v>75495100</v>
      </c>
      <c r="C10" s="399">
        <f t="shared" ref="C10:R10" si="2">SUM(C6+C8)</f>
        <v>14539000</v>
      </c>
      <c r="D10" s="399">
        <f t="shared" si="2"/>
        <v>73593077</v>
      </c>
      <c r="E10" s="399">
        <f t="shared" si="2"/>
        <v>6916000</v>
      </c>
      <c r="F10" s="399">
        <f t="shared" si="2"/>
        <v>23177984</v>
      </c>
      <c r="G10" s="399">
        <f t="shared" si="2"/>
        <v>1000000</v>
      </c>
      <c r="H10" s="399">
        <f t="shared" si="2"/>
        <v>0</v>
      </c>
      <c r="I10" s="399">
        <f t="shared" si="2"/>
        <v>1915000</v>
      </c>
      <c r="J10" s="399">
        <f t="shared" si="2"/>
        <v>200000</v>
      </c>
      <c r="K10" s="399">
        <f t="shared" si="2"/>
        <v>83348719</v>
      </c>
      <c r="L10" s="399">
        <f t="shared" si="2"/>
        <v>0</v>
      </c>
      <c r="M10" s="399">
        <f t="shared" si="2"/>
        <v>0</v>
      </c>
      <c r="N10" s="399">
        <f t="shared" si="2"/>
        <v>0</v>
      </c>
      <c r="O10" s="399">
        <f t="shared" si="2"/>
        <v>0</v>
      </c>
      <c r="P10" s="399">
        <f t="shared" si="2"/>
        <v>4562897</v>
      </c>
      <c r="Q10" s="399">
        <f t="shared" si="2"/>
        <v>0</v>
      </c>
      <c r="R10" s="400">
        <f t="shared" si="2"/>
        <v>284747777</v>
      </c>
    </row>
    <row r="11" spans="1:18" s="342" customFormat="1" ht="28.5" x14ac:dyDescent="0.3">
      <c r="A11" s="350" t="s">
        <v>67</v>
      </c>
      <c r="B11" s="382">
        <f>B7+B9</f>
        <v>75495100</v>
      </c>
      <c r="C11" s="382">
        <f t="shared" ref="C11:R11" si="3">C7+C9</f>
        <v>14539000</v>
      </c>
      <c r="D11" s="382">
        <f t="shared" si="3"/>
        <v>73593077</v>
      </c>
      <c r="E11" s="382">
        <f t="shared" si="3"/>
        <v>6916000</v>
      </c>
      <c r="F11" s="382">
        <f t="shared" si="3"/>
        <v>23177984</v>
      </c>
      <c r="G11" s="382">
        <f t="shared" si="3"/>
        <v>1000000</v>
      </c>
      <c r="H11" s="382">
        <f t="shared" si="3"/>
        <v>0</v>
      </c>
      <c r="I11" s="382">
        <f t="shared" si="3"/>
        <v>1915000</v>
      </c>
      <c r="J11" s="382">
        <f t="shared" si="3"/>
        <v>200000</v>
      </c>
      <c r="K11" s="382">
        <f t="shared" si="3"/>
        <v>83348719</v>
      </c>
      <c r="L11" s="382">
        <f t="shared" si="3"/>
        <v>0</v>
      </c>
      <c r="M11" s="382">
        <f t="shared" si="3"/>
        <v>0</v>
      </c>
      <c r="N11" s="382">
        <f t="shared" si="3"/>
        <v>0</v>
      </c>
      <c r="O11" s="382">
        <f t="shared" si="3"/>
        <v>0</v>
      </c>
      <c r="P11" s="382">
        <f t="shared" si="3"/>
        <v>4562897</v>
      </c>
      <c r="Q11" s="382">
        <f t="shared" si="3"/>
        <v>0</v>
      </c>
      <c r="R11" s="383">
        <f t="shared" si="3"/>
        <v>284747777</v>
      </c>
    </row>
    <row r="12" spans="1:18" s="342" customFormat="1" ht="29.25" thickBot="1" x14ac:dyDescent="0.35">
      <c r="A12" s="351" t="s">
        <v>68</v>
      </c>
      <c r="B12" s="384">
        <f>B10-B11</f>
        <v>0</v>
      </c>
      <c r="C12" s="384">
        <f t="shared" ref="C12:R12" si="4">C10-C11</f>
        <v>0</v>
      </c>
      <c r="D12" s="384">
        <f t="shared" si="4"/>
        <v>0</v>
      </c>
      <c r="E12" s="384">
        <f t="shared" si="4"/>
        <v>0</v>
      </c>
      <c r="F12" s="384">
        <f t="shared" si="4"/>
        <v>0</v>
      </c>
      <c r="G12" s="384">
        <f t="shared" si="4"/>
        <v>0</v>
      </c>
      <c r="H12" s="384">
        <f t="shared" si="4"/>
        <v>0</v>
      </c>
      <c r="I12" s="384">
        <f t="shared" si="4"/>
        <v>0</v>
      </c>
      <c r="J12" s="384">
        <f t="shared" si="4"/>
        <v>0</v>
      </c>
      <c r="K12" s="384">
        <f t="shared" si="4"/>
        <v>0</v>
      </c>
      <c r="L12" s="384">
        <f t="shared" si="4"/>
        <v>0</v>
      </c>
      <c r="M12" s="384">
        <f t="shared" si="4"/>
        <v>0</v>
      </c>
      <c r="N12" s="384">
        <f t="shared" si="4"/>
        <v>0</v>
      </c>
      <c r="O12" s="384">
        <f t="shared" si="4"/>
        <v>0</v>
      </c>
      <c r="P12" s="384">
        <f t="shared" si="4"/>
        <v>0</v>
      </c>
      <c r="Q12" s="384">
        <f t="shared" si="4"/>
        <v>0</v>
      </c>
      <c r="R12" s="385">
        <f t="shared" si="4"/>
        <v>0</v>
      </c>
    </row>
    <row r="16" spans="1:18" ht="14.25" customHeight="1" x14ac:dyDescent="0.3"/>
  </sheetData>
  <mergeCells count="16">
    <mergeCell ref="A1:A4"/>
    <mergeCell ref="C3:C4"/>
    <mergeCell ref="D3:D4"/>
    <mergeCell ref="B3:B4"/>
    <mergeCell ref="E3:E4"/>
    <mergeCell ref="B2:I2"/>
    <mergeCell ref="B1:O1"/>
    <mergeCell ref="R1:R4"/>
    <mergeCell ref="K3:K4"/>
    <mergeCell ref="J3:J4"/>
    <mergeCell ref="F3:I3"/>
    <mergeCell ref="L3:O3"/>
    <mergeCell ref="P2:P4"/>
    <mergeCell ref="Q2:Q4"/>
    <mergeCell ref="P1:Q1"/>
    <mergeCell ref="J2:O2"/>
  </mergeCells>
  <phoneticPr fontId="18" type="noConversion"/>
  <pageMargins left="0.15748031496062992" right="0.23622047244094491" top="1.0236220472440944" bottom="0.74803149606299213" header="0.31496062992125984" footer="0.31496062992125984"/>
  <pageSetup paperSize="9" scale="97" fitToHeight="0" orientation="landscape" r:id="rId1"/>
  <headerFooter>
    <oddHeader>&amp;L7. melléklet az 1/2018. (III. 13.) önkormányzati rendelethez&amp;C&amp;"Book Antiqua,Félkövér"&amp;11Zalaszántó Község Önkormányzata
2018. évi kiadásai kiemelt előirányzatok szerinti bontásban&amp;R&amp;"Book Antiqua,Félkövér"7. melléklet
Ft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W48"/>
  <sheetViews>
    <sheetView view="pageLayout" zoomScaleNormal="100" workbookViewId="0">
      <selection activeCell="G28" sqref="G28"/>
    </sheetView>
  </sheetViews>
  <sheetFormatPr defaultRowHeight="15" x14ac:dyDescent="0.3"/>
  <cols>
    <col min="1" max="1" width="24.28515625" style="49" customWidth="1"/>
    <col min="2" max="2" width="11.7109375" style="1" customWidth="1"/>
    <col min="3" max="3" width="8" style="1" customWidth="1"/>
    <col min="4" max="4" width="8.42578125" style="1" customWidth="1"/>
    <col min="5" max="5" width="8.28515625" style="1" customWidth="1"/>
    <col min="6" max="6" width="9.5703125" style="1" customWidth="1"/>
    <col min="7" max="7" width="10.140625" style="1" customWidth="1"/>
    <col min="8" max="8" width="8" style="1" customWidth="1"/>
    <col min="9" max="9" width="6.85546875" style="1" customWidth="1"/>
    <col min="10" max="10" width="8.42578125" style="1" customWidth="1"/>
    <col min="11" max="11" width="9.140625" style="1" customWidth="1"/>
    <col min="12" max="12" width="6.85546875" style="1" customWidth="1"/>
    <col min="13" max="14" width="7.140625" style="1" customWidth="1"/>
    <col min="15" max="15" width="6.85546875" style="1" customWidth="1"/>
    <col min="16" max="16" width="9.28515625" style="1" customWidth="1"/>
    <col min="17" max="17" width="8" style="1" customWidth="1"/>
    <col min="18" max="18" width="6.7109375" style="2" customWidth="1"/>
    <col min="19" max="19" width="13.85546875" style="2" customWidth="1"/>
    <col min="20" max="21" width="9.140625" style="1"/>
    <col min="22" max="22" width="8.140625" style="1" customWidth="1"/>
    <col min="23" max="23" width="9.140625" style="1" hidden="1" customWidth="1"/>
    <col min="24" max="16384" width="9.140625" style="1"/>
  </cols>
  <sheetData>
    <row r="1" spans="1:20" ht="14.25" x14ac:dyDescent="0.3">
      <c r="A1" s="657" t="s">
        <v>148</v>
      </c>
      <c r="B1" s="698" t="s">
        <v>54</v>
      </c>
      <c r="C1" s="699"/>
      <c r="D1" s="699"/>
      <c r="E1" s="699"/>
      <c r="F1" s="699"/>
      <c r="G1" s="699"/>
      <c r="H1" s="699"/>
      <c r="I1" s="699"/>
      <c r="J1" s="699"/>
      <c r="K1" s="699"/>
      <c r="L1" s="699"/>
      <c r="M1" s="699"/>
      <c r="N1" s="699"/>
      <c r="O1" s="700"/>
      <c r="P1" s="704" t="s">
        <v>23</v>
      </c>
      <c r="Q1" s="705"/>
      <c r="R1" s="706"/>
      <c r="S1" s="684" t="s">
        <v>9</v>
      </c>
    </row>
    <row r="2" spans="1:20" ht="13.5" customHeight="1" x14ac:dyDescent="0.25">
      <c r="A2" s="646"/>
      <c r="B2" s="701" t="s">
        <v>8</v>
      </c>
      <c r="C2" s="702"/>
      <c r="D2" s="702"/>
      <c r="E2" s="702"/>
      <c r="F2" s="702"/>
      <c r="G2" s="702"/>
      <c r="H2" s="702"/>
      <c r="I2" s="703"/>
      <c r="J2" s="707" t="s">
        <v>66</v>
      </c>
      <c r="K2" s="708"/>
      <c r="L2" s="708"/>
      <c r="M2" s="708"/>
      <c r="N2" s="708"/>
      <c r="O2" s="709"/>
      <c r="P2" s="644" t="s">
        <v>246</v>
      </c>
      <c r="Q2" s="642" t="s">
        <v>247</v>
      </c>
      <c r="R2" s="644" t="s">
        <v>245</v>
      </c>
      <c r="S2" s="685"/>
    </row>
    <row r="3" spans="1:20" ht="20.25" customHeight="1" x14ac:dyDescent="0.25">
      <c r="A3" s="646"/>
      <c r="B3" s="642" t="s">
        <v>50</v>
      </c>
      <c r="C3" s="631" t="s">
        <v>149</v>
      </c>
      <c r="D3" s="631" t="s">
        <v>10</v>
      </c>
      <c r="E3" s="631" t="s">
        <v>52</v>
      </c>
      <c r="F3" s="710" t="s">
        <v>7</v>
      </c>
      <c r="G3" s="711"/>
      <c r="H3" s="711"/>
      <c r="I3" s="712"/>
      <c r="J3" s="644" t="s">
        <v>152</v>
      </c>
      <c r="K3" s="644" t="s">
        <v>153</v>
      </c>
      <c r="L3" s="644" t="s">
        <v>176</v>
      </c>
      <c r="M3" s="644"/>
      <c r="N3" s="644"/>
      <c r="O3" s="644"/>
      <c r="P3" s="644"/>
      <c r="Q3" s="687"/>
      <c r="R3" s="644"/>
      <c r="S3" s="685"/>
    </row>
    <row r="4" spans="1:20" ht="76.5" x14ac:dyDescent="0.25">
      <c r="A4" s="647"/>
      <c r="B4" s="643"/>
      <c r="C4" s="633"/>
      <c r="D4" s="633"/>
      <c r="E4" s="633"/>
      <c r="F4" s="46" t="s">
        <v>195</v>
      </c>
      <c r="G4" s="50" t="s">
        <v>196</v>
      </c>
      <c r="H4" s="224" t="s">
        <v>154</v>
      </c>
      <c r="I4" s="224" t="s">
        <v>194</v>
      </c>
      <c r="J4" s="644"/>
      <c r="K4" s="644"/>
      <c r="L4" s="50" t="s">
        <v>197</v>
      </c>
      <c r="M4" s="50" t="s">
        <v>198</v>
      </c>
      <c r="N4" s="50" t="s">
        <v>53</v>
      </c>
      <c r="O4" s="224" t="s">
        <v>199</v>
      </c>
      <c r="P4" s="644"/>
      <c r="Q4" s="643"/>
      <c r="R4" s="644"/>
      <c r="S4" s="686"/>
    </row>
    <row r="5" spans="1:20" thickBot="1" x14ac:dyDescent="0.35">
      <c r="A5" s="51">
        <v>1</v>
      </c>
      <c r="B5" s="52">
        <v>2</v>
      </c>
      <c r="C5" s="52">
        <v>3</v>
      </c>
      <c r="D5" s="53">
        <v>4</v>
      </c>
      <c r="E5" s="52">
        <v>5</v>
      </c>
      <c r="F5" s="52">
        <v>6</v>
      </c>
      <c r="G5" s="52">
        <v>7</v>
      </c>
      <c r="H5" s="52">
        <v>8</v>
      </c>
      <c r="I5" s="52">
        <v>9</v>
      </c>
      <c r="J5" s="52">
        <v>10</v>
      </c>
      <c r="K5" s="52">
        <v>11</v>
      </c>
      <c r="L5" s="52">
        <v>12</v>
      </c>
      <c r="M5" s="52">
        <v>13</v>
      </c>
      <c r="N5" s="52">
        <v>14</v>
      </c>
      <c r="O5" s="52">
        <v>15</v>
      </c>
      <c r="P5" s="52">
        <v>16</v>
      </c>
      <c r="Q5" s="52">
        <v>17</v>
      </c>
      <c r="R5" s="52">
        <v>18</v>
      </c>
      <c r="S5" s="60">
        <v>19</v>
      </c>
    </row>
    <row r="6" spans="1:20" s="56" customFormat="1" ht="14.25" x14ac:dyDescent="0.3">
      <c r="A6" s="55" t="s">
        <v>126</v>
      </c>
      <c r="B6" s="386"/>
      <c r="C6" s="386"/>
      <c r="D6" s="386">
        <v>0</v>
      </c>
      <c r="E6" s="386"/>
      <c r="F6" s="386"/>
      <c r="G6" s="386"/>
      <c r="H6" s="386"/>
      <c r="I6" s="386"/>
      <c r="J6" s="386"/>
      <c r="K6" s="386"/>
      <c r="L6" s="386"/>
      <c r="M6" s="386"/>
      <c r="N6" s="386"/>
      <c r="O6" s="386"/>
      <c r="P6" s="386"/>
      <c r="Q6" s="386"/>
      <c r="R6" s="386"/>
      <c r="S6" s="387">
        <f t="shared" ref="S6:S44" si="0">SUM(B6:R6)</f>
        <v>0</v>
      </c>
      <c r="T6" s="58"/>
    </row>
    <row r="7" spans="1:20" s="56" customFormat="1" ht="14.25" x14ac:dyDescent="0.3">
      <c r="A7" s="57" t="s">
        <v>266</v>
      </c>
      <c r="B7" s="388"/>
      <c r="C7" s="388"/>
      <c r="D7" s="388">
        <v>0</v>
      </c>
      <c r="E7" s="388"/>
      <c r="F7" s="388"/>
      <c r="G7" s="388"/>
      <c r="H7" s="388"/>
      <c r="I7" s="388"/>
      <c r="J7" s="388"/>
      <c r="K7" s="388"/>
      <c r="L7" s="388"/>
      <c r="M7" s="388">
        <v>0</v>
      </c>
      <c r="N7" s="388"/>
      <c r="O7" s="388"/>
      <c r="P7" s="388"/>
      <c r="Q7" s="388"/>
      <c r="R7" s="388"/>
      <c r="S7" s="371">
        <f>SUM(B7:R7)</f>
        <v>0</v>
      </c>
      <c r="T7" s="58"/>
    </row>
    <row r="8" spans="1:20" s="56" customFormat="1" ht="26.25" x14ac:dyDescent="0.3">
      <c r="A8" s="57" t="s">
        <v>299</v>
      </c>
      <c r="B8" s="370"/>
      <c r="C8" s="370"/>
      <c r="D8" s="370">
        <v>403860</v>
      </c>
      <c r="E8" s="370"/>
      <c r="F8" s="370"/>
      <c r="G8" s="370"/>
      <c r="H8" s="370"/>
      <c r="I8" s="370"/>
      <c r="J8" s="370"/>
      <c r="K8" s="370"/>
      <c r="L8" s="370"/>
      <c r="M8" s="370"/>
      <c r="N8" s="370"/>
      <c r="O8" s="370"/>
      <c r="P8" s="370"/>
      <c r="Q8" s="370"/>
      <c r="R8" s="370"/>
      <c r="S8" s="371">
        <f t="shared" si="0"/>
        <v>403860</v>
      </c>
      <c r="T8" s="58"/>
    </row>
    <row r="9" spans="1:20" s="56" customFormat="1" ht="14.25" x14ac:dyDescent="0.3">
      <c r="A9" s="189" t="s">
        <v>138</v>
      </c>
      <c r="B9" s="370"/>
      <c r="C9" s="370"/>
      <c r="D9" s="370">
        <v>403860</v>
      </c>
      <c r="E9" s="370"/>
      <c r="F9" s="370"/>
      <c r="G9" s="370"/>
      <c r="H9" s="370"/>
      <c r="I9" s="370"/>
      <c r="J9" s="370"/>
      <c r="K9" s="370"/>
      <c r="L9" s="370"/>
      <c r="M9" s="370"/>
      <c r="N9" s="370"/>
      <c r="O9" s="370"/>
      <c r="P9" s="370"/>
      <c r="Q9" s="370"/>
      <c r="R9" s="370"/>
      <c r="S9" s="371">
        <f t="shared" si="0"/>
        <v>403860</v>
      </c>
      <c r="T9" s="58"/>
    </row>
    <row r="10" spans="1:20" s="56" customFormat="1" ht="26.25" x14ac:dyDescent="0.3">
      <c r="A10" s="57" t="s">
        <v>283</v>
      </c>
      <c r="B10" s="370">
        <v>2990250</v>
      </c>
      <c r="C10" s="370">
        <v>665000</v>
      </c>
      <c r="D10" s="370">
        <v>1484022</v>
      </c>
      <c r="E10" s="370"/>
      <c r="F10" s="370"/>
      <c r="G10" s="370"/>
      <c r="H10" s="370"/>
      <c r="I10" s="370"/>
      <c r="J10" s="370">
        <v>0</v>
      </c>
      <c r="K10" s="370">
        <v>0</v>
      </c>
      <c r="L10" s="370"/>
      <c r="M10" s="370"/>
      <c r="N10" s="370"/>
      <c r="O10" s="370"/>
      <c r="P10" s="370"/>
      <c r="Q10" s="370"/>
      <c r="R10" s="370"/>
      <c r="S10" s="371">
        <f t="shared" si="0"/>
        <v>5139272</v>
      </c>
      <c r="T10" s="58"/>
    </row>
    <row r="11" spans="1:20" s="56" customFormat="1" ht="14.25" x14ac:dyDescent="0.3">
      <c r="A11" s="189" t="s">
        <v>138</v>
      </c>
      <c r="B11" s="370">
        <v>2990250</v>
      </c>
      <c r="C11" s="370">
        <v>665000</v>
      </c>
      <c r="D11" s="370">
        <v>1484022</v>
      </c>
      <c r="E11" s="370"/>
      <c r="F11" s="370"/>
      <c r="G11" s="370"/>
      <c r="H11" s="370"/>
      <c r="I11" s="370"/>
      <c r="J11" s="370">
        <v>0</v>
      </c>
      <c r="K11" s="370">
        <v>0</v>
      </c>
      <c r="L11" s="370"/>
      <c r="M11" s="370"/>
      <c r="N11" s="370"/>
      <c r="O11" s="370"/>
      <c r="P11" s="370"/>
      <c r="Q11" s="370"/>
      <c r="R11" s="370"/>
      <c r="S11" s="371">
        <f t="shared" si="0"/>
        <v>5139272</v>
      </c>
      <c r="T11" s="58"/>
    </row>
    <row r="12" spans="1:20" s="56" customFormat="1" ht="14.25" x14ac:dyDescent="0.3">
      <c r="A12" s="57" t="s">
        <v>127</v>
      </c>
      <c r="B12" s="370"/>
      <c r="C12" s="370"/>
      <c r="D12" s="370">
        <v>754000</v>
      </c>
      <c r="E12" s="370"/>
      <c r="F12" s="370"/>
      <c r="G12" s="370">
        <v>0</v>
      </c>
      <c r="H12" s="370"/>
      <c r="I12" s="370"/>
      <c r="J12" s="370"/>
      <c r="K12" s="370"/>
      <c r="L12" s="370"/>
      <c r="M12" s="370"/>
      <c r="N12" s="370"/>
      <c r="O12" s="370"/>
      <c r="P12" s="370"/>
      <c r="Q12" s="370"/>
      <c r="R12" s="370"/>
      <c r="S12" s="371">
        <f t="shared" si="0"/>
        <v>754000</v>
      </c>
      <c r="T12" s="58"/>
    </row>
    <row r="13" spans="1:20" s="56" customFormat="1" ht="14.25" x14ac:dyDescent="0.3">
      <c r="A13" s="189" t="s">
        <v>138</v>
      </c>
      <c r="B13" s="370"/>
      <c r="C13" s="370"/>
      <c r="D13" s="370">
        <v>754000</v>
      </c>
      <c r="E13" s="370"/>
      <c r="F13" s="370"/>
      <c r="G13" s="370">
        <v>0</v>
      </c>
      <c r="H13" s="370"/>
      <c r="I13" s="370"/>
      <c r="J13" s="370"/>
      <c r="K13" s="370"/>
      <c r="L13" s="370"/>
      <c r="M13" s="370"/>
      <c r="N13" s="370"/>
      <c r="O13" s="370"/>
      <c r="P13" s="370"/>
      <c r="Q13" s="370"/>
      <c r="R13" s="370"/>
      <c r="S13" s="371">
        <f t="shared" si="0"/>
        <v>754000</v>
      </c>
      <c r="T13" s="58"/>
    </row>
    <row r="14" spans="1:20" s="56" customFormat="1" ht="26.25" x14ac:dyDescent="0.3">
      <c r="A14" s="57" t="s">
        <v>128</v>
      </c>
      <c r="B14" s="370"/>
      <c r="C14" s="370"/>
      <c r="D14" s="370">
        <v>1143000</v>
      </c>
      <c r="E14" s="370"/>
      <c r="F14" s="370"/>
      <c r="G14" s="370"/>
      <c r="H14" s="370"/>
      <c r="I14" s="370"/>
      <c r="J14" s="370">
        <v>0</v>
      </c>
      <c r="K14" s="370">
        <v>0</v>
      </c>
      <c r="L14" s="370"/>
      <c r="M14" s="370"/>
      <c r="N14" s="370"/>
      <c r="O14" s="370"/>
      <c r="P14" s="370"/>
      <c r="Q14" s="370"/>
      <c r="R14" s="370"/>
      <c r="S14" s="371">
        <f t="shared" si="0"/>
        <v>1143000</v>
      </c>
      <c r="T14" s="58"/>
    </row>
    <row r="15" spans="1:20" s="56" customFormat="1" ht="14.25" x14ac:dyDescent="0.3">
      <c r="A15" s="57" t="s">
        <v>129</v>
      </c>
      <c r="B15" s="370"/>
      <c r="C15" s="370"/>
      <c r="D15" s="370">
        <v>469900</v>
      </c>
      <c r="E15" s="370"/>
      <c r="F15" s="370"/>
      <c r="G15" s="370"/>
      <c r="H15" s="370"/>
      <c r="I15" s="370"/>
      <c r="J15" s="370">
        <v>0</v>
      </c>
      <c r="K15" s="370"/>
      <c r="L15" s="370"/>
      <c r="M15" s="370"/>
      <c r="N15" s="370"/>
      <c r="O15" s="370"/>
      <c r="P15" s="370"/>
      <c r="Q15" s="370"/>
      <c r="R15" s="370"/>
      <c r="S15" s="371">
        <f t="shared" si="0"/>
        <v>469900</v>
      </c>
      <c r="T15" s="58"/>
    </row>
    <row r="16" spans="1:20" s="56" customFormat="1" ht="14.25" x14ac:dyDescent="0.3">
      <c r="A16" s="189" t="s">
        <v>138</v>
      </c>
      <c r="B16" s="370"/>
      <c r="C16" s="370"/>
      <c r="D16" s="370">
        <v>469900</v>
      </c>
      <c r="E16" s="370"/>
      <c r="F16" s="370"/>
      <c r="G16" s="370"/>
      <c r="H16" s="370"/>
      <c r="I16" s="370"/>
      <c r="J16" s="370"/>
      <c r="K16" s="370"/>
      <c r="L16" s="370"/>
      <c r="M16" s="370"/>
      <c r="N16" s="370"/>
      <c r="O16" s="370"/>
      <c r="P16" s="370"/>
      <c r="Q16" s="370"/>
      <c r="R16" s="370"/>
      <c r="S16" s="371">
        <f t="shared" si="0"/>
        <v>469900</v>
      </c>
      <c r="T16" s="58"/>
    </row>
    <row r="17" spans="1:20" s="56" customFormat="1" ht="14.25" x14ac:dyDescent="0.3">
      <c r="A17" s="57" t="s">
        <v>123</v>
      </c>
      <c r="B17" s="370">
        <v>8519850</v>
      </c>
      <c r="C17" s="370">
        <v>1485000</v>
      </c>
      <c r="D17" s="370">
        <f>D18</f>
        <v>25730505</v>
      </c>
      <c r="E17" s="370"/>
      <c r="F17" s="370">
        <f>F18</f>
        <v>8534340</v>
      </c>
      <c r="G17" s="370">
        <v>0</v>
      </c>
      <c r="H17" s="370"/>
      <c r="I17" s="370">
        <v>0</v>
      </c>
      <c r="J17" s="370">
        <v>200000</v>
      </c>
      <c r="K17" s="370">
        <v>0</v>
      </c>
      <c r="L17" s="370"/>
      <c r="M17" s="370">
        <v>0</v>
      </c>
      <c r="N17" s="370"/>
      <c r="O17" s="370"/>
      <c r="P17" s="370"/>
      <c r="Q17" s="370"/>
      <c r="R17" s="370"/>
      <c r="S17" s="371">
        <f t="shared" si="0"/>
        <v>44469695</v>
      </c>
      <c r="T17" s="58"/>
    </row>
    <row r="18" spans="1:20" s="56" customFormat="1" ht="14.25" x14ac:dyDescent="0.3">
      <c r="A18" s="189" t="s">
        <v>138</v>
      </c>
      <c r="B18" s="370">
        <v>8519850</v>
      </c>
      <c r="C18" s="370">
        <v>1485000</v>
      </c>
      <c r="D18" s="370">
        <v>25730505</v>
      </c>
      <c r="E18" s="370"/>
      <c r="F18" s="370">
        <v>8534340</v>
      </c>
      <c r="G18" s="370"/>
      <c r="H18" s="370"/>
      <c r="I18" s="370"/>
      <c r="J18" s="370">
        <v>200000</v>
      </c>
      <c r="K18" s="370">
        <v>0</v>
      </c>
      <c r="L18" s="370"/>
      <c r="M18" s="370"/>
      <c r="N18" s="370"/>
      <c r="O18" s="370"/>
      <c r="P18" s="370"/>
      <c r="Q18" s="370"/>
      <c r="R18" s="370"/>
      <c r="S18" s="371">
        <f t="shared" si="0"/>
        <v>44469695</v>
      </c>
      <c r="T18" s="58"/>
    </row>
    <row r="19" spans="1:20" s="56" customFormat="1" ht="14.25" x14ac:dyDescent="0.3">
      <c r="A19" s="57" t="s">
        <v>124</v>
      </c>
      <c r="B19" s="370"/>
      <c r="C19" s="370"/>
      <c r="D19" s="370">
        <v>1270000</v>
      </c>
      <c r="E19" s="370"/>
      <c r="F19" s="370"/>
      <c r="G19" s="370"/>
      <c r="H19" s="370"/>
      <c r="I19" s="370"/>
      <c r="J19" s="370">
        <v>0</v>
      </c>
      <c r="K19" s="370"/>
      <c r="L19" s="370"/>
      <c r="M19" s="370"/>
      <c r="N19" s="370"/>
      <c r="O19" s="370"/>
      <c r="P19" s="370"/>
      <c r="Q19" s="370"/>
      <c r="R19" s="370"/>
      <c r="S19" s="371">
        <f t="shared" si="0"/>
        <v>1270000</v>
      </c>
      <c r="T19" s="58"/>
    </row>
    <row r="20" spans="1:20" s="56" customFormat="1" ht="14.25" x14ac:dyDescent="0.3">
      <c r="A20" s="189" t="s">
        <v>138</v>
      </c>
      <c r="B20" s="370"/>
      <c r="C20" s="370"/>
      <c r="D20" s="370">
        <v>1270000</v>
      </c>
      <c r="E20" s="370"/>
      <c r="F20" s="370"/>
      <c r="G20" s="370"/>
      <c r="H20" s="370"/>
      <c r="I20" s="370"/>
      <c r="J20" s="370">
        <v>0</v>
      </c>
      <c r="K20" s="370"/>
      <c r="L20" s="370"/>
      <c r="M20" s="370"/>
      <c r="N20" s="370"/>
      <c r="O20" s="370"/>
      <c r="P20" s="370"/>
      <c r="Q20" s="370"/>
      <c r="R20" s="370"/>
      <c r="S20" s="371">
        <f t="shared" si="0"/>
        <v>1270000</v>
      </c>
      <c r="T20" s="58"/>
    </row>
    <row r="21" spans="1:20" s="56" customFormat="1" ht="26.25" x14ac:dyDescent="0.3">
      <c r="A21" s="57" t="s">
        <v>279</v>
      </c>
      <c r="B21" s="370">
        <v>5350500</v>
      </c>
      <c r="C21" s="370">
        <v>1130000</v>
      </c>
      <c r="D21" s="370">
        <v>5372000</v>
      </c>
      <c r="E21" s="370"/>
      <c r="F21" s="370"/>
      <c r="G21" s="370"/>
      <c r="H21" s="370"/>
      <c r="I21" s="370"/>
      <c r="J21" s="370"/>
      <c r="K21" s="370">
        <v>83348719</v>
      </c>
      <c r="L21" s="370"/>
      <c r="M21" s="370"/>
      <c r="N21" s="370"/>
      <c r="O21" s="370"/>
      <c r="P21" s="370"/>
      <c r="Q21" s="370"/>
      <c r="R21" s="370"/>
      <c r="S21" s="371">
        <f t="shared" si="0"/>
        <v>95201219</v>
      </c>
      <c r="T21" s="58"/>
    </row>
    <row r="22" spans="1:20" s="56" customFormat="1" ht="14.25" x14ac:dyDescent="0.3">
      <c r="A22" s="189" t="s">
        <v>138</v>
      </c>
      <c r="B22" s="370">
        <v>5350500</v>
      </c>
      <c r="C22" s="370">
        <v>1130000</v>
      </c>
      <c r="D22" s="370">
        <v>5372000</v>
      </c>
      <c r="E22" s="370"/>
      <c r="F22" s="370"/>
      <c r="G22" s="370"/>
      <c r="H22" s="370"/>
      <c r="I22" s="370"/>
      <c r="J22" s="370"/>
      <c r="K22" s="370">
        <v>83348719</v>
      </c>
      <c r="L22" s="370"/>
      <c r="M22" s="370"/>
      <c r="N22" s="370"/>
      <c r="O22" s="370"/>
      <c r="P22" s="370"/>
      <c r="Q22" s="370"/>
      <c r="R22" s="370"/>
      <c r="S22" s="371">
        <f t="shared" si="0"/>
        <v>95201219</v>
      </c>
      <c r="T22" s="58"/>
    </row>
    <row r="23" spans="1:20" s="56" customFormat="1" ht="14.25" x14ac:dyDescent="0.3">
      <c r="A23" s="57" t="s">
        <v>282</v>
      </c>
      <c r="B23" s="370"/>
      <c r="C23" s="370"/>
      <c r="D23" s="370">
        <v>0</v>
      </c>
      <c r="E23" s="370">
        <v>0</v>
      </c>
      <c r="F23" s="370">
        <v>150000</v>
      </c>
      <c r="G23" s="370"/>
      <c r="H23" s="370"/>
      <c r="I23" s="370"/>
      <c r="J23" s="370">
        <v>0</v>
      </c>
      <c r="K23" s="370">
        <v>0</v>
      </c>
      <c r="L23" s="370"/>
      <c r="M23" s="370"/>
      <c r="N23" s="370"/>
      <c r="O23" s="370"/>
      <c r="P23" s="370"/>
      <c r="Q23" s="370"/>
      <c r="R23" s="370"/>
      <c r="S23" s="371">
        <f t="shared" si="0"/>
        <v>150000</v>
      </c>
      <c r="T23" s="58"/>
    </row>
    <row r="24" spans="1:20" s="56" customFormat="1" ht="14.25" x14ac:dyDescent="0.3">
      <c r="A24" s="57" t="s">
        <v>391</v>
      </c>
      <c r="B24" s="370"/>
      <c r="C24" s="370"/>
      <c r="D24" s="370"/>
      <c r="E24" s="370">
        <v>0</v>
      </c>
      <c r="F24" s="370">
        <v>650000</v>
      </c>
      <c r="G24" s="370"/>
      <c r="H24" s="370"/>
      <c r="I24" s="370"/>
      <c r="J24" s="370"/>
      <c r="K24" s="370"/>
      <c r="L24" s="370"/>
      <c r="M24" s="370"/>
      <c r="N24" s="370"/>
      <c r="O24" s="370"/>
      <c r="P24" s="370"/>
      <c r="Q24" s="370"/>
      <c r="R24" s="370"/>
      <c r="S24" s="371">
        <f>SUM(F24:R24)</f>
        <v>650000</v>
      </c>
      <c r="T24" s="58"/>
    </row>
    <row r="25" spans="1:20" s="56" customFormat="1" ht="14.25" x14ac:dyDescent="0.3">
      <c r="A25" s="57" t="s">
        <v>248</v>
      </c>
      <c r="B25" s="370"/>
      <c r="C25" s="370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>
        <v>4562897</v>
      </c>
      <c r="R25" s="370"/>
      <c r="S25" s="371">
        <f t="shared" si="0"/>
        <v>4562897</v>
      </c>
      <c r="T25" s="58"/>
    </row>
    <row r="26" spans="1:20" s="56" customFormat="1" ht="14.25" x14ac:dyDescent="0.3">
      <c r="A26" s="189" t="s">
        <v>259</v>
      </c>
      <c r="B26" s="370"/>
      <c r="C26" s="370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0"/>
      <c r="O26" s="370"/>
      <c r="P26" s="370"/>
      <c r="Q26" s="370">
        <v>4562897</v>
      </c>
      <c r="R26" s="370"/>
      <c r="S26" s="371">
        <f t="shared" si="0"/>
        <v>4562897</v>
      </c>
      <c r="T26" s="58"/>
    </row>
    <row r="27" spans="1:20" s="56" customFormat="1" ht="26.25" x14ac:dyDescent="0.3">
      <c r="A27" s="57" t="s">
        <v>249</v>
      </c>
      <c r="B27" s="370"/>
      <c r="C27" s="370"/>
      <c r="D27" s="370"/>
      <c r="E27" s="370"/>
      <c r="F27" s="370">
        <v>13600000</v>
      </c>
      <c r="G27" s="370"/>
      <c r="H27" s="370"/>
      <c r="I27" s="370"/>
      <c r="J27" s="370"/>
      <c r="K27" s="370"/>
      <c r="L27" s="370"/>
      <c r="M27" s="370"/>
      <c r="N27" s="370"/>
      <c r="O27" s="370"/>
      <c r="P27" s="370">
        <v>51328367</v>
      </c>
      <c r="Q27" s="370"/>
      <c r="R27" s="370"/>
      <c r="S27" s="371">
        <f t="shared" si="0"/>
        <v>64928367</v>
      </c>
      <c r="T27" s="58"/>
    </row>
    <row r="28" spans="1:20" s="56" customFormat="1" ht="14.25" x14ac:dyDescent="0.3">
      <c r="A28" s="189" t="s">
        <v>138</v>
      </c>
      <c r="B28" s="370"/>
      <c r="C28" s="370"/>
      <c r="D28" s="370"/>
      <c r="E28" s="370"/>
      <c r="F28" s="370">
        <v>13600000</v>
      </c>
      <c r="G28" s="370"/>
      <c r="H28" s="370"/>
      <c r="I28" s="370"/>
      <c r="J28" s="370"/>
      <c r="K28" s="370"/>
      <c r="L28" s="370"/>
      <c r="M28" s="370"/>
      <c r="N28" s="370"/>
      <c r="O28" s="370"/>
      <c r="P28" s="370">
        <v>51328367</v>
      </c>
      <c r="Q28" s="370"/>
      <c r="R28" s="370"/>
      <c r="S28" s="371">
        <f t="shared" si="0"/>
        <v>64928367</v>
      </c>
      <c r="T28" s="58"/>
    </row>
    <row r="29" spans="1:20" s="56" customFormat="1" ht="14.25" x14ac:dyDescent="0.3">
      <c r="A29" s="259" t="s">
        <v>130</v>
      </c>
      <c r="B29" s="372"/>
      <c r="C29" s="372"/>
      <c r="D29" s="372"/>
      <c r="E29" s="372"/>
      <c r="F29" s="372"/>
      <c r="G29" s="372"/>
      <c r="H29" s="372">
        <v>1915000</v>
      </c>
      <c r="I29" s="372"/>
      <c r="J29" s="372"/>
      <c r="K29" s="372"/>
      <c r="L29" s="372"/>
      <c r="M29" s="372"/>
      <c r="N29" s="372">
        <v>0</v>
      </c>
      <c r="O29" s="372"/>
      <c r="P29" s="372"/>
      <c r="Q29" s="372"/>
      <c r="R29" s="372"/>
      <c r="S29" s="373">
        <f t="shared" si="0"/>
        <v>1915000</v>
      </c>
      <c r="T29" s="58"/>
    </row>
    <row r="30" spans="1:20" s="56" customFormat="1" thickBot="1" x14ac:dyDescent="0.35">
      <c r="A30" s="190" t="s">
        <v>138</v>
      </c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  <c r="R30" s="374"/>
      <c r="S30" s="375">
        <f t="shared" si="0"/>
        <v>0</v>
      </c>
      <c r="T30" s="58"/>
    </row>
    <row r="31" spans="1:20" s="56" customFormat="1" ht="26.25" x14ac:dyDescent="0.3">
      <c r="A31" s="260" t="s">
        <v>280</v>
      </c>
      <c r="B31" s="376"/>
      <c r="C31" s="376"/>
      <c r="D31" s="376">
        <v>0</v>
      </c>
      <c r="E31" s="376"/>
      <c r="F31" s="376">
        <v>243644</v>
      </c>
      <c r="G31" s="376"/>
      <c r="H31" s="376"/>
      <c r="I31" s="376"/>
      <c r="J31" s="376"/>
      <c r="K31" s="376"/>
      <c r="L31" s="376"/>
      <c r="M31" s="376"/>
      <c r="N31" s="376"/>
      <c r="O31" s="376"/>
      <c r="P31" s="376"/>
      <c r="Q31" s="376"/>
      <c r="R31" s="376"/>
      <c r="S31" s="377">
        <f t="shared" si="0"/>
        <v>243644</v>
      </c>
      <c r="T31" s="58"/>
    </row>
    <row r="32" spans="1:20" s="56" customFormat="1" ht="14.25" x14ac:dyDescent="0.3">
      <c r="A32" s="189" t="s">
        <v>138</v>
      </c>
      <c r="B32" s="378"/>
      <c r="C32" s="378"/>
      <c r="D32" s="378">
        <v>0</v>
      </c>
      <c r="E32" s="378"/>
      <c r="F32" s="378">
        <v>243644</v>
      </c>
      <c r="G32" s="378">
        <v>0</v>
      </c>
      <c r="H32" s="378"/>
      <c r="I32" s="378"/>
      <c r="J32" s="378">
        <v>0</v>
      </c>
      <c r="K32" s="378"/>
      <c r="L32" s="378"/>
      <c r="M32" s="378"/>
      <c r="N32" s="378"/>
      <c r="O32" s="378"/>
      <c r="P32" s="378"/>
      <c r="Q32" s="378"/>
      <c r="R32" s="378"/>
      <c r="S32" s="371">
        <f t="shared" si="0"/>
        <v>243644</v>
      </c>
      <c r="T32" s="58"/>
    </row>
    <row r="33" spans="1:21" s="56" customFormat="1" ht="14.25" x14ac:dyDescent="0.3">
      <c r="A33" s="57" t="s">
        <v>281</v>
      </c>
      <c r="B33" s="370"/>
      <c r="C33" s="370"/>
      <c r="D33" s="370">
        <v>5715000</v>
      </c>
      <c r="E33" s="370"/>
      <c r="F33" s="370"/>
      <c r="G33" s="370">
        <v>0</v>
      </c>
      <c r="H33" s="370"/>
      <c r="I33" s="370"/>
      <c r="J33" s="370"/>
      <c r="K33" s="370"/>
      <c r="L33" s="370"/>
      <c r="M33" s="370"/>
      <c r="N33" s="370"/>
      <c r="O33" s="370"/>
      <c r="P33" s="370"/>
      <c r="Q33" s="370"/>
      <c r="R33" s="370"/>
      <c r="S33" s="371">
        <f t="shared" si="0"/>
        <v>5715000</v>
      </c>
      <c r="T33" s="58"/>
    </row>
    <row r="34" spans="1:21" s="56" customFormat="1" ht="26.25" x14ac:dyDescent="0.3">
      <c r="A34" s="57" t="s">
        <v>278</v>
      </c>
      <c r="B34" s="370">
        <v>2400250</v>
      </c>
      <c r="C34" s="370">
        <v>515000</v>
      </c>
      <c r="D34" s="370">
        <v>13446000</v>
      </c>
      <c r="E34" s="370"/>
      <c r="F34" s="370"/>
      <c r="G34" s="370"/>
      <c r="H34" s="370"/>
      <c r="I34" s="370"/>
      <c r="J34" s="370">
        <v>0</v>
      </c>
      <c r="K34" s="370"/>
      <c r="L34" s="370"/>
      <c r="M34" s="370"/>
      <c r="N34" s="370"/>
      <c r="O34" s="370"/>
      <c r="P34" s="370"/>
      <c r="Q34" s="370"/>
      <c r="R34" s="370"/>
      <c r="S34" s="371">
        <f t="shared" si="0"/>
        <v>16361250</v>
      </c>
      <c r="T34" s="58"/>
    </row>
    <row r="35" spans="1:21" s="56" customFormat="1" ht="26.25" x14ac:dyDescent="0.3">
      <c r="A35" s="57" t="s">
        <v>202</v>
      </c>
      <c r="B35" s="370"/>
      <c r="C35" s="370"/>
      <c r="D35" s="370"/>
      <c r="E35" s="370"/>
      <c r="F35" s="370">
        <v>0</v>
      </c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  <c r="R35" s="370"/>
      <c r="S35" s="371">
        <f t="shared" si="0"/>
        <v>0</v>
      </c>
      <c r="T35" s="58"/>
    </row>
    <row r="36" spans="1:21" s="56" customFormat="1" ht="14.25" x14ac:dyDescent="0.3">
      <c r="A36" s="57" t="s">
        <v>275</v>
      </c>
      <c r="B36" s="370">
        <v>180000</v>
      </c>
      <c r="C36" s="370">
        <v>37000</v>
      </c>
      <c r="D36" s="370">
        <v>660000</v>
      </c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370"/>
      <c r="Q36" s="370"/>
      <c r="R36" s="370"/>
      <c r="S36" s="371">
        <f t="shared" si="0"/>
        <v>877000</v>
      </c>
      <c r="T36" s="58"/>
    </row>
    <row r="37" spans="1:21" s="56" customFormat="1" ht="26.25" x14ac:dyDescent="0.3">
      <c r="A37" s="57" t="s">
        <v>203</v>
      </c>
      <c r="B37" s="370"/>
      <c r="C37" s="370"/>
      <c r="D37" s="370"/>
      <c r="E37" s="370">
        <v>6916000</v>
      </c>
      <c r="F37" s="370"/>
      <c r="G37" s="370"/>
      <c r="H37" s="370"/>
      <c r="I37" s="370"/>
      <c r="J37" s="370"/>
      <c r="K37" s="370"/>
      <c r="L37" s="370"/>
      <c r="M37" s="370"/>
      <c r="N37" s="370"/>
      <c r="O37" s="370"/>
      <c r="P37" s="370"/>
      <c r="Q37" s="370"/>
      <c r="R37" s="370"/>
      <c r="S37" s="371">
        <f t="shared" si="0"/>
        <v>6916000</v>
      </c>
      <c r="T37" s="58"/>
    </row>
    <row r="38" spans="1:21" s="56" customFormat="1" ht="14.25" x14ac:dyDescent="0.3">
      <c r="A38" s="57" t="s">
        <v>131</v>
      </c>
      <c r="B38" s="370"/>
      <c r="C38" s="370"/>
      <c r="D38" s="370"/>
      <c r="E38" s="370"/>
      <c r="F38" s="370"/>
      <c r="G38" s="370">
        <v>1000000</v>
      </c>
      <c r="H38" s="370"/>
      <c r="I38" s="379"/>
      <c r="J38" s="370"/>
      <c r="K38" s="370"/>
      <c r="L38" s="370"/>
      <c r="M38" s="370"/>
      <c r="N38" s="370"/>
      <c r="O38" s="370"/>
      <c r="P38" s="370"/>
      <c r="Q38" s="370"/>
      <c r="R38" s="370"/>
      <c r="S38" s="371">
        <f t="shared" si="0"/>
        <v>1000000</v>
      </c>
      <c r="T38" s="58"/>
    </row>
    <row r="39" spans="1:21" s="56" customFormat="1" ht="14.25" x14ac:dyDescent="0.3">
      <c r="A39" s="57" t="s">
        <v>125</v>
      </c>
      <c r="B39" s="370">
        <v>3424000</v>
      </c>
      <c r="C39" s="370">
        <v>332000</v>
      </c>
      <c r="D39" s="370"/>
      <c r="E39" s="370"/>
      <c r="F39" s="370"/>
      <c r="G39" s="370"/>
      <c r="H39" s="370"/>
      <c r="I39" s="370"/>
      <c r="J39" s="370"/>
      <c r="K39" s="370"/>
      <c r="L39" s="370"/>
      <c r="M39" s="370"/>
      <c r="N39" s="370"/>
      <c r="O39" s="370"/>
      <c r="P39" s="370"/>
      <c r="Q39" s="370"/>
      <c r="R39" s="370"/>
      <c r="S39" s="371">
        <f t="shared" si="0"/>
        <v>3756000</v>
      </c>
      <c r="T39" s="58"/>
    </row>
    <row r="40" spans="1:21" s="56" customFormat="1" ht="26.25" x14ac:dyDescent="0.3">
      <c r="A40" s="57" t="s">
        <v>132</v>
      </c>
      <c r="B40" s="370"/>
      <c r="C40" s="370"/>
      <c r="D40" s="370"/>
      <c r="E40" s="370"/>
      <c r="F40" s="370"/>
      <c r="G40" s="370">
        <v>0</v>
      </c>
      <c r="H40" s="370"/>
      <c r="I40" s="370"/>
      <c r="J40" s="370"/>
      <c r="K40" s="370"/>
      <c r="L40" s="370"/>
      <c r="M40" s="370">
        <v>0</v>
      </c>
      <c r="N40" s="370"/>
      <c r="O40" s="370"/>
      <c r="P40" s="370"/>
      <c r="Q40" s="370"/>
      <c r="R40" s="370"/>
      <c r="S40" s="371">
        <f t="shared" si="0"/>
        <v>0</v>
      </c>
      <c r="T40" s="58"/>
    </row>
    <row r="41" spans="1:21" s="56" customFormat="1" ht="14.25" x14ac:dyDescent="0.3">
      <c r="A41" s="57" t="s">
        <v>276</v>
      </c>
      <c r="B41" s="370">
        <v>2750250</v>
      </c>
      <c r="C41" s="370">
        <v>565000</v>
      </c>
      <c r="D41" s="370">
        <v>1615950</v>
      </c>
      <c r="E41" s="370"/>
      <c r="F41" s="370"/>
      <c r="G41" s="370"/>
      <c r="H41" s="370"/>
      <c r="I41" s="370"/>
      <c r="J41" s="370"/>
      <c r="K41" s="370"/>
      <c r="L41" s="370"/>
      <c r="M41" s="370">
        <v>0</v>
      </c>
      <c r="N41" s="370"/>
      <c r="O41" s="370"/>
      <c r="P41" s="370"/>
      <c r="Q41" s="370"/>
      <c r="R41" s="370"/>
      <c r="S41" s="371">
        <f t="shared" si="0"/>
        <v>4931200</v>
      </c>
      <c r="T41" s="58"/>
    </row>
    <row r="42" spans="1:21" s="56" customFormat="1" ht="26.25" x14ac:dyDescent="0.3">
      <c r="A42" s="57" t="s">
        <v>277</v>
      </c>
      <c r="B42" s="370"/>
      <c r="C42" s="370"/>
      <c r="D42" s="370"/>
      <c r="E42" s="370"/>
      <c r="F42" s="370">
        <v>0</v>
      </c>
      <c r="G42" s="370">
        <v>0</v>
      </c>
      <c r="H42" s="370"/>
      <c r="I42" s="370"/>
      <c r="J42" s="370"/>
      <c r="K42" s="370"/>
      <c r="L42" s="370"/>
      <c r="M42" s="370"/>
      <c r="N42" s="370"/>
      <c r="O42" s="370"/>
      <c r="P42" s="370">
        <v>5657103</v>
      </c>
      <c r="Q42" s="370"/>
      <c r="R42" s="370"/>
      <c r="S42" s="371">
        <f t="shared" si="0"/>
        <v>5657103</v>
      </c>
      <c r="T42" s="58"/>
    </row>
    <row r="43" spans="1:21" s="56" customFormat="1" ht="14.25" x14ac:dyDescent="0.3">
      <c r="A43" s="57" t="s">
        <v>133</v>
      </c>
      <c r="B43" s="370"/>
      <c r="C43" s="370"/>
      <c r="D43" s="370">
        <v>850900</v>
      </c>
      <c r="E43" s="370"/>
      <c r="F43" s="370"/>
      <c r="G43" s="370"/>
      <c r="H43" s="370"/>
      <c r="I43" s="370"/>
      <c r="J43" s="370"/>
      <c r="K43" s="370">
        <v>0</v>
      </c>
      <c r="L43" s="370"/>
      <c r="M43" s="370"/>
      <c r="N43" s="370"/>
      <c r="O43" s="370"/>
      <c r="P43" s="370"/>
      <c r="Q43" s="370"/>
      <c r="R43" s="370"/>
      <c r="S43" s="371">
        <f t="shared" si="0"/>
        <v>850900</v>
      </c>
      <c r="T43" s="58"/>
    </row>
    <row r="44" spans="1:21" s="56" customFormat="1" thickBot="1" x14ac:dyDescent="0.35">
      <c r="A44" s="189" t="s">
        <v>138</v>
      </c>
      <c r="B44" s="372"/>
      <c r="C44" s="372"/>
      <c r="D44" s="372">
        <v>850900</v>
      </c>
      <c r="E44" s="372"/>
      <c r="F44" s="372"/>
      <c r="G44" s="372"/>
      <c r="H44" s="372"/>
      <c r="I44" s="372"/>
      <c r="J44" s="372"/>
      <c r="K44" s="372">
        <v>0</v>
      </c>
      <c r="L44" s="372"/>
      <c r="M44" s="372"/>
      <c r="N44" s="372"/>
      <c r="O44" s="372"/>
      <c r="P44" s="372"/>
      <c r="Q44" s="372"/>
      <c r="R44" s="372"/>
      <c r="S44" s="371">
        <f t="shared" si="0"/>
        <v>850900</v>
      </c>
      <c r="T44" s="58"/>
    </row>
    <row r="45" spans="1:21" s="342" customFormat="1" x14ac:dyDescent="0.3">
      <c r="A45" s="114" t="s">
        <v>55</v>
      </c>
      <c r="B45" s="380">
        <f>SUM(B43+B42+B41+B40+B39+B38+B37+B36+B35+B34+B33+B31+B29+B27+B25+B23+B21+B19+B17+B15+B14+B12+B10+B8+B6+B7)</f>
        <v>25615100</v>
      </c>
      <c r="C45" s="380">
        <f>SUM(C43+C42+C41+C40+C39+C38+C37+C36+C35+C34+C33+C31+C29+C27+C25+C23+C21+C19+C17+C15+C14+C12+C10+C8+C6+C7)</f>
        <v>4729000</v>
      </c>
      <c r="D45" s="380">
        <f>SUM(D43+D42+D41+D40+D39+D38+D37+D36+D35+D34+D33+D31+D29+D27+D25+D23+D21+D19+D17+D15+D14+D12+D10+D8+D6+D7)</f>
        <v>58915137</v>
      </c>
      <c r="E45" s="380">
        <f>SUM(E43+E42+E41+E40+E39+E38+E37+E36+E35+E34+E33+E31+E29+E27+E25+E23+E21+E19+E17+E15+E14+E12+E10+E8+E6+E7+E24)</f>
        <v>6916000</v>
      </c>
      <c r="F45" s="380">
        <f>SUM(F43+F42+F41+F40+F39+F38+F37+F36+F35+F34+F33+F31+F29+F27+F25+F23+F21+F19+F17+F15+F14+F12+F10+F8+F6+F7+F24)</f>
        <v>23177984</v>
      </c>
      <c r="G45" s="380">
        <f t="shared" ref="G45:R45" si="1">SUM(G43+G42+G41+G40+G39+G38+G37+G36+G35+G34+G33+G31+G29+G27+G25+G23+G21+G19+G17+G15+G14+G12+G10+G8+G6+G7)</f>
        <v>1000000</v>
      </c>
      <c r="H45" s="380">
        <f t="shared" si="1"/>
        <v>1915000</v>
      </c>
      <c r="I45" s="380">
        <f t="shared" si="1"/>
        <v>0</v>
      </c>
      <c r="J45" s="380">
        <f t="shared" si="1"/>
        <v>200000</v>
      </c>
      <c r="K45" s="380">
        <f t="shared" si="1"/>
        <v>83348719</v>
      </c>
      <c r="L45" s="380">
        <f t="shared" si="1"/>
        <v>0</v>
      </c>
      <c r="M45" s="380">
        <f t="shared" si="1"/>
        <v>0</v>
      </c>
      <c r="N45" s="380">
        <f t="shared" si="1"/>
        <v>0</v>
      </c>
      <c r="O45" s="380">
        <f t="shared" si="1"/>
        <v>0</v>
      </c>
      <c r="P45" s="380">
        <f t="shared" si="1"/>
        <v>56985470</v>
      </c>
      <c r="Q45" s="380">
        <f t="shared" si="1"/>
        <v>4562897</v>
      </c>
      <c r="R45" s="380">
        <f t="shared" si="1"/>
        <v>0</v>
      </c>
      <c r="S45" s="381">
        <f>SUM(S43+S42+S41+S40+S39+S38+S37+S36+S35+S34+S33+S31+S29+S27+S25+S23+S21+S19+S17+S15+S14+S12+S10+S8+S6+S7+S24)</f>
        <v>267365307</v>
      </c>
      <c r="T45" s="352"/>
      <c r="U45" s="352"/>
    </row>
    <row r="46" spans="1:21" s="342" customFormat="1" x14ac:dyDescent="0.3">
      <c r="A46" s="353" t="s">
        <v>137</v>
      </c>
      <c r="B46" s="382">
        <f>B45-B47</f>
        <v>25615100</v>
      </c>
      <c r="C46" s="382">
        <f t="shared" ref="C46:R46" si="2">C45-C47</f>
        <v>4729000</v>
      </c>
      <c r="D46" s="382">
        <f t="shared" si="2"/>
        <v>58915137</v>
      </c>
      <c r="E46" s="382">
        <f t="shared" si="2"/>
        <v>6916000</v>
      </c>
      <c r="F46" s="382">
        <f t="shared" si="2"/>
        <v>23177984</v>
      </c>
      <c r="G46" s="382">
        <f t="shared" si="2"/>
        <v>1000000</v>
      </c>
      <c r="H46" s="382">
        <f t="shared" si="2"/>
        <v>1915000</v>
      </c>
      <c r="I46" s="382">
        <f t="shared" si="2"/>
        <v>0</v>
      </c>
      <c r="J46" s="382">
        <f t="shared" si="2"/>
        <v>200000</v>
      </c>
      <c r="K46" s="382">
        <f t="shared" si="2"/>
        <v>83348719</v>
      </c>
      <c r="L46" s="382">
        <f t="shared" si="2"/>
        <v>0</v>
      </c>
      <c r="M46" s="382">
        <f t="shared" si="2"/>
        <v>0</v>
      </c>
      <c r="N46" s="382">
        <f t="shared" si="2"/>
        <v>0</v>
      </c>
      <c r="O46" s="382">
        <f t="shared" si="2"/>
        <v>0</v>
      </c>
      <c r="P46" s="382">
        <f t="shared" si="2"/>
        <v>56985470</v>
      </c>
      <c r="Q46" s="382">
        <f t="shared" si="2"/>
        <v>4562897</v>
      </c>
      <c r="R46" s="382">
        <f t="shared" si="2"/>
        <v>0</v>
      </c>
      <c r="S46" s="383">
        <f>SUM(B46:R46)</f>
        <v>267365307</v>
      </c>
      <c r="T46" s="391"/>
    </row>
    <row r="47" spans="1:21" s="342" customFormat="1" ht="15.75" thickBot="1" x14ac:dyDescent="0.35">
      <c r="A47" s="343" t="s">
        <v>68</v>
      </c>
      <c r="B47" s="384">
        <v>0</v>
      </c>
      <c r="C47" s="384">
        <v>0</v>
      </c>
      <c r="D47" s="384">
        <v>0</v>
      </c>
      <c r="E47" s="384">
        <v>0</v>
      </c>
      <c r="F47" s="384">
        <v>0</v>
      </c>
      <c r="G47" s="384">
        <v>0</v>
      </c>
      <c r="H47" s="384">
        <v>0</v>
      </c>
      <c r="I47" s="384">
        <v>0</v>
      </c>
      <c r="J47" s="384">
        <v>0</v>
      </c>
      <c r="K47" s="384">
        <v>0</v>
      </c>
      <c r="L47" s="384">
        <v>0</v>
      </c>
      <c r="M47" s="384">
        <v>0</v>
      </c>
      <c r="N47" s="384">
        <v>0</v>
      </c>
      <c r="O47" s="384">
        <v>0</v>
      </c>
      <c r="P47" s="384">
        <v>0</v>
      </c>
      <c r="Q47" s="384">
        <v>0</v>
      </c>
      <c r="R47" s="384">
        <v>0</v>
      </c>
      <c r="S47" s="385">
        <v>0</v>
      </c>
      <c r="U47" s="8"/>
    </row>
    <row r="48" spans="1:21" s="8" customFormat="1" ht="14.25" x14ac:dyDescent="0.3">
      <c r="A48" s="354"/>
      <c r="B48" s="389"/>
      <c r="C48" s="389"/>
      <c r="D48" s="389"/>
      <c r="E48" s="389"/>
      <c r="F48" s="389"/>
      <c r="G48" s="389"/>
      <c r="H48" s="389"/>
      <c r="I48" s="389"/>
      <c r="J48" s="389"/>
      <c r="K48" s="389"/>
      <c r="L48" s="389"/>
      <c r="M48" s="389"/>
      <c r="N48" s="389"/>
      <c r="O48" s="389"/>
      <c r="P48" s="389"/>
      <c r="Q48" s="389"/>
      <c r="R48" s="390"/>
      <c r="S48" s="390"/>
    </row>
  </sheetData>
  <mergeCells count="17">
    <mergeCell ref="L3:O3"/>
    <mergeCell ref="R2:R4"/>
    <mergeCell ref="Q2:Q4"/>
    <mergeCell ref="A1:A4"/>
    <mergeCell ref="B1:O1"/>
    <mergeCell ref="S1:S4"/>
    <mergeCell ref="B3:B4"/>
    <mergeCell ref="C3:C4"/>
    <mergeCell ref="B2:I2"/>
    <mergeCell ref="P2:P4"/>
    <mergeCell ref="P1:R1"/>
    <mergeCell ref="J2:O2"/>
    <mergeCell ref="D3:D4"/>
    <mergeCell ref="E3:E4"/>
    <mergeCell ref="J3:J4"/>
    <mergeCell ref="K3:K4"/>
    <mergeCell ref="F3:I3"/>
  </mergeCells>
  <phoneticPr fontId="18" type="noConversion"/>
  <pageMargins left="0.7" right="0.7" top="0.75" bottom="0.75" header="0.3" footer="0.3"/>
  <pageSetup paperSize="9" scale="71" orientation="landscape" r:id="rId1"/>
  <headerFooter>
    <oddHeader>&amp;L8. melléklet az 1/2018. (III. 13.) önkormányzati rendelethez&amp;C&amp;"Book Antiqua,Félkövér"&amp;11Zalaszántó Község Önkormányzata
2018. évi főbb kiadásai jogcím-csoportonként és feladatonként&amp;R&amp;"Book Antiqua,Félkövér"8.melléklet
Ft</oddHeader>
    <oddFooter>&amp;C&amp;P</oddFooter>
  </headerFooter>
  <rowBreaks count="1" manualBreakCount="1">
    <brk id="3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5"/>
  <sheetViews>
    <sheetView view="pageLayout" zoomScaleNormal="100" workbookViewId="0">
      <selection activeCell="I28" sqref="I28"/>
    </sheetView>
  </sheetViews>
  <sheetFormatPr defaultRowHeight="16.5" x14ac:dyDescent="0.3"/>
  <cols>
    <col min="1" max="1" width="34.85546875" style="3" customWidth="1"/>
    <col min="2" max="2" width="9.28515625" style="1" customWidth="1"/>
    <col min="3" max="3" width="10.140625" style="1" customWidth="1"/>
    <col min="4" max="4" width="9.140625" style="1" customWidth="1"/>
    <col min="5" max="5" width="9.42578125" style="1" customWidth="1"/>
    <col min="6" max="6" width="10.140625" style="1" customWidth="1"/>
    <col min="7" max="7" width="8.7109375" style="13" customWidth="1"/>
    <col min="8" max="8" width="11.85546875" style="1" customWidth="1"/>
    <col min="9" max="9" width="8.7109375" style="1" customWidth="1"/>
    <col min="10" max="10" width="10.140625" style="1" customWidth="1"/>
    <col min="11" max="11" width="10" style="2" customWidth="1"/>
    <col min="12" max="12" width="6.85546875" style="1" customWidth="1"/>
    <col min="13" max="13" width="7.140625" style="1" customWidth="1"/>
    <col min="14" max="16384" width="9.140625" style="1"/>
  </cols>
  <sheetData>
    <row r="1" spans="1:14" ht="16.5" customHeight="1" x14ac:dyDescent="0.25">
      <c r="A1" s="716" t="s">
        <v>4</v>
      </c>
      <c r="B1" s="725" t="s">
        <v>8</v>
      </c>
      <c r="C1" s="725"/>
      <c r="D1" s="725"/>
      <c r="E1" s="725"/>
      <c r="F1" s="725"/>
      <c r="G1" s="725"/>
      <c r="H1" s="725" t="s">
        <v>13</v>
      </c>
      <c r="I1" s="725"/>
      <c r="J1" s="725"/>
      <c r="K1" s="715" t="s">
        <v>9</v>
      </c>
      <c r="L1" s="715" t="s">
        <v>5</v>
      </c>
      <c r="M1" s="719" t="s">
        <v>239</v>
      </c>
    </row>
    <row r="2" spans="1:14" ht="31.5" customHeight="1" x14ac:dyDescent="0.25">
      <c r="A2" s="717"/>
      <c r="B2" s="713" t="s">
        <v>0</v>
      </c>
      <c r="C2" s="713" t="s">
        <v>209</v>
      </c>
      <c r="D2" s="713" t="s">
        <v>10</v>
      </c>
      <c r="E2" s="713" t="s">
        <v>145</v>
      </c>
      <c r="F2" s="723" t="s">
        <v>7</v>
      </c>
      <c r="G2" s="724"/>
      <c r="H2" s="713" t="s">
        <v>79</v>
      </c>
      <c r="I2" s="713" t="s">
        <v>11</v>
      </c>
      <c r="J2" s="713" t="s">
        <v>208</v>
      </c>
      <c r="K2" s="713"/>
      <c r="L2" s="713"/>
      <c r="M2" s="720"/>
    </row>
    <row r="3" spans="1:14" ht="51.75" customHeight="1" thickBot="1" x14ac:dyDescent="0.3">
      <c r="A3" s="718"/>
      <c r="B3" s="714"/>
      <c r="C3" s="714"/>
      <c r="D3" s="714"/>
      <c r="E3" s="714"/>
      <c r="F3" s="27" t="s">
        <v>210</v>
      </c>
      <c r="G3" s="27" t="s">
        <v>211</v>
      </c>
      <c r="H3" s="714"/>
      <c r="I3" s="714"/>
      <c r="J3" s="714"/>
      <c r="K3" s="714"/>
      <c r="L3" s="722"/>
      <c r="M3" s="721"/>
    </row>
    <row r="4" spans="1:14" ht="17.25" thickBot="1" x14ac:dyDescent="0.35">
      <c r="A4" s="20">
        <v>1</v>
      </c>
      <c r="B4" s="25">
        <v>2</v>
      </c>
      <c r="C4" s="25">
        <v>3</v>
      </c>
      <c r="D4" s="25">
        <v>4</v>
      </c>
      <c r="E4" s="25">
        <v>5</v>
      </c>
      <c r="F4" s="25">
        <v>6</v>
      </c>
      <c r="G4" s="25">
        <v>7</v>
      </c>
      <c r="H4" s="25">
        <v>8</v>
      </c>
      <c r="I4" s="25">
        <v>9</v>
      </c>
      <c r="J4" s="21">
        <v>10</v>
      </c>
      <c r="K4" s="236">
        <v>11</v>
      </c>
      <c r="L4" s="253">
        <v>12</v>
      </c>
      <c r="M4" s="254">
        <v>13</v>
      </c>
    </row>
    <row r="5" spans="1:14" s="8" customFormat="1" ht="30" x14ac:dyDescent="0.3">
      <c r="A5" s="11" t="s">
        <v>285</v>
      </c>
      <c r="B5" s="435">
        <v>31759000</v>
      </c>
      <c r="C5" s="435">
        <f>C6</f>
        <v>6150000</v>
      </c>
      <c r="D5" s="435">
        <f>D6:E6</f>
        <v>11991470</v>
      </c>
      <c r="E5" s="435">
        <v>0</v>
      </c>
      <c r="F5" s="435">
        <v>0</v>
      </c>
      <c r="G5" s="435">
        <v>0</v>
      </c>
      <c r="H5" s="435">
        <v>0</v>
      </c>
      <c r="I5" s="435">
        <v>0</v>
      </c>
      <c r="J5" s="396">
        <v>0</v>
      </c>
      <c r="K5" s="382">
        <f>SUM(B5:J5)</f>
        <v>49900470</v>
      </c>
      <c r="L5" s="435">
        <v>9</v>
      </c>
      <c r="M5" s="440">
        <v>0</v>
      </c>
    </row>
    <row r="6" spans="1:14" s="8" customFormat="1" ht="13.5" x14ac:dyDescent="0.25">
      <c r="A6" s="12" t="s">
        <v>67</v>
      </c>
      <c r="B6" s="435">
        <f>B5</f>
        <v>31759000</v>
      </c>
      <c r="C6" s="435">
        <v>6150000</v>
      </c>
      <c r="D6" s="435">
        <v>11991470</v>
      </c>
      <c r="E6" s="435">
        <f t="shared" ref="E6:K6" si="0">E5</f>
        <v>0</v>
      </c>
      <c r="F6" s="435">
        <f t="shared" si="0"/>
        <v>0</v>
      </c>
      <c r="G6" s="435">
        <f t="shared" si="0"/>
        <v>0</v>
      </c>
      <c r="H6" s="435">
        <f t="shared" si="0"/>
        <v>0</v>
      </c>
      <c r="I6" s="435">
        <f t="shared" si="0"/>
        <v>0</v>
      </c>
      <c r="J6" s="435">
        <f t="shared" si="0"/>
        <v>0</v>
      </c>
      <c r="K6" s="435">
        <f t="shared" si="0"/>
        <v>49900470</v>
      </c>
      <c r="L6" s="396">
        <v>0</v>
      </c>
      <c r="M6" s="441">
        <v>0</v>
      </c>
    </row>
    <row r="7" spans="1:14" s="8" customFormat="1" ht="28.5" x14ac:dyDescent="0.3">
      <c r="A7" s="108" t="s">
        <v>286</v>
      </c>
      <c r="B7" s="396">
        <v>18121000</v>
      </c>
      <c r="C7" s="396">
        <v>3660000</v>
      </c>
      <c r="D7" s="396">
        <v>2686470</v>
      </c>
      <c r="E7" s="396"/>
      <c r="F7" s="396"/>
      <c r="G7" s="396"/>
      <c r="H7" s="396">
        <v>0</v>
      </c>
      <c r="I7" s="396">
        <v>0</v>
      </c>
      <c r="J7" s="396"/>
      <c r="K7" s="382">
        <f>B7+C7+D7</f>
        <v>24467470</v>
      </c>
      <c r="L7" s="396">
        <v>4</v>
      </c>
      <c r="M7" s="441">
        <v>0</v>
      </c>
    </row>
    <row r="8" spans="1:14" s="8" customFormat="1" ht="13.5" x14ac:dyDescent="0.25">
      <c r="A8" s="12" t="s">
        <v>67</v>
      </c>
      <c r="B8" s="396">
        <f>B7</f>
        <v>18121000</v>
      </c>
      <c r="C8" s="396">
        <f t="shared" ref="C8:J8" si="1">C7</f>
        <v>3660000</v>
      </c>
      <c r="D8" s="396">
        <v>2686470</v>
      </c>
      <c r="E8" s="396">
        <f t="shared" si="1"/>
        <v>0</v>
      </c>
      <c r="F8" s="396">
        <f t="shared" si="1"/>
        <v>0</v>
      </c>
      <c r="G8" s="396">
        <f t="shared" si="1"/>
        <v>0</v>
      </c>
      <c r="H8" s="396">
        <f t="shared" si="1"/>
        <v>0</v>
      </c>
      <c r="I8" s="396">
        <f t="shared" si="1"/>
        <v>0</v>
      </c>
      <c r="J8" s="396">
        <f t="shared" si="1"/>
        <v>0</v>
      </c>
      <c r="K8" s="396">
        <f>B8+C8+D8</f>
        <v>24467470</v>
      </c>
      <c r="L8" s="396">
        <v>0</v>
      </c>
      <c r="M8" s="441">
        <v>0</v>
      </c>
      <c r="N8" s="560"/>
    </row>
    <row r="9" spans="1:14" s="8" customFormat="1" ht="14.25" x14ac:dyDescent="0.3">
      <c r="A9" s="109"/>
      <c r="B9" s="396">
        <v>0</v>
      </c>
      <c r="C9" s="396">
        <v>0</v>
      </c>
      <c r="D9" s="396">
        <v>0</v>
      </c>
      <c r="E9" s="396">
        <v>0</v>
      </c>
      <c r="F9" s="396">
        <v>0</v>
      </c>
      <c r="G9" s="396"/>
      <c r="H9" s="396">
        <v>0</v>
      </c>
      <c r="I9" s="396">
        <v>0</v>
      </c>
      <c r="J9" s="396"/>
      <c r="K9" s="382">
        <f t="shared" ref="K9:K21" si="2">SUM(B9:I9)</f>
        <v>0</v>
      </c>
      <c r="L9" s="396">
        <v>0</v>
      </c>
      <c r="M9" s="441">
        <v>0</v>
      </c>
    </row>
    <row r="10" spans="1:14" s="8" customFormat="1" ht="14.25" x14ac:dyDescent="0.3">
      <c r="A10" s="12"/>
      <c r="B10" s="436">
        <v>0</v>
      </c>
      <c r="C10" s="436">
        <v>0</v>
      </c>
      <c r="D10" s="436">
        <v>0</v>
      </c>
      <c r="E10" s="436">
        <v>0</v>
      </c>
      <c r="F10" s="436"/>
      <c r="G10" s="436"/>
      <c r="H10" s="436">
        <v>0</v>
      </c>
      <c r="I10" s="436">
        <v>0</v>
      </c>
      <c r="J10" s="436"/>
      <c r="K10" s="382">
        <f t="shared" si="2"/>
        <v>0</v>
      </c>
      <c r="L10" s="396">
        <v>0</v>
      </c>
      <c r="M10" s="441">
        <v>0</v>
      </c>
    </row>
    <row r="11" spans="1:14" s="8" customFormat="1" ht="14.25" x14ac:dyDescent="0.3">
      <c r="A11" s="108"/>
      <c r="B11" s="436">
        <v>0</v>
      </c>
      <c r="C11" s="436">
        <v>0</v>
      </c>
      <c r="D11" s="436">
        <v>0</v>
      </c>
      <c r="E11" s="436">
        <v>0</v>
      </c>
      <c r="F11" s="436">
        <v>0</v>
      </c>
      <c r="G11" s="436">
        <v>0</v>
      </c>
      <c r="H11" s="436">
        <v>0</v>
      </c>
      <c r="I11" s="436">
        <v>0</v>
      </c>
      <c r="J11" s="436"/>
      <c r="K11" s="382">
        <v>0</v>
      </c>
      <c r="L11" s="396">
        <v>0</v>
      </c>
      <c r="M11" s="441">
        <v>0</v>
      </c>
    </row>
    <row r="12" spans="1:14" s="8" customFormat="1" ht="14.25" x14ac:dyDescent="0.3">
      <c r="A12" s="12"/>
      <c r="B12" s="436">
        <v>0</v>
      </c>
      <c r="C12" s="436">
        <v>0</v>
      </c>
      <c r="D12" s="436">
        <v>0</v>
      </c>
      <c r="E12" s="436">
        <v>0</v>
      </c>
      <c r="F12" s="436">
        <v>0</v>
      </c>
      <c r="G12" s="436"/>
      <c r="H12" s="436">
        <v>0</v>
      </c>
      <c r="I12" s="436">
        <v>0</v>
      </c>
      <c r="J12" s="436"/>
      <c r="K12" s="382">
        <f t="shared" si="2"/>
        <v>0</v>
      </c>
      <c r="L12" s="396">
        <v>0</v>
      </c>
      <c r="M12" s="441">
        <v>0</v>
      </c>
    </row>
    <row r="13" spans="1:14" s="8" customFormat="1" ht="14.25" x14ac:dyDescent="0.3">
      <c r="A13" s="108"/>
      <c r="B13" s="396">
        <v>0</v>
      </c>
      <c r="C13" s="396">
        <v>0</v>
      </c>
      <c r="D13" s="396">
        <v>0</v>
      </c>
      <c r="E13" s="396"/>
      <c r="F13" s="396"/>
      <c r="G13" s="396"/>
      <c r="H13" s="396"/>
      <c r="I13" s="396"/>
      <c r="J13" s="396"/>
      <c r="K13" s="382">
        <f t="shared" si="2"/>
        <v>0</v>
      </c>
      <c r="L13" s="396">
        <v>0</v>
      </c>
      <c r="M13" s="441">
        <v>0</v>
      </c>
    </row>
    <row r="14" spans="1:14" s="8" customFormat="1" ht="14.25" x14ac:dyDescent="0.3">
      <c r="A14" s="12"/>
      <c r="B14" s="396">
        <v>0</v>
      </c>
      <c r="C14" s="396">
        <v>0</v>
      </c>
      <c r="D14" s="396">
        <v>0</v>
      </c>
      <c r="E14" s="396"/>
      <c r="F14" s="396"/>
      <c r="G14" s="396"/>
      <c r="H14" s="396"/>
      <c r="I14" s="396"/>
      <c r="J14" s="396"/>
      <c r="K14" s="382">
        <f t="shared" si="2"/>
        <v>0</v>
      </c>
      <c r="L14" s="396">
        <v>0</v>
      </c>
      <c r="M14" s="441">
        <v>0</v>
      </c>
    </row>
    <row r="15" spans="1:14" s="8" customFormat="1" ht="14.25" x14ac:dyDescent="0.3">
      <c r="A15" s="108"/>
      <c r="B15" s="396">
        <v>0</v>
      </c>
      <c r="C15" s="396">
        <v>0</v>
      </c>
      <c r="D15" s="396">
        <v>0</v>
      </c>
      <c r="E15" s="396">
        <v>0</v>
      </c>
      <c r="F15" s="396">
        <v>0</v>
      </c>
      <c r="G15" s="396"/>
      <c r="H15" s="396">
        <v>0</v>
      </c>
      <c r="I15" s="396"/>
      <c r="J15" s="396"/>
      <c r="K15" s="382">
        <f t="shared" si="2"/>
        <v>0</v>
      </c>
      <c r="L15" s="396">
        <v>0</v>
      </c>
      <c r="M15" s="441">
        <v>6</v>
      </c>
    </row>
    <row r="16" spans="1:14" s="8" customFormat="1" ht="14.25" x14ac:dyDescent="0.3">
      <c r="A16" s="12"/>
      <c r="B16" s="396">
        <v>0</v>
      </c>
      <c r="C16" s="396">
        <v>0</v>
      </c>
      <c r="D16" s="396">
        <v>0</v>
      </c>
      <c r="E16" s="396">
        <v>0</v>
      </c>
      <c r="F16" s="396"/>
      <c r="G16" s="396"/>
      <c r="H16" s="396">
        <v>0</v>
      </c>
      <c r="I16" s="396"/>
      <c r="J16" s="436"/>
      <c r="K16" s="382">
        <f t="shared" si="2"/>
        <v>0</v>
      </c>
      <c r="L16" s="396">
        <v>0</v>
      </c>
      <c r="M16" s="441">
        <v>0</v>
      </c>
    </row>
    <row r="17" spans="1:13" s="8" customFormat="1" ht="14.25" x14ac:dyDescent="0.3">
      <c r="A17" s="108"/>
      <c r="B17" s="396">
        <v>0</v>
      </c>
      <c r="C17" s="396">
        <v>0</v>
      </c>
      <c r="D17" s="396">
        <v>0</v>
      </c>
      <c r="E17" s="396"/>
      <c r="F17" s="396"/>
      <c r="G17" s="396"/>
      <c r="H17" s="396">
        <v>0</v>
      </c>
      <c r="I17" s="396">
        <v>0</v>
      </c>
      <c r="J17" s="436"/>
      <c r="K17" s="382">
        <f t="shared" si="2"/>
        <v>0</v>
      </c>
      <c r="L17" s="396">
        <v>0</v>
      </c>
      <c r="M17" s="441">
        <v>0</v>
      </c>
    </row>
    <row r="18" spans="1:13" s="8" customFormat="1" ht="14.25" x14ac:dyDescent="0.3">
      <c r="A18" s="108"/>
      <c r="B18" s="396">
        <v>0</v>
      </c>
      <c r="C18" s="396">
        <v>0</v>
      </c>
      <c r="D18" s="396">
        <v>0</v>
      </c>
      <c r="E18" s="396"/>
      <c r="F18" s="396"/>
      <c r="G18" s="396"/>
      <c r="H18" s="396"/>
      <c r="I18" s="396"/>
      <c r="J18" s="436"/>
      <c r="K18" s="382">
        <f t="shared" si="2"/>
        <v>0</v>
      </c>
      <c r="L18" s="396">
        <v>0</v>
      </c>
      <c r="M18" s="441">
        <v>0</v>
      </c>
    </row>
    <row r="19" spans="1:13" s="8" customFormat="1" ht="14.25" x14ac:dyDescent="0.3">
      <c r="A19" s="12"/>
      <c r="B19" s="396">
        <v>0</v>
      </c>
      <c r="C19" s="396">
        <v>0</v>
      </c>
      <c r="D19" s="396">
        <v>0</v>
      </c>
      <c r="E19" s="396"/>
      <c r="F19" s="396"/>
      <c r="G19" s="396"/>
      <c r="H19" s="396"/>
      <c r="I19" s="396"/>
      <c r="J19" s="436"/>
      <c r="K19" s="382">
        <f t="shared" si="2"/>
        <v>0</v>
      </c>
      <c r="L19" s="396">
        <v>0</v>
      </c>
      <c r="M19" s="441"/>
    </row>
    <row r="20" spans="1:13" s="8" customFormat="1" ht="14.25" x14ac:dyDescent="0.3">
      <c r="A20" s="108"/>
      <c r="B20" s="396">
        <v>0</v>
      </c>
      <c r="C20" s="396">
        <v>0</v>
      </c>
      <c r="D20" s="396">
        <v>0</v>
      </c>
      <c r="E20" s="396"/>
      <c r="F20" s="396"/>
      <c r="G20" s="396"/>
      <c r="H20" s="396">
        <v>0</v>
      </c>
      <c r="I20" s="396">
        <v>0</v>
      </c>
      <c r="J20" s="396">
        <v>0</v>
      </c>
      <c r="K20" s="382">
        <f>SUM(B20:J20)</f>
        <v>0</v>
      </c>
      <c r="L20" s="396">
        <v>0</v>
      </c>
      <c r="M20" s="441">
        <v>0</v>
      </c>
    </row>
    <row r="21" spans="1:13" s="8" customFormat="1" ht="15" thickBot="1" x14ac:dyDescent="0.35">
      <c r="A21" s="228"/>
      <c r="B21" s="397">
        <v>0</v>
      </c>
      <c r="C21" s="397">
        <v>0</v>
      </c>
      <c r="D21" s="397">
        <v>0</v>
      </c>
      <c r="E21" s="397"/>
      <c r="F21" s="397"/>
      <c r="G21" s="397"/>
      <c r="H21" s="397">
        <v>0</v>
      </c>
      <c r="I21" s="397">
        <v>0</v>
      </c>
      <c r="J21" s="397"/>
      <c r="K21" s="437">
        <f t="shared" si="2"/>
        <v>0</v>
      </c>
      <c r="L21" s="438">
        <v>0</v>
      </c>
      <c r="M21" s="442">
        <v>0</v>
      </c>
    </row>
    <row r="22" spans="1:13" s="352" customFormat="1" ht="30" x14ac:dyDescent="0.3">
      <c r="A22" s="113" t="s">
        <v>61</v>
      </c>
      <c r="B22" s="399">
        <f>SUM(B5+B7+B9+B11+B13+B15+B17+B20+B18)</f>
        <v>49880000</v>
      </c>
      <c r="C22" s="399">
        <f t="shared" ref="C22:L22" si="3">SUM(C5+C7+C9+C11+C13+C15+C17+C20+C18)</f>
        <v>9810000</v>
      </c>
      <c r="D22" s="399">
        <f t="shared" si="3"/>
        <v>14677940</v>
      </c>
      <c r="E22" s="399">
        <f t="shared" si="3"/>
        <v>0</v>
      </c>
      <c r="F22" s="399">
        <f t="shared" si="3"/>
        <v>0</v>
      </c>
      <c r="G22" s="399">
        <f t="shared" si="3"/>
        <v>0</v>
      </c>
      <c r="H22" s="399">
        <f t="shared" si="3"/>
        <v>0</v>
      </c>
      <c r="I22" s="399">
        <f t="shared" si="3"/>
        <v>0</v>
      </c>
      <c r="J22" s="399">
        <f t="shared" si="3"/>
        <v>0</v>
      </c>
      <c r="K22" s="399">
        <f t="shared" si="3"/>
        <v>74367940</v>
      </c>
      <c r="L22" s="399">
        <f t="shared" si="3"/>
        <v>13</v>
      </c>
      <c r="M22" s="400">
        <v>0</v>
      </c>
    </row>
    <row r="23" spans="1:13" s="342" customFormat="1" ht="15.75" thickBot="1" x14ac:dyDescent="0.35">
      <c r="A23" s="235" t="s">
        <v>67</v>
      </c>
      <c r="B23" s="384">
        <f>SUM(B6+B8+B10+B12+B14+B16+B21+B19)</f>
        <v>49880000</v>
      </c>
      <c r="C23" s="384">
        <f t="shared" ref="C23:K23" si="4">SUM(C6+C8+C10+C12+C14+C16+C21+C19)</f>
        <v>9810000</v>
      </c>
      <c r="D23" s="384">
        <f t="shared" si="4"/>
        <v>14677940</v>
      </c>
      <c r="E23" s="384">
        <f t="shared" si="4"/>
        <v>0</v>
      </c>
      <c r="F23" s="384">
        <f t="shared" si="4"/>
        <v>0</v>
      </c>
      <c r="G23" s="384">
        <f t="shared" si="4"/>
        <v>0</v>
      </c>
      <c r="H23" s="384">
        <f t="shared" si="4"/>
        <v>0</v>
      </c>
      <c r="I23" s="384">
        <f t="shared" si="4"/>
        <v>0</v>
      </c>
      <c r="J23" s="384">
        <f t="shared" si="4"/>
        <v>0</v>
      </c>
      <c r="K23" s="384">
        <f t="shared" si="4"/>
        <v>74367940</v>
      </c>
      <c r="L23" s="384">
        <f>SUM(L6+L8+L10+L12+L14+L16+L21)</f>
        <v>0</v>
      </c>
      <c r="M23" s="385">
        <f>SUM(M6+M8+M10+M12+M14+M16+M21)</f>
        <v>0</v>
      </c>
    </row>
    <row r="24" spans="1:13" s="342" customFormat="1" ht="15.75" thickBot="1" x14ac:dyDescent="0.35">
      <c r="A24" s="234" t="s">
        <v>68</v>
      </c>
      <c r="B24" s="437">
        <f>B22-B23</f>
        <v>0</v>
      </c>
      <c r="C24" s="437">
        <f t="shared" ref="C24:M24" si="5">C22-C23</f>
        <v>0</v>
      </c>
      <c r="D24" s="437">
        <f t="shared" si="5"/>
        <v>0</v>
      </c>
      <c r="E24" s="437">
        <f t="shared" si="5"/>
        <v>0</v>
      </c>
      <c r="F24" s="437">
        <f t="shared" si="5"/>
        <v>0</v>
      </c>
      <c r="G24" s="437">
        <f t="shared" si="5"/>
        <v>0</v>
      </c>
      <c r="H24" s="437">
        <f t="shared" si="5"/>
        <v>0</v>
      </c>
      <c r="I24" s="437">
        <f t="shared" si="5"/>
        <v>0</v>
      </c>
      <c r="J24" s="437">
        <f t="shared" si="5"/>
        <v>0</v>
      </c>
      <c r="K24" s="437">
        <f t="shared" si="5"/>
        <v>0</v>
      </c>
      <c r="L24" s="439">
        <f t="shared" si="5"/>
        <v>13</v>
      </c>
      <c r="M24" s="398">
        <f t="shared" si="5"/>
        <v>0</v>
      </c>
    </row>
    <row r="25" spans="1:13" x14ac:dyDescent="0.3">
      <c r="B25" s="443"/>
      <c r="C25" s="443"/>
      <c r="D25" s="443"/>
      <c r="E25" s="443"/>
      <c r="F25" s="443"/>
      <c r="G25" s="444"/>
      <c r="H25" s="443"/>
      <c r="I25" s="443"/>
      <c r="J25" s="443"/>
      <c r="K25" s="445"/>
      <c r="L25" s="443"/>
      <c r="M25" s="443"/>
    </row>
  </sheetData>
  <mergeCells count="14">
    <mergeCell ref="M1:M3"/>
    <mergeCell ref="L1:L3"/>
    <mergeCell ref="F2:G2"/>
    <mergeCell ref="B1:G1"/>
    <mergeCell ref="H1:J1"/>
    <mergeCell ref="B2:B3"/>
    <mergeCell ref="C2:C3"/>
    <mergeCell ref="D2:D3"/>
    <mergeCell ref="E2:E3"/>
    <mergeCell ref="H2:H3"/>
    <mergeCell ref="I2:I3"/>
    <mergeCell ref="J2:J3"/>
    <mergeCell ref="K1:K3"/>
    <mergeCell ref="A1:A3"/>
  </mergeCells>
  <phoneticPr fontId="18" type="noConversion"/>
  <pageMargins left="0.51181102362204722" right="0.15748031496062992" top="0.78740157480314965" bottom="0.23622047244094491" header="0.19685039370078741" footer="0.19685039370078741"/>
  <pageSetup paperSize="9" scale="95" orientation="landscape" r:id="rId1"/>
  <headerFooter>
    <oddHeader>&amp;L9. melléklet az 1/2018. (III. 13.) önkormányzati rendelethez&amp;C&amp;"Book Antiqua,Félkövér"&amp;11Önkormányzati költségvetési szervek 
2018. évi főbb kiadásai jogcím-csoportonként&amp;R&amp;"Book Antiqua,Félkövér"&amp;11 9.  melléklet
Ft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11</vt:i4>
      </vt:variant>
    </vt:vector>
  </HeadingPairs>
  <TitlesOfParts>
    <vt:vector size="29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14.</vt:lpstr>
      <vt:lpstr>16</vt:lpstr>
      <vt:lpstr>15.</vt:lpstr>
      <vt:lpstr>16.</vt:lpstr>
      <vt:lpstr>'10'!Nyomtatási_cím</vt:lpstr>
      <vt:lpstr>'11'!Nyomtatási_cím</vt:lpstr>
      <vt:lpstr>'12'!Nyomtatási_cím</vt:lpstr>
      <vt:lpstr>'2'!Nyomtatási_cím</vt:lpstr>
      <vt:lpstr>'8'!Nyomtatási_cím</vt:lpstr>
      <vt:lpstr>'12'!Nyomtatási_terület</vt:lpstr>
      <vt:lpstr>'15.'!Nyomtatási_terület</vt:lpstr>
      <vt:lpstr>'4'!Nyomtatási_terület</vt:lpstr>
      <vt:lpstr>'5'!Nyomtatási_terület</vt:lpstr>
      <vt:lpstr>'6'!Nyomtatási_terület</vt:lpstr>
      <vt:lpstr>'9'!Nyomtatási_terület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Tóth Eszter</dc:creator>
  <cp:lastModifiedBy>Felhasználó</cp:lastModifiedBy>
  <cp:lastPrinted>2018-02-14T13:30:02Z</cp:lastPrinted>
  <dcterms:created xsi:type="dcterms:W3CDTF">2011-12-13T08:40:14Z</dcterms:created>
  <dcterms:modified xsi:type="dcterms:W3CDTF">2020-08-12T00:26:57Z</dcterms:modified>
</cp:coreProperties>
</file>