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2" windowHeight="8952" activeTab="3"/>
  </bookViews>
  <sheets>
    <sheet name="1.1melléklet" sheetId="1" r:id="rId1"/>
    <sheet name="1.melléklet" sheetId="2" r:id="rId2"/>
    <sheet name="2.melléklet" sheetId="3" r:id="rId3"/>
    <sheet name="3.melléklet" sheetId="4" r:id="rId4"/>
    <sheet name="4.melléklet" sheetId="5" r:id="rId5"/>
    <sheet name="5.melléklet" sheetId="6" r:id="rId6"/>
    <sheet name="6.melléklet" sheetId="7" r:id="rId7"/>
    <sheet name="7.melléklet" sheetId="8" r:id="rId8"/>
    <sheet name="8.melléklet" sheetId="9" r:id="rId9"/>
    <sheet name="9.melléklet" sheetId="10" r:id="rId10"/>
    <sheet name="10.melléklet" sheetId="11" r:id="rId11"/>
  </sheets>
  <definedNames/>
  <calcPr fullCalcOnLoad="1"/>
</workbook>
</file>

<file path=xl/sharedStrings.xml><?xml version="1.0" encoding="utf-8"?>
<sst xmlns="http://schemas.openxmlformats.org/spreadsheetml/2006/main" count="896" uniqueCount="623">
  <si>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</si>
  <si>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</si>
  <si>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</si>
  <si>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</si>
  <si>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</si>
  <si>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</si>
  <si>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</si>
  <si>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</si>
  <si>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</si>
  <si>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</si>
  <si>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</si>
  <si>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</si>
  <si>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</si>
  <si>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</si>
  <si>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</si>
  <si>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</si>
  <si>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</si>
  <si>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</si>
  <si>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</si>
  <si>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</si>
  <si>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</si>
  <si>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</si>
  <si>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</si>
  <si>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</si>
  <si>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</si>
  <si>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</si>
  <si>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</si>
  <si>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</si>
  <si>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</si>
  <si>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</si>
  <si>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</si>
  <si>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</si>
  <si>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</si>
  <si>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</si>
  <si>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B2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</si>
  <si>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</si>
  <si>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</si>
  <si>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</si>
  <si>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</si>
  <si>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</si>
  <si>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</si>
  <si>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</si>
  <si>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</si>
  <si>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</si>
  <si>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</si>
  <si>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Egyéb közhatalmi bevételek 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</si>
  <si>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</si>
  <si>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</si>
  <si>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</si>
  <si>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</si>
  <si>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</si>
  <si>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</si>
  <si>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</si>
  <si>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</si>
  <si>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</si>
  <si>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</si>
  <si>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</si>
  <si>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</si>
  <si>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</si>
  <si>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B36</t>
  </si>
  <si>
    <t>Áru- és 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</si>
  <si>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</si>
  <si>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</si>
  <si>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</si>
  <si>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</si>
  <si>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</si>
  <si>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</si>
  <si>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</si>
  <si>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</si>
  <si>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</si>
  <si>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</si>
  <si>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</si>
  <si>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</si>
  <si>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</si>
  <si>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</si>
  <si>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</si>
  <si>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</si>
  <si>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</si>
  <si>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</si>
  <si>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</si>
  <si>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</si>
  <si>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</si>
  <si>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</si>
  <si>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</si>
  <si>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</si>
  <si>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</si>
  <si>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</si>
  <si>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</si>
  <si>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</si>
  <si>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</si>
  <si>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</si>
  <si>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</si>
  <si>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</si>
  <si>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</si>
  <si>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</si>
  <si>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</si>
  <si>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</si>
  <si>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</si>
  <si>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</si>
  <si>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</si>
  <si>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</si>
  <si>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</si>
  <si>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</si>
  <si>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</si>
  <si>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</si>
  <si>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</si>
  <si>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B1-B7</t>
  </si>
  <si>
    <t>Önkormányzatok működési támogatásai (=01+…+06)</t>
  </si>
  <si>
    <t xml:space="preserve">Termékek és szolgáltatások adói (=26+…+30) </t>
  </si>
  <si>
    <t>Közhatalmi bevételek (=22+...+25+31+32)</t>
  </si>
  <si>
    <t>Működési bevételek (=34+…+43)</t>
  </si>
  <si>
    <t>Felhalmozási bevételek (=45+…+49)</t>
  </si>
  <si>
    <t>Működési célú átvett pénzeszközök (=51+52+53)</t>
  </si>
  <si>
    <t>Felhalmozási célú átvett pénzeszközök (=55+56+57)</t>
  </si>
  <si>
    <t>Költségvetési bevételek (=13+19+33+44+50+54+58)</t>
  </si>
  <si>
    <t>Működési célú támogatások államháztartáson belülről (=07+…+12)</t>
  </si>
  <si>
    <t>Felhalmozási célú támogatások államháztartáson belülről (=14+…+18)</t>
  </si>
  <si>
    <t>Jövedelemadók (=20+21)</t>
  </si>
  <si>
    <t>B1-B7. KÖLTSÉGVETÉSI BEVÉTELEK</t>
  </si>
  <si>
    <t>ROVAT</t>
  </si>
  <si>
    <t>MEGNEVEZÉSE</t>
  </si>
  <si>
    <t>SZÁMA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</si>
  <si>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</si>
  <si>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</si>
  <si>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</si>
  <si>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</si>
  <si>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</si>
  <si>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</si>
  <si>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</si>
  <si>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</si>
  <si>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</si>
  <si>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</si>
  <si>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</si>
  <si>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</si>
  <si>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</si>
  <si>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</si>
  <si>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</si>
  <si>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</si>
  <si>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</si>
  <si>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</si>
  <si>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</si>
  <si>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</si>
  <si>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</si>
  <si>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</si>
  <si>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</si>
  <si>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</si>
  <si>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</si>
  <si>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</si>
  <si>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</si>
  <si>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</si>
  <si>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</si>
  <si>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</si>
  <si>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</si>
  <si>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</si>
  <si>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</si>
  <si>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</si>
  <si>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</si>
  <si>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</si>
  <si>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</si>
  <si>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</si>
  <si>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</si>
  <si>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</si>
  <si>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</si>
  <si>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</si>
  <si>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</si>
  <si>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</si>
  <si>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</si>
  <si>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</si>
  <si>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</si>
  <si>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</si>
  <si>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</si>
  <si>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>B8</t>
  </si>
  <si>
    <t>B8. FINANSZÍROZÁSI BEVÉTELEK</t>
  </si>
  <si>
    <t>BEVÉTELEK ÖSSZESEN</t>
  </si>
  <si>
    <t>HIVATAL</t>
  </si>
  <si>
    <t>ÓVODA</t>
  </si>
  <si>
    <t>K1-K8 KÖLTSÉGVETÉSI KIADÁSOK</t>
  </si>
  <si>
    <t>ROVAT MEGNEVEZÉSE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</si>
  <si>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</si>
  <si>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</si>
  <si>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</si>
  <si>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</si>
  <si>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</si>
  <si>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</si>
  <si>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</si>
  <si>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</si>
  <si>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</si>
  <si>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</si>
  <si>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</si>
  <si>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</si>
  <si>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</si>
  <si>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</si>
  <si>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</si>
  <si>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</si>
  <si>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</si>
  <si>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</si>
  <si>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</si>
  <si>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</si>
  <si>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</si>
  <si>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</si>
  <si>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</si>
  <si>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</si>
  <si>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</si>
  <si>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</si>
  <si>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</si>
  <si>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</si>
  <si>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</si>
  <si>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</si>
  <si>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</si>
  <si>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</si>
  <si>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</si>
  <si>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</si>
  <si>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</si>
  <si>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</si>
  <si>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</si>
  <si>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</si>
  <si>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</si>
  <si>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</si>
  <si>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</si>
  <si>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</si>
  <si>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</si>
  <si>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</si>
  <si>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</si>
  <si>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</si>
  <si>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</si>
  <si>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</si>
  <si>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</si>
  <si>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</si>
  <si>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</si>
  <si>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</si>
  <si>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</si>
  <si>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</si>
  <si>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</si>
  <si>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</si>
  <si>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</si>
  <si>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</si>
  <si>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</si>
  <si>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</si>
  <si>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</si>
  <si>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</si>
  <si>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</si>
  <si>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</si>
  <si>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</si>
  <si>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</si>
  <si>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</si>
  <si>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</si>
  <si>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</si>
  <si>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</si>
  <si>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</si>
  <si>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</si>
  <si>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</si>
  <si>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</si>
  <si>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</si>
  <si>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</si>
  <si>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</si>
  <si>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</si>
  <si>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</si>
  <si>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</si>
  <si>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</si>
  <si>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</si>
  <si>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</si>
  <si>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</si>
  <si>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</si>
  <si>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</si>
  <si>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</si>
  <si>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</si>
  <si>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Dologi kiadások (=24+27+35+38+44)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</si>
  <si>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</si>
  <si>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</si>
  <si>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</si>
  <si>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</si>
  <si>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</si>
  <si>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</si>
  <si>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</si>
  <si>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</si>
  <si>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</si>
  <si>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</si>
  <si>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</si>
  <si>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</si>
  <si>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</si>
  <si>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</si>
  <si>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</si>
  <si>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</si>
  <si>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</si>
  <si>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</si>
  <si>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</si>
  <si>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</si>
  <si>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</si>
  <si>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</si>
  <si>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</si>
  <si>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</si>
  <si>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</si>
  <si>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</si>
  <si>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</si>
  <si>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</si>
  <si>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</si>
  <si>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</si>
  <si>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</si>
  <si>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</si>
  <si>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</si>
  <si>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</si>
  <si>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</si>
  <si>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</si>
  <si>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</si>
  <si>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</si>
  <si>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</si>
  <si>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</si>
  <si>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</si>
  <si>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</t>
  </si>
  <si>
    <t>K512</t>
  </si>
  <si>
    <t>Egyéb működési célú kiadások (=55+…+66)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</si>
  <si>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</si>
  <si>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</si>
  <si>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</si>
  <si>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</si>
  <si>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</si>
  <si>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</si>
  <si>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</si>
  <si>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</si>
  <si>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</si>
  <si>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</si>
  <si>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</si>
  <si>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</si>
  <si>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</si>
  <si>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</si>
  <si>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</si>
  <si>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(=68+…+74)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</si>
  <si>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</si>
  <si>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</si>
  <si>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</si>
  <si>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</si>
  <si>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</si>
  <si>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</si>
  <si>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</si>
  <si>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</si>
  <si>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</si>
  <si>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</si>
  <si>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</si>
  <si>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</si>
  <si>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</si>
  <si>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</si>
  <si>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</si>
  <si>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</si>
  <si>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</si>
  <si>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</si>
  <si>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</si>
  <si>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</si>
  <si>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</si>
  <si>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</si>
  <si>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</si>
  <si>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</si>
  <si>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</si>
  <si>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</si>
  <si>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</si>
  <si>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Egyéb felhalmozási célú kiadások (=81+…+88)</t>
  </si>
  <si>
    <t>K8</t>
  </si>
  <si>
    <t>Költségvetési kiadások (=19+20+45+54+67+75+80+89)</t>
  </si>
  <si>
    <t>K1-K8</t>
  </si>
  <si>
    <t>K9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</si>
  <si>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</si>
  <si>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</si>
  <si>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</si>
  <si>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</si>
  <si>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</si>
  <si>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</si>
  <si>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</si>
  <si>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</si>
  <si>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</si>
  <si>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</si>
  <si>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</si>
  <si>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</si>
  <si>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</si>
  <si>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</si>
  <si>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</si>
  <si>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</si>
  <si>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</si>
  <si>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</si>
  <si>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</si>
  <si>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</si>
  <si>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</si>
  <si>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</si>
  <si>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</si>
  <si>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</si>
  <si>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Központi irányítószervi támogatás folyósítása</t>
  </si>
  <si>
    <t>Pénzügyi lízing kiadásai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</si>
  <si>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</si>
  <si>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</si>
  <si>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</si>
  <si>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</si>
  <si>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</si>
  <si>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</si>
  <si>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</si>
  <si>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</si>
  <si>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</si>
  <si>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</si>
  <si>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</si>
  <si>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</si>
  <si>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</si>
  <si>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</si>
  <si>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</si>
  <si>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</si>
  <si>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</si>
  <si>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</si>
  <si>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K9</t>
  </si>
  <si>
    <t>KIADÁSOK MINDÖSSZESEN:</t>
  </si>
  <si>
    <t>ÖSSZES</t>
  </si>
  <si>
    <t xml:space="preserve"> Ezer forintban 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</si>
  <si>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</si>
  <si>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</si>
  <si>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</si>
  <si>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</si>
  <si>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</si>
  <si>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</si>
  <si>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</si>
  <si>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</si>
  <si>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Közhatalmi bevételek</t>
  </si>
  <si>
    <t>Személyi juttatások</t>
  </si>
  <si>
    <t>2.</t>
  </si>
  <si>
    <t>Munkaadókat terhelő járulékok és szociális hozzájárulási adó</t>
  </si>
  <si>
    <t xml:space="preserve">Dologi kiadások </t>
  </si>
  <si>
    <t>Egyéb működési célú kiadások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</si>
  <si>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</si>
  <si>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</si>
  <si>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</si>
  <si>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</si>
  <si>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</si>
  <si>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</si>
  <si>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</si>
  <si>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</si>
  <si>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</si>
  <si>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</si>
  <si>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</si>
  <si>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</si>
  <si>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</si>
  <si>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</si>
  <si>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</si>
  <si>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</si>
  <si>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</si>
  <si>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</si>
  <si>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</si>
  <si>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</si>
  <si>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</si>
  <si>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</si>
  <si>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</si>
  <si>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</si>
  <si>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</si>
  <si>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</si>
  <si>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</si>
  <si>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Beruházások</t>
  </si>
  <si>
    <t>Felújítások</t>
  </si>
  <si>
    <t>28.</t>
  </si>
  <si>
    <t>29.</t>
  </si>
  <si>
    <t>30.</t>
  </si>
  <si>
    <t>31.</t>
  </si>
  <si>
    <t>Beruházás  megnevezése</t>
  </si>
  <si>
    <t>Teljes költség</t>
  </si>
  <si>
    <t>Kivitelezés kezdési és befejezési éve</t>
  </si>
  <si>
    <t>6=(2-4-5)</t>
  </si>
  <si>
    <t>ÖSSZESEN:</t>
  </si>
  <si>
    <t>Felújítási kiadások előirányzata felújításonként</t>
  </si>
  <si>
    <t>Felújítás  megnevezése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</si>
  <si>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</si>
  <si>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</si>
  <si>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</si>
  <si>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</si>
  <si>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</si>
  <si>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</si>
  <si>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</si>
  <si>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</si>
  <si>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</si>
  <si>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</si>
  <si>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</si>
  <si>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</si>
  <si>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</si>
  <si>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</si>
  <si>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</si>
  <si>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</si>
  <si>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</si>
  <si>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</si>
  <si>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</si>
  <si>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Ezer forintban !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</si>
  <si>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</si>
  <si>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</si>
  <si>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</si>
  <si>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</si>
  <si>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</si>
  <si>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</si>
  <si>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</si>
  <si>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</si>
  <si>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</si>
  <si>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</si>
  <si>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</si>
  <si>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</si>
  <si>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</si>
  <si>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 összesen:</t>
  </si>
  <si>
    <t>Dologi  kiadások</t>
  </si>
  <si>
    <t xml:space="preserve"> Egyéb működési célú kiadások</t>
  </si>
  <si>
    <t>Kiadások összesen:</t>
  </si>
  <si>
    <t>Egyenleg</t>
  </si>
  <si>
    <t>Támogatott szervezet neve</t>
  </si>
  <si>
    <t>32.</t>
  </si>
  <si>
    <t>33.</t>
  </si>
  <si>
    <t>Nem kötelező!</t>
  </si>
  <si>
    <t>Önkormányzat működési támogatása</t>
  </si>
  <si>
    <t>Működési célú támogatások áht-n belülről</t>
  </si>
  <si>
    <t>Működési bevételek</t>
  </si>
  <si>
    <t>Működési célú átvett pénzeszközök</t>
  </si>
  <si>
    <t>2014. évi előirányzat</t>
  </si>
  <si>
    <t>Működési finanszírozási bevételek</t>
  </si>
  <si>
    <t>ebből tartalékok</t>
  </si>
  <si>
    <t xml:space="preserve">Költségvetési és finanszírozási bevételek összesen </t>
  </si>
  <si>
    <t xml:space="preserve">BEVÉTEL ÖSSZESEN </t>
  </si>
  <si>
    <t>Működési finanszírozási kiadások</t>
  </si>
  <si>
    <t xml:space="preserve">Költségvetési és finanszírozási kiadások összesen </t>
  </si>
  <si>
    <t xml:space="preserve">KIADÁSOK ÖSSZESEN </t>
  </si>
  <si>
    <t>Felhalmozási célú támogatások bevételei áht-on belülről</t>
  </si>
  <si>
    <t>Felhamozáci célú átvett pénzeszközök</t>
  </si>
  <si>
    <t>Egyéb felhalmozási célú kiadások</t>
  </si>
  <si>
    <t>Felhalmozási költségvetési bevételek összesen:</t>
  </si>
  <si>
    <t>Felhalmozási költségvetési kiadások összesen:</t>
  </si>
  <si>
    <t>Felhalmozási finanszírozási bevételek</t>
  </si>
  <si>
    <t>Felhalmozási finanszírozási kiadások</t>
  </si>
  <si>
    <t>Felhalmozási célú finanszírozási bevételek összesen</t>
  </si>
  <si>
    <t xml:space="preserve">Felhalmozási célú finanszírozási kiadások összesen
</t>
  </si>
  <si>
    <t>Beruházási  kiadások előirányzata beruházásonként</t>
  </si>
  <si>
    <t>Felhasználás
2013. XII.31-ig</t>
  </si>
  <si>
    <t xml:space="preserve">
2014. év utáni szükséglet
</t>
  </si>
  <si>
    <t>2014. év utáni szükséglet
(6=2 - 4 - 5)</t>
  </si>
  <si>
    <t>2015.  után</t>
  </si>
  <si>
    <t>2015.után</t>
  </si>
  <si>
    <t>Önkormányzaton kívüli EU-s projektekhez történő hozzájárulás 2014. évi előirányzat</t>
  </si>
  <si>
    <t>Előirányzat-felhasználási terv
2014 évre</t>
  </si>
  <si>
    <t>Önkormányzat működési támog.</t>
  </si>
  <si>
    <t>Műk.célú tám. Áht-n belülről</t>
  </si>
  <si>
    <t>Működési célú átvett pénzeszk.</t>
  </si>
  <si>
    <t>Felhalmozási célú tám.bev.áht-nb.</t>
  </si>
  <si>
    <t>Felhalmozási célú átvett pe.</t>
  </si>
  <si>
    <t>Bőny Község Önkormányzata 2014. évi költségvetési bevételei és kiadásai kötelező, önként vállalt és államigazgatási feladatok bontásban</t>
  </si>
  <si>
    <t xml:space="preserve">MŰKÖDÉSI BEVÉTEL ÖSSZESEN </t>
  </si>
  <si>
    <t xml:space="preserve">FELHALMOZÁSI BEVÉTEL ÖSSZESEN </t>
  </si>
  <si>
    <t xml:space="preserve">MŰKÖDÉSI KIADÁSOK ÖSSZESEN </t>
  </si>
  <si>
    <t xml:space="preserve">FELHALMOZÁSI KIADÁSOK ÖSSZESEN </t>
  </si>
  <si>
    <t>KIADÁSOK ÖSSZESEN</t>
  </si>
  <si>
    <t>ÖNKÉNT VÁLLALT FELADATOK</t>
  </si>
  <si>
    <t>KÖTELEZŐ FELADATOK</t>
  </si>
  <si>
    <t>ÁLLAMIGAZGATÁSI FELADATOK</t>
  </si>
  <si>
    <t>K I M U T A T Á S
a 2014. évben céljelleggel juttatott támogatásokról</t>
  </si>
  <si>
    <t xml:space="preserve">BŐNY KÖZSÉG ÖNKORMÁNYZATA 2014. ÉVI ENGEDÉLYEZETT LÉTSZÁMA </t>
  </si>
  <si>
    <t>MEGNEVEZÉS</t>
  </si>
  <si>
    <t>Teljes munkaidőben</t>
  </si>
  <si>
    <t>foglalkoztatottak</t>
  </si>
  <si>
    <t>Részmunkaidőben</t>
  </si>
  <si>
    <t>Állományba nem</t>
  </si>
  <si>
    <t>tartozók</t>
  </si>
  <si>
    <t>Közfoglalkoztatottak</t>
  </si>
  <si>
    <t>Önkormányzat</t>
  </si>
  <si>
    <t>Polgármesteri Hivatal</t>
  </si>
  <si>
    <t>Óvoda</t>
  </si>
  <si>
    <t>K916</t>
  </si>
  <si>
    <t>Működési célú bevételek és kiadások mérlege (önkormányzati szinten)</t>
  </si>
  <si>
    <t>BEVÉTEL</t>
  </si>
  <si>
    <t>KIADÁS</t>
  </si>
  <si>
    <t>Működési költségvetési bevétel</t>
  </si>
  <si>
    <t>Működési költségvetési kiadás</t>
  </si>
  <si>
    <t>Személyi juttatás</t>
  </si>
  <si>
    <t>Munkaadót terhelő járulékok és szociális hozzájárulási adó</t>
  </si>
  <si>
    <t>Dologi kiadás</t>
  </si>
  <si>
    <t>Egyéb működési célú kiadás</t>
  </si>
  <si>
    <t>Működési célú ávett pénzeszköz</t>
  </si>
  <si>
    <t>ebből: tartalékok</t>
  </si>
  <si>
    <t xml:space="preserve">         egyéb működési célú támogatások áht-n belülre</t>
  </si>
  <si>
    <t xml:space="preserve">         egyéb működési célú támogatások áht-n kívülre</t>
  </si>
  <si>
    <t>Működési költségvetési bevételek összesen</t>
  </si>
  <si>
    <t>Működési költségvetési kiadás összesen</t>
  </si>
  <si>
    <t>MŰKÖDÉSI KÖLTSÉGVETÉSI EGYENLEG</t>
  </si>
  <si>
    <t>MŰKÖDÉSI BEVÉTEL ÖSSZESEN</t>
  </si>
  <si>
    <t>MŰKÖDÉSI KIADÁS ÖSSZESEN</t>
  </si>
  <si>
    <t>Informatikai eszközök beszerzése</t>
  </si>
  <si>
    <t>Beruházási célú, előzetesen felszámított áfa</t>
  </si>
  <si>
    <t>Egyéb tárgyi eszközök beszerzése, létesítése (kerítés)</t>
  </si>
  <si>
    <t>Ingatlanok felújítása (tető)</t>
  </si>
  <si>
    <t>Felújítási célú előzetesen felszámított áfa</t>
  </si>
  <si>
    <t>Ingatlanok felújítása (utak felújítása)</t>
  </si>
  <si>
    <t>Ingatlanok felújítása (falumegújítás)</t>
  </si>
  <si>
    <t>Felújítási célú eszközbeszerzés (felszámított áfa)</t>
  </si>
  <si>
    <t>Ellátottak pénzbeli juttatásai</t>
  </si>
  <si>
    <t>Nyugdíjas Egyesület</t>
  </si>
  <si>
    <t>Egyházak</t>
  </si>
  <si>
    <t>ezer forintban</t>
  </si>
  <si>
    <t>Vöröskereszt</t>
  </si>
  <si>
    <t>Egyéb alapítványok</t>
  </si>
  <si>
    <t>Fekete Sasok</t>
  </si>
  <si>
    <t>CESZ Bőnyi Szervezete</t>
  </si>
  <si>
    <t xml:space="preserve">Bőnyi TEB </t>
  </si>
  <si>
    <t>Polgárőrség</t>
  </si>
  <si>
    <t>Bőnyi SE</t>
  </si>
  <si>
    <t>Falumegújítás</t>
  </si>
  <si>
    <t>3. melléklet a …/2014. (II.25.) ÖK rendelethez</t>
  </si>
  <si>
    <t>2. melléklet a …./2014. (II.25.) ÖK rendelethez</t>
  </si>
  <si>
    <t>1. melléklet a …./2014. (II.25.) ÖK rendelethez</t>
  </si>
  <si>
    <t>4. melléklet a …../2014. (II.25.) ÖK rendelethez</t>
  </si>
  <si>
    <t>5. melléklet a ……/2014. (II.25.) ÖK rendelethez</t>
  </si>
  <si>
    <t>6. melléklet a …../2014. (II.25.) ÖK rendelethez</t>
  </si>
  <si>
    <t>7. melléklet a …./2014. (II.25.) ÖK rendelethez</t>
  </si>
  <si>
    <t>9. melléklet a …..62014. (II.25.) ÖK rendelethez</t>
  </si>
  <si>
    <t>10. melléklet a …../2014. (II.25.) ÖK rendelethez</t>
  </si>
  <si>
    <t xml:space="preserve">Összeg </t>
  </si>
  <si>
    <t xml:space="preserve">eFt-ban </t>
  </si>
  <si>
    <t>1.1 melléklet a …./2014. (II.25.) ÖK rendeletehez</t>
  </si>
  <si>
    <t>TLH Egyesület</t>
  </si>
  <si>
    <t>8. melléklet a 1/2014. (II.25.) ÖK rendelethez</t>
  </si>
  <si>
    <t>ÖNKORMÁNYZAT</t>
  </si>
  <si>
    <t>eredeti</t>
  </si>
  <si>
    <t>módosít.</t>
  </si>
  <si>
    <t>módosít</t>
  </si>
  <si>
    <t>módosít,</t>
  </si>
  <si>
    <t>összeg</t>
  </si>
  <si>
    <t>módosított</t>
  </si>
  <si>
    <t xml:space="preserve">módosított </t>
  </si>
  <si>
    <t>2014. évi előirányzat eredeti</t>
  </si>
  <si>
    <t>2014. évi előirányzat módosított</t>
  </si>
  <si>
    <t>Támogatás összege eredeti</t>
  </si>
  <si>
    <t>Támogatás összege módosított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</si>
</sst>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&quot; Ft&quot;;[Red]\-#,##0.00&quot; Ft&quot;"/>
    <numFmt numFmtId="165" formatCode="#,##0&quot; Ft&quot;;[Red]\-#,##0&quot; Ft&quot;"/>
    <numFmt numFmtId="166" formatCode="\ ##########"/>
    <numFmt numFmtId="167" formatCode="0__"/>
    <numFmt numFmtId="168" formatCode="\ ##########.0"/>
    <numFmt numFmtId="169" formatCode="\ ##########.00"/>
    <numFmt numFmtId="170" formatCode="#,###"/>
    <numFmt numFmtId="171" formatCode="#"/>
    <numFmt numFmtId="172" formatCode="_-* #,##0\ _F_t_-;\-* #,##0\ _F_t_-;_-* &quot;-&quot;??\ _F_t_-;_-@_-"/>
    <numFmt numFmtId="173" formatCode="[$-40E]yyyy\.\ mmmm\ d\."/>
    <numFmt numFmtId="174" formatCode="&quot;Igen&quot;;&quot;Igen&quot;;&quot;Nem&quot;"/>
    <numFmt numFmtId="175" formatCode="&quot;Igaz&quot;;&quot;Igaz&quot;;&quot;Hamis&quot;"/>
    <numFmt numFmtId="176" formatCode="&quot;Be&quot;;&quot;Be&quot;;&quot;Ki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i/>
      <sz val="9"/>
      <name val="Times New Roman CE"/>
      <family val="1"/>
    </font>
    <font>
      <b/>
      <sz val="11"/>
      <name val="Times New Roman CE"/>
      <family val="0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lightHorizontal"/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8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7" fillId="16" borderId="1" applyNumberFormat="0" applyAlignment="0" applyProtection="0"/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57" applyFont="1" applyFill="1" applyBorder="1" applyAlignment="1">
      <alignment horizontal="left" vertical="center" wrapText="1"/>
      <protection/>
    </xf>
    <xf numFmtId="0" fontId="19" fillId="0" borderId="0" xfId="57" applyFont="1" applyFill="1" applyBorder="1" applyAlignment="1">
      <alignment horizontal="left" vertical="center"/>
      <protection/>
    </xf>
    <xf numFmtId="0" fontId="20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0" fontId="22" fillId="0" borderId="0" xfId="56" applyNumberFormat="1" applyFill="1" applyAlignment="1" applyProtection="1">
      <alignment vertical="center" wrapText="1"/>
      <protection/>
    </xf>
    <xf numFmtId="170" fontId="26" fillId="0" borderId="0" xfId="56" applyNumberFormat="1" applyFont="1" applyFill="1" applyAlignment="1" applyProtection="1">
      <alignment horizontal="centerContinuous" vertical="center" wrapText="1"/>
      <protection/>
    </xf>
    <xf numFmtId="170" fontId="22" fillId="0" borderId="0" xfId="56" applyNumberFormat="1" applyFill="1" applyAlignment="1" applyProtection="1">
      <alignment horizontal="centerContinuous" vertical="center"/>
      <protection/>
    </xf>
    <xf numFmtId="170" fontId="22" fillId="0" borderId="0" xfId="56" applyNumberFormat="1" applyFill="1" applyAlignment="1" applyProtection="1">
      <alignment horizontal="center" vertical="center" wrapText="1"/>
      <protection/>
    </xf>
    <xf numFmtId="170" fontId="28" fillId="0" borderId="0" xfId="56" applyNumberFormat="1" applyFont="1" applyFill="1" applyAlignment="1" applyProtection="1">
      <alignment horizontal="right" vertical="center"/>
      <protection/>
    </xf>
    <xf numFmtId="170" fontId="29" fillId="0" borderId="11" xfId="56" applyNumberFormat="1" applyFont="1" applyFill="1" applyBorder="1" applyAlignment="1" applyProtection="1">
      <alignment horizontal="centerContinuous" vertical="center" wrapText="1"/>
      <protection/>
    </xf>
    <xf numFmtId="170" fontId="29" fillId="0" borderId="12" xfId="56" applyNumberFormat="1" applyFont="1" applyFill="1" applyBorder="1" applyAlignment="1" applyProtection="1">
      <alignment horizontal="centerContinuous" vertical="center" wrapText="1"/>
      <protection/>
    </xf>
    <xf numFmtId="170" fontId="29" fillId="0" borderId="11" xfId="56" applyNumberFormat="1" applyFont="1" applyFill="1" applyBorder="1" applyAlignment="1" applyProtection="1">
      <alignment horizontal="center" vertical="center" wrapText="1"/>
      <protection/>
    </xf>
    <xf numFmtId="170" fontId="29" fillId="0" borderId="12" xfId="56" applyNumberFormat="1" applyFont="1" applyFill="1" applyBorder="1" applyAlignment="1" applyProtection="1">
      <alignment horizontal="center" vertical="center" wrapText="1"/>
      <protection/>
    </xf>
    <xf numFmtId="170" fontId="29" fillId="0" borderId="13" xfId="56" applyNumberFormat="1" applyFont="1" applyFill="1" applyBorder="1" applyAlignment="1" applyProtection="1">
      <alignment horizontal="center" vertical="center" wrapText="1"/>
      <protection/>
    </xf>
    <xf numFmtId="170" fontId="30" fillId="0" borderId="0" xfId="56" applyNumberFormat="1" applyFont="1" applyFill="1" applyAlignment="1" applyProtection="1">
      <alignment horizontal="center" vertical="center" wrapText="1"/>
      <protection/>
    </xf>
    <xf numFmtId="170" fontId="31" fillId="0" borderId="14" xfId="56" applyNumberFormat="1" applyFont="1" applyFill="1" applyBorder="1" applyAlignment="1" applyProtection="1">
      <alignment horizontal="center" vertical="center" wrapText="1"/>
      <protection/>
    </xf>
    <xf numFmtId="170" fontId="31" fillId="0" borderId="11" xfId="56" applyNumberFormat="1" applyFont="1" applyFill="1" applyBorder="1" applyAlignment="1" applyProtection="1">
      <alignment horizontal="center" vertical="center" wrapText="1"/>
      <protection/>
    </xf>
    <xf numFmtId="170" fontId="31" fillId="0" borderId="12" xfId="56" applyNumberFormat="1" applyFont="1" applyFill="1" applyBorder="1" applyAlignment="1" applyProtection="1">
      <alignment horizontal="center" vertical="center" wrapText="1"/>
      <protection/>
    </xf>
    <xf numFmtId="170" fontId="22" fillId="0" borderId="15" xfId="56" applyNumberFormat="1" applyFill="1" applyBorder="1" applyAlignment="1" applyProtection="1">
      <alignment horizontal="left" vertical="center" wrapText="1" indent="1"/>
      <protection/>
    </xf>
    <xf numFmtId="170" fontId="32" fillId="0" borderId="16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18" xfId="56" applyNumberFormat="1" applyFill="1" applyBorder="1" applyAlignment="1" applyProtection="1">
      <alignment horizontal="left" vertical="center" wrapText="1" indent="1"/>
      <protection/>
    </xf>
    <xf numFmtId="170" fontId="32" fillId="0" borderId="19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20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14" xfId="56" applyNumberFormat="1" applyFont="1" applyFill="1" applyBorder="1" applyAlignment="1" applyProtection="1">
      <alignment horizontal="left" vertical="center" wrapText="1" indent="1"/>
      <protection/>
    </xf>
    <xf numFmtId="170" fontId="31" fillId="0" borderId="11" xfId="56" applyNumberFormat="1" applyFont="1" applyFill="1" applyBorder="1" applyAlignment="1" applyProtection="1">
      <alignment horizontal="left" vertical="center" wrapText="1" indent="1"/>
      <protection/>
    </xf>
    <xf numFmtId="170" fontId="31" fillId="0" borderId="12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21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22" xfId="56" applyNumberFormat="1" applyFont="1" applyFill="1" applyBorder="1" applyAlignment="1" applyProtection="1">
      <alignment horizontal="left" vertical="center" wrapText="1" indent="1"/>
      <protection/>
    </xf>
    <xf numFmtId="170" fontId="33" fillId="0" borderId="23" xfId="56" applyNumberFormat="1" applyFont="1" applyFill="1" applyBorder="1" applyAlignment="1" applyProtection="1">
      <alignment horizontal="right" vertical="center" wrapText="1" indent="1"/>
      <protection/>
    </xf>
    <xf numFmtId="170" fontId="32" fillId="0" borderId="19" xfId="56" applyNumberFormat="1" applyFont="1" applyFill="1" applyBorder="1" applyAlignment="1" applyProtection="1">
      <alignment horizontal="left" vertical="center" wrapText="1" indent="1"/>
      <protection/>
    </xf>
    <xf numFmtId="170" fontId="22" fillId="0" borderId="18" xfId="56" applyNumberFormat="1" applyFont="1" applyFill="1" applyBorder="1" applyAlignment="1" applyProtection="1">
      <alignment horizontal="left" vertical="center" wrapText="1" indent="1"/>
      <protection/>
    </xf>
    <xf numFmtId="170" fontId="29" fillId="0" borderId="11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11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24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15" xfId="56" applyNumberFormat="1" applyFont="1" applyFill="1" applyBorder="1" applyAlignment="1" applyProtection="1">
      <alignment horizontal="left" vertical="center" wrapText="1" indent="1"/>
      <protection/>
    </xf>
    <xf numFmtId="170" fontId="33" fillId="0" borderId="22" xfId="56" applyNumberFormat="1" applyFont="1" applyFill="1" applyBorder="1" applyAlignment="1" applyProtection="1">
      <alignment horizontal="left" vertical="center" wrapText="1" indent="1"/>
      <protection/>
    </xf>
    <xf numFmtId="170" fontId="33" fillId="0" borderId="17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0" xfId="56" applyNumberFormat="1" applyFill="1" applyAlignment="1">
      <alignment vertical="center" wrapText="1"/>
      <protection/>
    </xf>
    <xf numFmtId="170" fontId="28" fillId="0" borderId="0" xfId="56" applyNumberFormat="1" applyFont="1" applyFill="1" applyAlignment="1" applyProtection="1">
      <alignment horizontal="right" wrapText="1"/>
      <protection/>
    </xf>
    <xf numFmtId="170" fontId="30" fillId="0" borderId="0" xfId="56" applyNumberFormat="1" applyFont="1" applyFill="1" applyAlignment="1">
      <alignment horizontal="center" vertical="center" wrapText="1"/>
      <protection/>
    </xf>
    <xf numFmtId="170" fontId="31" fillId="0" borderId="25" xfId="56" applyNumberFormat="1" applyFont="1" applyFill="1" applyBorder="1" applyAlignment="1" applyProtection="1">
      <alignment horizontal="center" vertical="center" wrapText="1"/>
      <protection/>
    </xf>
    <xf numFmtId="170" fontId="31" fillId="0" borderId="26" xfId="56" applyNumberFormat="1" applyFont="1" applyFill="1" applyBorder="1" applyAlignment="1" applyProtection="1">
      <alignment horizontal="center" vertical="center" wrapText="1"/>
      <protection/>
    </xf>
    <xf numFmtId="170" fontId="31" fillId="0" borderId="27" xfId="56" applyNumberFormat="1" applyFont="1" applyFill="1" applyBorder="1" applyAlignment="1" applyProtection="1">
      <alignment horizontal="center" vertical="center" wrapText="1"/>
      <protection/>
    </xf>
    <xf numFmtId="170" fontId="30" fillId="0" borderId="0" xfId="56" applyNumberFormat="1" applyFont="1" applyFill="1" applyAlignment="1">
      <alignment vertical="center" wrapText="1"/>
      <protection/>
    </xf>
    <xf numFmtId="170" fontId="22" fillId="0" borderId="0" xfId="56" applyNumberFormat="1" applyFill="1" applyAlignment="1">
      <alignment horizontal="center" vertical="center" wrapText="1"/>
      <protection/>
    </xf>
    <xf numFmtId="0" fontId="22" fillId="0" borderId="0" xfId="56" applyFill="1" applyProtection="1">
      <alignment/>
      <protection/>
    </xf>
    <xf numFmtId="0" fontId="22" fillId="0" borderId="0" xfId="56" applyFill="1">
      <alignment/>
      <protection/>
    </xf>
    <xf numFmtId="0" fontId="26" fillId="0" borderId="0" xfId="56" applyFont="1" applyFill="1" applyProtection="1">
      <alignment/>
      <protection/>
    </xf>
    <xf numFmtId="0" fontId="29" fillId="0" borderId="28" xfId="56" applyFont="1" applyFill="1" applyBorder="1" applyAlignment="1" applyProtection="1">
      <alignment vertical="center"/>
      <protection/>
    </xf>
    <xf numFmtId="0" fontId="29" fillId="0" borderId="29" xfId="56" applyFont="1" applyFill="1" applyBorder="1" applyAlignment="1" applyProtection="1">
      <alignment horizontal="center" vertical="center"/>
      <protection/>
    </xf>
    <xf numFmtId="0" fontId="29" fillId="0" borderId="30" xfId="56" applyFont="1" applyFill="1" applyBorder="1" applyAlignment="1" applyProtection="1">
      <alignment horizontal="center" vertical="center"/>
      <protection/>
    </xf>
    <xf numFmtId="49" fontId="32" fillId="0" borderId="31" xfId="56" applyNumberFormat="1" applyFont="1" applyFill="1" applyBorder="1" applyAlignment="1" applyProtection="1">
      <alignment vertical="center"/>
      <protection/>
    </xf>
    <xf numFmtId="3" fontId="32" fillId="0" borderId="32" xfId="56" applyNumberFormat="1" applyFont="1" applyFill="1" applyBorder="1" applyAlignment="1" applyProtection="1">
      <alignment vertical="center"/>
      <protection locked="0"/>
    </xf>
    <xf numFmtId="3" fontId="32" fillId="0" borderId="33" xfId="56" applyNumberFormat="1" applyFont="1" applyFill="1" applyBorder="1" applyAlignment="1" applyProtection="1">
      <alignment vertical="center"/>
      <protection/>
    </xf>
    <xf numFmtId="49" fontId="33" fillId="0" borderId="19" xfId="56" applyNumberFormat="1" applyFont="1" applyFill="1" applyBorder="1" applyAlignment="1" applyProtection="1" quotePrefix="1">
      <alignment horizontal="left" vertical="center" indent="1"/>
      <protection/>
    </xf>
    <xf numFmtId="3" fontId="33" fillId="0" borderId="10" xfId="56" applyNumberFormat="1" applyFont="1" applyFill="1" applyBorder="1" applyAlignment="1" applyProtection="1">
      <alignment vertical="center"/>
      <protection locked="0"/>
    </xf>
    <xf numFmtId="3" fontId="33" fillId="0" borderId="34" xfId="56" applyNumberFormat="1" applyFont="1" applyFill="1" applyBorder="1" applyAlignment="1" applyProtection="1">
      <alignment vertical="center"/>
      <protection/>
    </xf>
    <xf numFmtId="49" fontId="32" fillId="0" borderId="19" xfId="56" applyNumberFormat="1" applyFont="1" applyFill="1" applyBorder="1" applyAlignment="1" applyProtection="1">
      <alignment vertical="center"/>
      <protection/>
    </xf>
    <xf numFmtId="3" fontId="32" fillId="0" borderId="10" xfId="56" applyNumberFormat="1" applyFont="1" applyFill="1" applyBorder="1" applyAlignment="1" applyProtection="1">
      <alignment vertical="center"/>
      <protection locked="0"/>
    </xf>
    <xf numFmtId="3" fontId="32" fillId="0" borderId="34" xfId="56" applyNumberFormat="1" applyFont="1" applyFill="1" applyBorder="1" applyAlignment="1" applyProtection="1">
      <alignment vertical="center"/>
      <protection/>
    </xf>
    <xf numFmtId="49" fontId="32" fillId="0" borderId="35" xfId="56" applyNumberFormat="1" applyFont="1" applyFill="1" applyBorder="1" applyAlignment="1" applyProtection="1">
      <alignment vertical="center"/>
      <protection locked="0"/>
    </xf>
    <xf numFmtId="3" fontId="32" fillId="0" borderId="36" xfId="56" applyNumberFormat="1" applyFont="1" applyFill="1" applyBorder="1" applyAlignment="1" applyProtection="1">
      <alignment vertical="center"/>
      <protection locked="0"/>
    </xf>
    <xf numFmtId="49" fontId="29" fillId="0" borderId="11" xfId="56" applyNumberFormat="1" applyFont="1" applyFill="1" applyBorder="1" applyAlignment="1" applyProtection="1">
      <alignment vertical="center"/>
      <protection/>
    </xf>
    <xf numFmtId="3" fontId="32" fillId="0" borderId="12" xfId="56" applyNumberFormat="1" applyFont="1" applyFill="1" applyBorder="1" applyAlignment="1" applyProtection="1">
      <alignment vertical="center"/>
      <protection/>
    </xf>
    <xf numFmtId="3" fontId="32" fillId="0" borderId="13" xfId="56" applyNumberFormat="1" applyFont="1" applyFill="1" applyBorder="1" applyAlignment="1" applyProtection="1">
      <alignment vertical="center"/>
      <protection/>
    </xf>
    <xf numFmtId="0" fontId="22" fillId="0" borderId="0" xfId="56" applyFill="1" applyAlignment="1" applyProtection="1">
      <alignment vertical="center"/>
      <protection/>
    </xf>
    <xf numFmtId="49" fontId="32" fillId="0" borderId="19" xfId="56" applyNumberFormat="1" applyFont="1" applyFill="1" applyBorder="1" applyAlignment="1" applyProtection="1">
      <alignment horizontal="left" vertical="center"/>
      <protection/>
    </xf>
    <xf numFmtId="49" fontId="32" fillId="0" borderId="19" xfId="56" applyNumberFormat="1" applyFont="1" applyFill="1" applyBorder="1" applyAlignment="1" applyProtection="1">
      <alignment vertical="center"/>
      <protection locked="0"/>
    </xf>
    <xf numFmtId="0" fontId="22" fillId="0" borderId="0" xfId="56" applyFill="1" applyAlignment="1">
      <alignment/>
      <protection/>
    </xf>
    <xf numFmtId="0" fontId="25" fillId="0" borderId="0" xfId="58" applyFill="1" applyProtection="1">
      <alignment/>
      <protection locked="0"/>
    </xf>
    <xf numFmtId="0" fontId="25" fillId="0" borderId="0" xfId="58" applyFill="1" applyProtection="1">
      <alignment/>
      <protection/>
    </xf>
    <xf numFmtId="0" fontId="28" fillId="0" borderId="0" xfId="56" applyFont="1" applyFill="1" applyAlignment="1">
      <alignment horizontal="right"/>
      <protection/>
    </xf>
    <xf numFmtId="0" fontId="29" fillId="0" borderId="28" xfId="58" applyFont="1" applyFill="1" applyBorder="1" applyAlignment="1" applyProtection="1">
      <alignment horizontal="center" vertical="center" wrapText="1"/>
      <protection/>
    </xf>
    <xf numFmtId="0" fontId="29" fillId="0" borderId="29" xfId="58" applyFont="1" applyFill="1" applyBorder="1" applyAlignment="1" applyProtection="1">
      <alignment horizontal="center" vertical="center"/>
      <protection/>
    </xf>
    <xf numFmtId="0" fontId="29" fillId="0" borderId="30" xfId="58" applyFont="1" applyFill="1" applyBorder="1" applyAlignment="1" applyProtection="1">
      <alignment horizontal="center" vertical="center"/>
      <protection/>
    </xf>
    <xf numFmtId="0" fontId="32" fillId="0" borderId="11" xfId="58" applyFont="1" applyFill="1" applyBorder="1" applyAlignment="1" applyProtection="1">
      <alignment horizontal="left" vertical="center" indent="1"/>
      <protection/>
    </xf>
    <xf numFmtId="0" fontId="25" fillId="0" borderId="0" xfId="58" applyFill="1" applyAlignment="1" applyProtection="1">
      <alignment vertical="center"/>
      <protection/>
    </xf>
    <xf numFmtId="0" fontId="32" fillId="0" borderId="22" xfId="58" applyFont="1" applyFill="1" applyBorder="1" applyAlignment="1" applyProtection="1">
      <alignment horizontal="left" vertical="center" indent="1"/>
      <protection/>
    </xf>
    <xf numFmtId="0" fontId="32" fillId="0" borderId="23" xfId="58" applyFont="1" applyFill="1" applyBorder="1" applyAlignment="1" applyProtection="1">
      <alignment horizontal="left" vertical="center" indent="1"/>
      <protection/>
    </xf>
    <xf numFmtId="170" fontId="32" fillId="0" borderId="23" xfId="58" applyNumberFormat="1" applyFont="1" applyFill="1" applyBorder="1" applyAlignment="1" applyProtection="1">
      <alignment vertical="center"/>
      <protection locked="0"/>
    </xf>
    <xf numFmtId="170" fontId="32" fillId="0" borderId="37" xfId="58" applyNumberFormat="1" applyFont="1" applyFill="1" applyBorder="1" applyAlignment="1" applyProtection="1">
      <alignment vertical="center"/>
      <protection/>
    </xf>
    <xf numFmtId="0" fontId="32" fillId="0" borderId="19" xfId="58" applyFont="1" applyFill="1" applyBorder="1" applyAlignment="1" applyProtection="1">
      <alignment horizontal="left" vertical="center" indent="1"/>
      <protection/>
    </xf>
    <xf numFmtId="0" fontId="32" fillId="0" borderId="10" xfId="58" applyFont="1" applyFill="1" applyBorder="1" applyAlignment="1" applyProtection="1">
      <alignment horizontal="left" vertical="center" indent="1"/>
      <protection/>
    </xf>
    <xf numFmtId="170" fontId="32" fillId="0" borderId="10" xfId="58" applyNumberFormat="1" applyFont="1" applyFill="1" applyBorder="1" applyAlignment="1" applyProtection="1">
      <alignment vertical="center"/>
      <protection locked="0"/>
    </xf>
    <xf numFmtId="170" fontId="32" fillId="0" borderId="34" xfId="58" applyNumberFormat="1" applyFont="1" applyFill="1" applyBorder="1" applyAlignment="1" applyProtection="1">
      <alignment vertical="center"/>
      <protection/>
    </xf>
    <xf numFmtId="0" fontId="25" fillId="0" borderId="0" xfId="58" applyFill="1" applyAlignment="1" applyProtection="1">
      <alignment vertical="center"/>
      <protection locked="0"/>
    </xf>
    <xf numFmtId="0" fontId="32" fillId="0" borderId="17" xfId="58" applyFont="1" applyFill="1" applyBorder="1" applyAlignment="1" applyProtection="1">
      <alignment horizontal="left" vertical="center" wrapText="1" indent="1"/>
      <protection/>
    </xf>
    <xf numFmtId="170" fontId="32" fillId="0" borderId="17" xfId="58" applyNumberFormat="1" applyFont="1" applyFill="1" applyBorder="1" applyAlignment="1" applyProtection="1">
      <alignment vertical="center"/>
      <protection locked="0"/>
    </xf>
    <xf numFmtId="170" fontId="32" fillId="0" borderId="38" xfId="58" applyNumberFormat="1" applyFont="1" applyFill="1" applyBorder="1" applyAlignment="1" applyProtection="1">
      <alignment vertical="center"/>
      <protection/>
    </xf>
    <xf numFmtId="0" fontId="32" fillId="0" borderId="10" xfId="58" applyFont="1" applyFill="1" applyBorder="1" applyAlignment="1" applyProtection="1">
      <alignment horizontal="left" vertical="center" wrapText="1" indent="1"/>
      <protection/>
    </xf>
    <xf numFmtId="0" fontId="29" fillId="0" borderId="12" xfId="58" applyFont="1" applyFill="1" applyBorder="1" applyAlignment="1" applyProtection="1">
      <alignment horizontal="left" vertical="center" indent="1"/>
      <protection/>
    </xf>
    <xf numFmtId="170" fontId="31" fillId="0" borderId="12" xfId="58" applyNumberFormat="1" applyFont="1" applyFill="1" applyBorder="1" applyAlignment="1" applyProtection="1">
      <alignment vertical="center"/>
      <protection/>
    </xf>
    <xf numFmtId="170" fontId="31" fillId="0" borderId="13" xfId="58" applyNumberFormat="1" applyFont="1" applyFill="1" applyBorder="1" applyAlignment="1" applyProtection="1">
      <alignment vertical="center"/>
      <protection/>
    </xf>
    <xf numFmtId="0" fontId="32" fillId="0" borderId="16" xfId="58" applyFont="1" applyFill="1" applyBorder="1" applyAlignment="1" applyProtection="1">
      <alignment horizontal="left" vertical="center" indent="1"/>
      <protection/>
    </xf>
    <xf numFmtId="0" fontId="32" fillId="0" borderId="17" xfId="58" applyFont="1" applyFill="1" applyBorder="1" applyAlignment="1" applyProtection="1">
      <alignment horizontal="left" vertical="center" indent="1"/>
      <protection/>
    </xf>
    <xf numFmtId="0" fontId="31" fillId="0" borderId="11" xfId="58" applyFont="1" applyFill="1" applyBorder="1" applyAlignment="1" applyProtection="1">
      <alignment horizontal="left" vertical="center" indent="1"/>
      <protection/>
    </xf>
    <xf numFmtId="0" fontId="29" fillId="0" borderId="12" xfId="58" applyFont="1" applyFill="1" applyBorder="1" applyAlignment="1" applyProtection="1">
      <alignment horizontal="left" indent="1"/>
      <protection/>
    </xf>
    <xf numFmtId="170" fontId="31" fillId="0" borderId="12" xfId="58" applyNumberFormat="1" applyFont="1" applyFill="1" applyBorder="1" applyProtection="1">
      <alignment/>
      <protection/>
    </xf>
    <xf numFmtId="170" fontId="31" fillId="0" borderId="13" xfId="58" applyNumberFormat="1" applyFont="1" applyFill="1" applyBorder="1" applyProtection="1">
      <alignment/>
      <protection/>
    </xf>
    <xf numFmtId="0" fontId="22" fillId="0" borderId="0" xfId="58" applyFont="1" applyFill="1" applyProtection="1">
      <alignment/>
      <protection/>
    </xf>
    <xf numFmtId="0" fontId="35" fillId="0" borderId="0" xfId="58" applyFont="1" applyFill="1" applyProtection="1">
      <alignment/>
      <protection locked="0"/>
    </xf>
    <xf numFmtId="0" fontId="26" fillId="0" borderId="0" xfId="58" applyFont="1" applyFill="1" applyProtection="1">
      <alignment/>
      <protection locked="0"/>
    </xf>
    <xf numFmtId="0" fontId="22" fillId="0" borderId="0" xfId="56">
      <alignment/>
      <protection/>
    </xf>
    <xf numFmtId="0" fontId="22" fillId="0" borderId="0" xfId="56" applyProtection="1">
      <alignment/>
      <protection/>
    </xf>
    <xf numFmtId="0" fontId="30" fillId="0" borderId="28" xfId="56" applyFont="1" applyBorder="1" applyAlignment="1" applyProtection="1">
      <alignment horizontal="center" vertical="center" wrapText="1"/>
      <protection/>
    </xf>
    <xf numFmtId="0" fontId="30" fillId="0" borderId="29" xfId="56" applyFont="1" applyBorder="1" applyAlignment="1" applyProtection="1">
      <alignment horizontal="center" vertical="center"/>
      <protection/>
    </xf>
    <xf numFmtId="0" fontId="30" fillId="0" borderId="30" xfId="56" applyFont="1" applyBorder="1" applyAlignment="1" applyProtection="1">
      <alignment horizontal="center" vertical="center" wrapText="1"/>
      <protection/>
    </xf>
    <xf numFmtId="3" fontId="30" fillId="0" borderId="13" xfId="56" applyNumberFormat="1" applyFont="1" applyFill="1" applyBorder="1" applyAlignment="1" applyProtection="1">
      <alignment horizontal="right" vertical="center" indent="1"/>
      <protection/>
    </xf>
    <xf numFmtId="170" fontId="30" fillId="0" borderId="39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10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28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40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10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10" xfId="56" applyNumberFormat="1" applyFill="1" applyBorder="1" applyAlignment="1" applyProtection="1">
      <alignment vertical="center" wrapText="1"/>
      <protection/>
    </xf>
    <xf numFmtId="170" fontId="22" fillId="0" borderId="0" xfId="56" applyNumberFormat="1" applyFill="1" applyBorder="1" applyAlignment="1" applyProtection="1">
      <alignment vertical="center" wrapText="1"/>
      <protection/>
    </xf>
    <xf numFmtId="170" fontId="30" fillId="0" borderId="0" xfId="56" applyNumberFormat="1" applyFont="1" applyFill="1" applyAlignment="1" applyProtection="1">
      <alignment horizontal="centerContinuous" vertical="center" wrapText="1"/>
      <protection/>
    </xf>
    <xf numFmtId="170" fontId="22" fillId="0" borderId="0" xfId="56" applyNumberFormat="1" applyFont="1" applyFill="1" applyAlignment="1" applyProtection="1">
      <alignment horizontal="centerContinuous" vertical="center"/>
      <protection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20" fillId="0" borderId="0" xfId="0" applyFont="1" applyBorder="1" applyAlignment="1">
      <alignment/>
    </xf>
    <xf numFmtId="0" fontId="36" fillId="0" borderId="0" xfId="0" applyFont="1" applyAlignment="1">
      <alignment horizontal="center"/>
    </xf>
    <xf numFmtId="0" fontId="20" fillId="0" borderId="39" xfId="0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3" xfId="0" applyBorder="1" applyAlignment="1">
      <alignment/>
    </xf>
    <xf numFmtId="170" fontId="22" fillId="0" borderId="19" xfId="56" applyNumberFormat="1" applyFont="1" applyFill="1" applyBorder="1" applyAlignment="1" applyProtection="1">
      <alignment horizontal="left" vertical="center" wrapText="1" indent="1"/>
      <protection locked="0"/>
    </xf>
    <xf numFmtId="170" fontId="22" fillId="0" borderId="10" xfId="56" applyNumberFormat="1" applyFont="1" applyFill="1" applyBorder="1" applyAlignment="1" applyProtection="1">
      <alignment vertical="center" wrapText="1"/>
      <protection locked="0"/>
    </xf>
    <xf numFmtId="1" fontId="22" fillId="0" borderId="10" xfId="56" applyNumberFormat="1" applyFont="1" applyFill="1" applyBorder="1" applyAlignment="1" applyProtection="1">
      <alignment vertical="center" wrapText="1"/>
      <protection locked="0"/>
    </xf>
    <xf numFmtId="170" fontId="22" fillId="0" borderId="34" xfId="56" applyNumberFormat="1" applyFont="1" applyFill="1" applyBorder="1" applyAlignment="1" applyProtection="1">
      <alignment vertical="center" wrapText="1"/>
      <protection/>
    </xf>
    <xf numFmtId="170" fontId="22" fillId="0" borderId="22" xfId="56" applyNumberFormat="1" applyFont="1" applyFill="1" applyBorder="1" applyAlignment="1" applyProtection="1">
      <alignment horizontal="left" vertical="center" wrapText="1"/>
      <protection locked="0"/>
    </xf>
    <xf numFmtId="170" fontId="22" fillId="0" borderId="22" xfId="56" applyNumberFormat="1" applyFont="1" applyFill="1" applyBorder="1" applyAlignment="1" applyProtection="1">
      <alignment horizontal="center" vertical="center" wrapText="1"/>
      <protection locked="0"/>
    </xf>
    <xf numFmtId="170" fontId="22" fillId="0" borderId="35" xfId="56" applyNumberFormat="1" applyFont="1" applyFill="1" applyBorder="1" applyAlignment="1" applyProtection="1">
      <alignment horizontal="left" vertical="center" wrapText="1" indent="1"/>
      <protection locked="0"/>
    </xf>
    <xf numFmtId="170" fontId="22" fillId="0" borderId="36" xfId="56" applyNumberFormat="1" applyFont="1" applyFill="1" applyBorder="1" applyAlignment="1" applyProtection="1">
      <alignment vertical="center" wrapText="1"/>
      <protection locked="0"/>
    </xf>
    <xf numFmtId="1" fontId="22" fillId="0" borderId="36" xfId="56" applyNumberFormat="1" applyFont="1" applyFill="1" applyBorder="1" applyAlignment="1" applyProtection="1">
      <alignment vertical="center" wrapText="1"/>
      <protection locked="0"/>
    </xf>
    <xf numFmtId="170" fontId="22" fillId="0" borderId="41" xfId="56" applyNumberFormat="1" applyFont="1" applyFill="1" applyBorder="1" applyAlignment="1" applyProtection="1">
      <alignment vertical="center" wrapText="1"/>
      <protection/>
    </xf>
    <xf numFmtId="170" fontId="30" fillId="0" borderId="11" xfId="56" applyNumberFormat="1" applyFont="1" applyFill="1" applyBorder="1" applyAlignment="1" applyProtection="1">
      <alignment horizontal="left" vertical="center" wrapText="1"/>
      <protection/>
    </xf>
    <xf numFmtId="170" fontId="30" fillId="0" borderId="12" xfId="56" applyNumberFormat="1" applyFont="1" applyFill="1" applyBorder="1" applyAlignment="1" applyProtection="1">
      <alignment vertical="center" wrapText="1"/>
      <protection/>
    </xf>
    <xf numFmtId="170" fontId="30" fillId="18" borderId="12" xfId="56" applyNumberFormat="1" applyFont="1" applyFill="1" applyBorder="1" applyAlignment="1" applyProtection="1">
      <alignment vertical="center" wrapText="1"/>
      <protection/>
    </xf>
    <xf numFmtId="170" fontId="30" fillId="0" borderId="13" xfId="56" applyNumberFormat="1" applyFont="1" applyFill="1" applyBorder="1" applyAlignment="1" applyProtection="1">
      <alignment vertical="center" wrapText="1"/>
      <protection/>
    </xf>
    <xf numFmtId="0" fontId="22" fillId="0" borderId="19" xfId="56" applyFont="1" applyBorder="1" applyAlignment="1" applyProtection="1">
      <alignment horizontal="right" vertical="center" indent="1"/>
      <protection/>
    </xf>
    <xf numFmtId="0" fontId="22" fillId="0" borderId="32" xfId="56" applyFont="1" applyBorder="1" applyAlignment="1" applyProtection="1">
      <alignment horizontal="left" vertical="center" indent="1"/>
      <protection locked="0"/>
    </xf>
    <xf numFmtId="3" fontId="22" fillId="0" borderId="33" xfId="56" applyNumberFormat="1" applyFont="1" applyBorder="1" applyAlignment="1" applyProtection="1">
      <alignment horizontal="right" vertical="center" indent="1"/>
      <protection locked="0"/>
    </xf>
    <xf numFmtId="0" fontId="22" fillId="0" borderId="10" xfId="56" applyFont="1" applyBorder="1" applyAlignment="1" applyProtection="1">
      <alignment horizontal="left" vertical="center" indent="1"/>
      <protection locked="0"/>
    </xf>
    <xf numFmtId="3" fontId="22" fillId="0" borderId="34" xfId="56" applyNumberFormat="1" applyFont="1" applyBorder="1" applyAlignment="1" applyProtection="1">
      <alignment horizontal="right" vertical="center" indent="1"/>
      <protection locked="0"/>
    </xf>
    <xf numFmtId="3" fontId="22" fillId="0" borderId="34" xfId="56" applyNumberFormat="1" applyFont="1" applyFill="1" applyBorder="1" applyAlignment="1" applyProtection="1">
      <alignment horizontal="right" vertical="center" indent="1"/>
      <protection locked="0"/>
    </xf>
    <xf numFmtId="0" fontId="22" fillId="0" borderId="35" xfId="56" applyFont="1" applyBorder="1" applyAlignment="1" applyProtection="1">
      <alignment horizontal="right" vertical="center" indent="1"/>
      <protection/>
    </xf>
    <xf numFmtId="0" fontId="22" fillId="0" borderId="36" xfId="56" applyFont="1" applyBorder="1" applyAlignment="1" applyProtection="1">
      <alignment horizontal="left" vertical="center" indent="1"/>
      <protection locked="0"/>
    </xf>
    <xf numFmtId="3" fontId="22" fillId="0" borderId="41" xfId="56" applyNumberFormat="1" applyFont="1" applyFill="1" applyBorder="1" applyAlignment="1" applyProtection="1">
      <alignment horizontal="right" vertical="center" indent="1"/>
      <protection locked="0"/>
    </xf>
    <xf numFmtId="0" fontId="32" fillId="0" borderId="0" xfId="56" applyFont="1" applyAlignment="1" applyProtection="1">
      <alignment horizontal="right"/>
      <protection/>
    </xf>
    <xf numFmtId="170" fontId="22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0" fontId="30" fillId="0" borderId="24" xfId="56" applyNumberFormat="1" applyFont="1" applyFill="1" applyBorder="1" applyAlignment="1" applyProtection="1">
      <alignment horizontal="right" vertical="center" wrapText="1" indent="1"/>
      <protection/>
    </xf>
    <xf numFmtId="170" fontId="27" fillId="0" borderId="17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10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40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23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10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24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10" xfId="0" applyBorder="1" applyAlignment="1">
      <alignment horizontal="center"/>
    </xf>
    <xf numFmtId="0" fontId="0" fillId="0" borderId="23" xfId="0" applyFill="1" applyBorder="1" applyAlignment="1">
      <alignment/>
    </xf>
    <xf numFmtId="170" fontId="22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20" fillId="0" borderId="42" xfId="0" applyFont="1" applyBorder="1" applyAlignment="1">
      <alignment horizontal="center"/>
    </xf>
    <xf numFmtId="0" fontId="20" fillId="0" borderId="43" xfId="0" applyFont="1" applyFill="1" applyBorder="1" applyAlignment="1">
      <alignment horizontal="left" vertical="center"/>
    </xf>
    <xf numFmtId="0" fontId="20" fillId="0" borderId="44" xfId="0" applyFont="1" applyFill="1" applyBorder="1" applyAlignment="1">
      <alignment horizontal="left" vertical="center"/>
    </xf>
    <xf numFmtId="0" fontId="20" fillId="0" borderId="45" xfId="0" applyFont="1" applyFill="1" applyBorder="1" applyAlignment="1">
      <alignment horizontal="left" vertical="center"/>
    </xf>
    <xf numFmtId="0" fontId="19" fillId="0" borderId="43" xfId="0" applyFont="1" applyFill="1" applyBorder="1" applyAlignment="1">
      <alignment horizontal="left" vertical="center" wrapText="1"/>
    </xf>
    <xf numFmtId="0" fontId="19" fillId="0" borderId="44" xfId="0" applyFont="1" applyFill="1" applyBorder="1" applyAlignment="1">
      <alignment horizontal="left" vertical="center" wrapText="1"/>
    </xf>
    <xf numFmtId="170" fontId="30" fillId="0" borderId="0" xfId="56" applyNumberFormat="1" applyFont="1" applyFill="1" applyAlignment="1" applyProtection="1">
      <alignment horizontal="center" vertical="center" wrapText="1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3" xfId="0" applyBorder="1" applyAlignment="1">
      <alignment/>
    </xf>
    <xf numFmtId="0" fontId="0" fillId="0" borderId="48" xfId="0" applyBorder="1" applyAlignment="1">
      <alignment/>
    </xf>
    <xf numFmtId="0" fontId="0" fillId="0" borderId="49" xfId="0" applyFill="1" applyBorder="1" applyAlignment="1">
      <alignment/>
    </xf>
    <xf numFmtId="0" fontId="0" fillId="0" borderId="49" xfId="0" applyBorder="1" applyAlignment="1">
      <alignment/>
    </xf>
    <xf numFmtId="0" fontId="20" fillId="0" borderId="46" xfId="0" applyFont="1" applyBorder="1" applyAlignment="1">
      <alignment/>
    </xf>
    <xf numFmtId="170" fontId="29" fillId="0" borderId="50" xfId="56" applyNumberFormat="1" applyFont="1" applyFill="1" applyBorder="1" applyAlignment="1" applyProtection="1">
      <alignment horizontal="centerContinuous" vertical="center" wrapText="1"/>
      <protection/>
    </xf>
    <xf numFmtId="170" fontId="31" fillId="0" borderId="50" xfId="56" applyNumberFormat="1" applyFont="1" applyFill="1" applyBorder="1" applyAlignment="1" applyProtection="1">
      <alignment horizontal="center" vertical="center" wrapText="1"/>
      <protection/>
    </xf>
    <xf numFmtId="170" fontId="32" fillId="0" borderId="51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70" fontId="33" fillId="0" borderId="51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52" xfId="56" applyNumberFormat="1" applyFont="1" applyFill="1" applyBorder="1" applyAlignment="1" applyProtection="1">
      <alignment horizontal="right" vertical="center" wrapText="1" indent="1"/>
      <protection/>
    </xf>
    <xf numFmtId="170" fontId="29" fillId="0" borderId="10" xfId="56" applyNumberFormat="1" applyFont="1" applyFill="1" applyBorder="1" applyAlignment="1" applyProtection="1">
      <alignment horizontal="centerContinuous" vertical="center" wrapText="1"/>
      <protection/>
    </xf>
    <xf numFmtId="170" fontId="31" fillId="0" borderId="10" xfId="56" applyNumberFormat="1" applyFont="1" applyFill="1" applyBorder="1" applyAlignment="1" applyProtection="1">
      <alignment horizontal="center" vertical="center" wrapText="1"/>
      <protection/>
    </xf>
    <xf numFmtId="170" fontId="31" fillId="0" borderId="10" xfId="56" applyNumberFormat="1" applyFont="1" applyFill="1" applyBorder="1" applyAlignment="1" applyProtection="1">
      <alignment horizontal="right" vertical="center" wrapText="1" indent="1"/>
      <protection/>
    </xf>
    <xf numFmtId="170" fontId="32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0" fontId="29" fillId="0" borderId="53" xfId="56" applyNumberFormat="1" applyFont="1" applyFill="1" applyBorder="1" applyAlignment="1" applyProtection="1">
      <alignment horizontal="center" vertical="center" wrapText="1"/>
      <protection/>
    </xf>
    <xf numFmtId="170" fontId="31" fillId="0" borderId="54" xfId="56" applyNumberFormat="1" applyFont="1" applyFill="1" applyBorder="1" applyAlignment="1" applyProtection="1">
      <alignment horizontal="center" vertical="center" wrapText="1"/>
      <protection/>
    </xf>
    <xf numFmtId="170" fontId="22" fillId="0" borderId="43" xfId="56" applyNumberFormat="1" applyFont="1" applyFill="1" applyBorder="1" applyAlignment="1" applyProtection="1">
      <alignment vertical="center" wrapText="1"/>
      <protection locked="0"/>
    </xf>
    <xf numFmtId="170" fontId="22" fillId="0" borderId="48" xfId="56" applyNumberFormat="1" applyFont="1" applyFill="1" applyBorder="1" applyAlignment="1" applyProtection="1">
      <alignment vertical="center" wrapText="1"/>
      <protection locked="0"/>
    </xf>
    <xf numFmtId="0" fontId="22" fillId="0" borderId="14" xfId="56" applyFont="1" applyBorder="1">
      <alignment/>
      <protection/>
    </xf>
    <xf numFmtId="170" fontId="22" fillId="0" borderId="0" xfId="56" applyNumberFormat="1" applyFont="1" applyFill="1" applyBorder="1" applyAlignment="1" applyProtection="1">
      <alignment horizontal="right" vertical="center" wrapText="1" indent="1"/>
      <protection locked="0"/>
    </xf>
    <xf numFmtId="170" fontId="29" fillId="0" borderId="53" xfId="56" applyNumberFormat="1" applyFont="1" applyFill="1" applyBorder="1" applyAlignment="1" applyProtection="1">
      <alignment horizontal="centerContinuous" vertical="center" wrapText="1"/>
      <protection/>
    </xf>
    <xf numFmtId="170" fontId="32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70" fontId="30" fillId="0" borderId="55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43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170" fontId="30" fillId="0" borderId="52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55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43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52" xfId="56" applyNumberFormat="1" applyFont="1" applyFill="1" applyBorder="1" applyAlignment="1" applyProtection="1">
      <alignment horizontal="right" vertical="center" wrapText="1" indent="1"/>
      <protection/>
    </xf>
    <xf numFmtId="170" fontId="28" fillId="0" borderId="10" xfId="56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 horizontal="center"/>
    </xf>
    <xf numFmtId="0" fontId="18" fillId="0" borderId="43" xfId="57" applyFont="1" applyFill="1" applyBorder="1" applyAlignment="1">
      <alignment vertical="center"/>
      <protection/>
    </xf>
    <xf numFmtId="0" fontId="18" fillId="0" borderId="44" xfId="57" applyFont="1" applyFill="1" applyBorder="1" applyAlignment="1">
      <alignment vertical="center"/>
      <protection/>
    </xf>
    <xf numFmtId="0" fontId="18" fillId="0" borderId="43" xfId="57" applyNumberFormat="1" applyFont="1" applyFill="1" applyBorder="1" applyAlignment="1">
      <alignment vertical="center"/>
      <protection/>
    </xf>
    <xf numFmtId="0" fontId="18" fillId="0" borderId="44" xfId="57" applyNumberFormat="1" applyFont="1" applyFill="1" applyBorder="1" applyAlignment="1">
      <alignment vertical="center"/>
      <protection/>
    </xf>
    <xf numFmtId="0" fontId="18" fillId="0" borderId="45" xfId="57" applyNumberFormat="1" applyFont="1" applyFill="1" applyBorder="1" applyAlignment="1">
      <alignment vertical="center"/>
      <protection/>
    </xf>
    <xf numFmtId="0" fontId="20" fillId="0" borderId="56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166" fontId="18" fillId="0" borderId="10" xfId="57" applyNumberFormat="1" applyFont="1" applyFill="1" applyBorder="1" applyAlignment="1">
      <alignment vertical="center"/>
      <protection/>
    </xf>
    <xf numFmtId="0" fontId="18" fillId="0" borderId="43" xfId="57" applyFont="1" applyFill="1" applyBorder="1" applyAlignment="1">
      <alignment vertical="center" wrapText="1"/>
      <protection/>
    </xf>
    <xf numFmtId="0" fontId="18" fillId="0" borderId="44" xfId="57" applyFont="1" applyFill="1" applyBorder="1" applyAlignment="1">
      <alignment vertical="center" wrapText="1"/>
      <protection/>
    </xf>
    <xf numFmtId="166" fontId="18" fillId="0" borderId="43" xfId="57" applyNumberFormat="1" applyFont="1" applyFill="1" applyBorder="1" applyAlignment="1">
      <alignment vertical="center"/>
      <protection/>
    </xf>
    <xf numFmtId="166" fontId="18" fillId="0" borderId="44" xfId="57" applyNumberFormat="1" applyFont="1" applyFill="1" applyBorder="1" applyAlignment="1">
      <alignment vertical="center"/>
      <protection/>
    </xf>
    <xf numFmtId="166" fontId="18" fillId="0" borderId="45" xfId="57" applyNumberFormat="1" applyFont="1" applyFill="1" applyBorder="1" applyAlignment="1">
      <alignment vertical="center"/>
      <protection/>
    </xf>
    <xf numFmtId="0" fontId="18" fillId="0" borderId="43" xfId="57" applyFont="1" applyFill="1" applyBorder="1" applyAlignment="1">
      <alignment horizontal="left" vertical="center" wrapText="1"/>
      <protection/>
    </xf>
    <xf numFmtId="0" fontId="18" fillId="0" borderId="44" xfId="57" applyFont="1" applyFill="1" applyBorder="1" applyAlignment="1">
      <alignment horizontal="left" vertical="center" wrapText="1"/>
      <protection/>
    </xf>
    <xf numFmtId="0" fontId="19" fillId="0" borderId="43" xfId="57" applyFont="1" applyFill="1" applyBorder="1" applyAlignment="1">
      <alignment vertical="center" wrapText="1"/>
      <protection/>
    </xf>
    <xf numFmtId="0" fontId="19" fillId="0" borderId="44" xfId="57" applyFont="1" applyFill="1" applyBorder="1" applyAlignment="1">
      <alignment vertical="center" wrapText="1"/>
      <protection/>
    </xf>
    <xf numFmtId="166" fontId="19" fillId="0" borderId="10" xfId="57" applyNumberFormat="1" applyFont="1" applyFill="1" applyBorder="1" applyAlignment="1">
      <alignment vertical="center"/>
      <protection/>
    </xf>
    <xf numFmtId="0" fontId="18" fillId="0" borderId="43" xfId="57" applyFont="1" applyFill="1" applyBorder="1" applyAlignment="1">
      <alignment horizontal="left" vertical="center"/>
      <protection/>
    </xf>
    <xf numFmtId="0" fontId="18" fillId="0" borderId="44" xfId="57" applyFont="1" applyFill="1" applyBorder="1" applyAlignment="1">
      <alignment horizontal="left" vertical="center"/>
      <protection/>
    </xf>
    <xf numFmtId="0" fontId="19" fillId="0" borderId="43" xfId="57" applyFont="1" applyFill="1" applyBorder="1" applyAlignment="1">
      <alignment horizontal="left" vertical="center" wrapText="1"/>
      <protection/>
    </xf>
    <xf numFmtId="0" fontId="19" fillId="0" borderId="44" xfId="57" applyFont="1" applyFill="1" applyBorder="1" applyAlignment="1">
      <alignment horizontal="left" vertical="center" wrapText="1"/>
      <protection/>
    </xf>
    <xf numFmtId="0" fontId="18" fillId="16" borderId="43" xfId="57" applyFont="1" applyFill="1" applyBorder="1" applyAlignment="1">
      <alignment horizontal="left" vertical="center" wrapText="1"/>
      <protection/>
    </xf>
    <xf numFmtId="0" fontId="18" fillId="16" borderId="44" xfId="57" applyFont="1" applyFill="1" applyBorder="1" applyAlignment="1">
      <alignment horizontal="left" vertical="center" wrapText="1"/>
      <protection/>
    </xf>
    <xf numFmtId="0" fontId="0" fillId="0" borderId="43" xfId="57" applyFont="1" applyFill="1" applyBorder="1" applyAlignment="1">
      <alignment horizontal="left" vertical="center" wrapText="1"/>
      <protection/>
    </xf>
    <xf numFmtId="0" fontId="0" fillId="0" borderId="44" xfId="57" applyFont="1" applyFill="1" applyBorder="1" applyAlignment="1">
      <alignment horizontal="left" vertical="center" wrapText="1"/>
      <protection/>
    </xf>
    <xf numFmtId="0" fontId="0" fillId="16" borderId="43" xfId="57" applyFont="1" applyFill="1" applyBorder="1" applyAlignment="1">
      <alignment horizontal="left" vertical="center" wrapText="1"/>
      <protection/>
    </xf>
    <xf numFmtId="0" fontId="0" fillId="16" borderId="44" xfId="57" applyFont="1" applyFill="1" applyBorder="1" applyAlignment="1">
      <alignment horizontal="left" vertical="center" wrapText="1"/>
      <protection/>
    </xf>
    <xf numFmtId="0" fontId="20" fillId="0" borderId="43" xfId="57" applyFont="1" applyFill="1" applyBorder="1" applyAlignment="1">
      <alignment horizontal="left" vertical="center" wrapText="1"/>
      <protection/>
    </xf>
    <xf numFmtId="0" fontId="20" fillId="0" borderId="44" xfId="57" applyFont="1" applyFill="1" applyBorder="1" applyAlignment="1">
      <alignment horizontal="left" vertical="center" wrapText="1"/>
      <protection/>
    </xf>
    <xf numFmtId="0" fontId="0" fillId="0" borderId="43" xfId="57" applyFont="1" applyFill="1" applyBorder="1" applyAlignment="1">
      <alignment vertical="center" wrapText="1"/>
      <protection/>
    </xf>
    <xf numFmtId="0" fontId="0" fillId="0" borderId="44" xfId="57" applyFont="1" applyFill="1" applyBorder="1" applyAlignment="1">
      <alignment vertical="center" wrapText="1"/>
      <protection/>
    </xf>
    <xf numFmtId="0" fontId="0" fillId="0" borderId="43" xfId="57" applyFont="1" applyFill="1" applyBorder="1" applyAlignment="1">
      <alignment vertical="center"/>
      <protection/>
    </xf>
    <xf numFmtId="0" fontId="0" fillId="0" borderId="44" xfId="57" applyFont="1" applyFill="1" applyBorder="1" applyAlignment="1">
      <alignment vertical="center"/>
      <protection/>
    </xf>
    <xf numFmtId="167" fontId="18" fillId="0" borderId="43" xfId="57" applyNumberFormat="1" applyFont="1" applyFill="1" applyBorder="1" applyAlignment="1">
      <alignment horizontal="left" vertical="center"/>
      <protection/>
    </xf>
    <xf numFmtId="167" fontId="18" fillId="0" borderId="44" xfId="57" applyNumberFormat="1" applyFont="1" applyFill="1" applyBorder="1" applyAlignment="1">
      <alignment horizontal="left" vertical="center"/>
      <protection/>
    </xf>
    <xf numFmtId="0" fontId="19" fillId="0" borderId="43" xfId="57" applyFont="1" applyFill="1" applyBorder="1" applyAlignment="1">
      <alignment horizontal="left" vertical="center"/>
      <protection/>
    </xf>
    <xf numFmtId="0" fontId="19" fillId="0" borderId="44" xfId="57" applyFont="1" applyFill="1" applyBorder="1" applyAlignment="1">
      <alignment horizontal="left" vertical="center"/>
      <protection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18" fillId="0" borderId="43" xfId="0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left" vertical="center" wrapText="1"/>
    </xf>
    <xf numFmtId="166" fontId="19" fillId="0" borderId="43" xfId="57" applyNumberFormat="1" applyFont="1" applyFill="1" applyBorder="1" applyAlignment="1">
      <alignment vertical="center"/>
      <protection/>
    </xf>
    <xf numFmtId="166" fontId="19" fillId="0" borderId="44" xfId="57" applyNumberFormat="1" applyFont="1" applyFill="1" applyBorder="1" applyAlignment="1">
      <alignment vertical="center"/>
      <protection/>
    </xf>
    <xf numFmtId="166" fontId="19" fillId="0" borderId="45" xfId="57" applyNumberFormat="1" applyFont="1" applyFill="1" applyBorder="1" applyAlignment="1">
      <alignment vertical="center"/>
      <protection/>
    </xf>
    <xf numFmtId="0" fontId="20" fillId="0" borderId="43" xfId="0" applyFont="1" applyFill="1" applyBorder="1" applyAlignment="1">
      <alignment horizontal="left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20" fillId="0" borderId="45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left" vertical="center"/>
    </xf>
    <xf numFmtId="0" fontId="20" fillId="0" borderId="44" xfId="0" applyFont="1" applyFill="1" applyBorder="1" applyAlignment="1">
      <alignment horizontal="left" vertical="center"/>
    </xf>
    <xf numFmtId="0" fontId="20" fillId="0" borderId="45" xfId="0" applyFont="1" applyFill="1" applyBorder="1" applyAlignment="1">
      <alignment horizontal="left" vertical="center"/>
    </xf>
    <xf numFmtId="0" fontId="20" fillId="0" borderId="48" xfId="0" applyFont="1" applyFill="1" applyBorder="1" applyAlignment="1">
      <alignment horizontal="left" vertical="center"/>
    </xf>
    <xf numFmtId="0" fontId="20" fillId="0" borderId="56" xfId="0" applyFont="1" applyFill="1" applyBorder="1" applyAlignment="1">
      <alignment horizontal="left" vertical="center"/>
    </xf>
    <xf numFmtId="0" fontId="20" fillId="0" borderId="57" xfId="0" applyFont="1" applyFill="1" applyBorder="1" applyAlignment="1">
      <alignment horizontal="left" vertical="center"/>
    </xf>
    <xf numFmtId="0" fontId="19" fillId="0" borderId="48" xfId="0" applyFont="1" applyFill="1" applyBorder="1" applyAlignment="1">
      <alignment horizontal="left" vertical="center" wrapText="1"/>
    </xf>
    <xf numFmtId="0" fontId="19" fillId="0" borderId="56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18" fillId="0" borderId="45" xfId="57" applyFont="1" applyFill="1" applyBorder="1" applyAlignment="1">
      <alignment horizontal="left" vertical="center"/>
      <protection/>
    </xf>
    <xf numFmtId="0" fontId="19" fillId="0" borderId="45" xfId="57" applyFont="1" applyFill="1" applyBorder="1" applyAlignment="1">
      <alignment horizontal="left" vertical="center"/>
      <protection/>
    </xf>
    <xf numFmtId="0" fontId="19" fillId="0" borderId="45" xfId="57" applyFont="1" applyFill="1" applyBorder="1" applyAlignment="1">
      <alignment horizontal="left" vertical="center" wrapText="1"/>
      <protection/>
    </xf>
    <xf numFmtId="0" fontId="18" fillId="0" borderId="45" xfId="57" applyFont="1" applyFill="1" applyBorder="1" applyAlignment="1">
      <alignment horizontal="left" vertical="center" wrapText="1"/>
      <protection/>
    </xf>
    <xf numFmtId="0" fontId="18" fillId="0" borderId="45" xfId="57" applyFont="1" applyFill="1" applyBorder="1" applyAlignment="1">
      <alignment vertical="center" wrapText="1"/>
      <protection/>
    </xf>
    <xf numFmtId="0" fontId="0" fillId="0" borderId="45" xfId="57" applyFont="1" applyFill="1" applyBorder="1" applyAlignment="1">
      <alignment horizontal="left" vertical="center" wrapText="1"/>
      <protection/>
    </xf>
    <xf numFmtId="0" fontId="20" fillId="0" borderId="45" xfId="57" applyFont="1" applyFill="1" applyBorder="1" applyAlignment="1">
      <alignment horizontal="left" vertical="center" wrapText="1"/>
      <protection/>
    </xf>
    <xf numFmtId="0" fontId="20" fillId="0" borderId="0" xfId="57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70" fontId="29" fillId="0" borderId="59" xfId="56" applyNumberFormat="1" applyFont="1" applyFill="1" applyBorder="1" applyAlignment="1" applyProtection="1">
      <alignment horizontal="center" vertical="center" wrapText="1"/>
      <protection/>
    </xf>
    <xf numFmtId="170" fontId="29" fillId="0" borderId="60" xfId="56" applyNumberFormat="1" applyFont="1" applyFill="1" applyBorder="1" applyAlignment="1" applyProtection="1">
      <alignment horizontal="center" vertical="center" wrapText="1"/>
      <protection/>
    </xf>
    <xf numFmtId="170" fontId="27" fillId="0" borderId="0" xfId="56" applyNumberFormat="1" applyFont="1" applyFill="1" applyAlignment="1" applyProtection="1">
      <alignment horizontal="center" textRotation="180" wrapText="1"/>
      <protection/>
    </xf>
    <xf numFmtId="170" fontId="29" fillId="0" borderId="53" xfId="56" applyNumberFormat="1" applyFont="1" applyFill="1" applyBorder="1" applyAlignment="1" applyProtection="1">
      <alignment horizontal="center" vertical="center" wrapText="1"/>
      <protection/>
    </xf>
    <xf numFmtId="170" fontId="29" fillId="0" borderId="24" xfId="56" applyNumberFormat="1" applyFont="1" applyFill="1" applyBorder="1" applyAlignment="1" applyProtection="1">
      <alignment horizontal="center" vertical="center" wrapText="1"/>
      <protection/>
    </xf>
    <xf numFmtId="170" fontId="29" fillId="0" borderId="43" xfId="56" applyNumberFormat="1" applyFont="1" applyFill="1" applyBorder="1" applyAlignment="1" applyProtection="1">
      <alignment horizontal="center" vertical="center" wrapText="1"/>
      <protection/>
    </xf>
    <xf numFmtId="170" fontId="29" fillId="0" borderId="45" xfId="56" applyNumberFormat="1" applyFont="1" applyFill="1" applyBorder="1" applyAlignment="1" applyProtection="1">
      <alignment horizontal="center" vertical="center" wrapText="1"/>
      <protection/>
    </xf>
    <xf numFmtId="170" fontId="26" fillId="0" borderId="0" xfId="56" applyNumberFormat="1" applyFont="1" applyFill="1" applyAlignment="1">
      <alignment horizontal="center" vertical="center" wrapText="1"/>
      <protection/>
    </xf>
    <xf numFmtId="170" fontId="30" fillId="0" borderId="61" xfId="56" applyNumberFormat="1" applyFont="1" applyFill="1" applyBorder="1" applyAlignment="1" applyProtection="1">
      <alignment horizontal="center" vertical="center" wrapText="1"/>
      <protection/>
    </xf>
    <xf numFmtId="0" fontId="29" fillId="0" borderId="46" xfId="56" applyFont="1" applyFill="1" applyBorder="1" applyAlignment="1" applyProtection="1">
      <alignment horizontal="left" indent="1"/>
      <protection/>
    </xf>
    <xf numFmtId="0" fontId="29" fillId="0" borderId="52" xfId="56" applyFont="1" applyFill="1" applyBorder="1" applyAlignment="1" applyProtection="1">
      <alignment horizontal="left" indent="1"/>
      <protection/>
    </xf>
    <xf numFmtId="0" fontId="29" fillId="0" borderId="50" xfId="56" applyFont="1" applyFill="1" applyBorder="1" applyAlignment="1" applyProtection="1">
      <alignment horizontal="left" indent="1"/>
      <protection/>
    </xf>
    <xf numFmtId="0" fontId="32" fillId="0" borderId="32" xfId="56" applyFont="1" applyFill="1" applyBorder="1" applyAlignment="1" applyProtection="1">
      <alignment horizontal="right" indent="1"/>
      <protection locked="0"/>
    </xf>
    <xf numFmtId="0" fontId="32" fillId="0" borderId="33" xfId="56" applyFont="1" applyFill="1" applyBorder="1" applyAlignment="1" applyProtection="1">
      <alignment horizontal="right" indent="1"/>
      <protection locked="0"/>
    </xf>
    <xf numFmtId="0" fontId="32" fillId="0" borderId="36" xfId="56" applyFont="1" applyFill="1" applyBorder="1" applyAlignment="1" applyProtection="1">
      <alignment horizontal="right" indent="1"/>
      <protection locked="0"/>
    </xf>
    <xf numFmtId="0" fontId="32" fillId="0" borderId="41" xfId="56" applyFont="1" applyFill="1" applyBorder="1" applyAlignment="1" applyProtection="1">
      <alignment horizontal="right" indent="1"/>
      <protection locked="0"/>
    </xf>
    <xf numFmtId="49" fontId="26" fillId="0" borderId="0" xfId="56" applyNumberFormat="1" applyFont="1" applyFill="1" applyBorder="1" applyAlignment="1" applyProtection="1">
      <alignment horizontal="left" vertical="center"/>
      <protection/>
    </xf>
    <xf numFmtId="0" fontId="31" fillId="0" borderId="12" xfId="56" applyFont="1" applyFill="1" applyBorder="1" applyAlignment="1" applyProtection="1">
      <alignment horizontal="right" indent="1"/>
      <protection/>
    </xf>
    <xf numFmtId="0" fontId="31" fillId="0" borderId="13" xfId="56" applyFont="1" applyFill="1" applyBorder="1" applyAlignment="1" applyProtection="1">
      <alignment horizontal="right" indent="1"/>
      <protection/>
    </xf>
    <xf numFmtId="0" fontId="29" fillId="0" borderId="29" xfId="56" applyFont="1" applyFill="1" applyBorder="1" applyAlignment="1" applyProtection="1">
      <alignment horizontal="center"/>
      <protection/>
    </xf>
    <xf numFmtId="0" fontId="29" fillId="0" borderId="30" xfId="56" applyFont="1" applyFill="1" applyBorder="1" applyAlignment="1" applyProtection="1">
      <alignment horizontal="center"/>
      <protection/>
    </xf>
    <xf numFmtId="0" fontId="29" fillId="0" borderId="58" xfId="56" applyFont="1" applyFill="1" applyBorder="1" applyAlignment="1" applyProtection="1">
      <alignment horizontal="center"/>
      <protection/>
    </xf>
    <xf numFmtId="0" fontId="29" fillId="0" borderId="55" xfId="56" applyFont="1" applyFill="1" applyBorder="1" applyAlignment="1" applyProtection="1">
      <alignment horizontal="center"/>
      <protection/>
    </xf>
    <xf numFmtId="0" fontId="29" fillId="0" borderId="62" xfId="56" applyFont="1" applyFill="1" applyBorder="1" applyAlignment="1" applyProtection="1">
      <alignment horizontal="center"/>
      <protection/>
    </xf>
    <xf numFmtId="0" fontId="32" fillId="0" borderId="63" xfId="56" applyFont="1" applyFill="1" applyBorder="1" applyAlignment="1" applyProtection="1">
      <alignment horizontal="left" indent="1"/>
      <protection locked="0"/>
    </xf>
    <xf numFmtId="0" fontId="32" fillId="0" borderId="64" xfId="56" applyFont="1" applyFill="1" applyBorder="1" applyAlignment="1" applyProtection="1">
      <alignment horizontal="left" indent="1"/>
      <protection locked="0"/>
    </xf>
    <xf numFmtId="0" fontId="32" fillId="0" borderId="65" xfId="56" applyFont="1" applyFill="1" applyBorder="1" applyAlignment="1" applyProtection="1">
      <alignment horizontal="left" indent="1"/>
      <protection locked="0"/>
    </xf>
    <xf numFmtId="0" fontId="32" fillId="0" borderId="66" xfId="56" applyFont="1" applyFill="1" applyBorder="1" applyAlignment="1" applyProtection="1">
      <alignment horizontal="left" indent="1"/>
      <protection locked="0"/>
    </xf>
    <xf numFmtId="0" fontId="32" fillId="0" borderId="56" xfId="56" applyFont="1" applyFill="1" applyBorder="1" applyAlignment="1" applyProtection="1">
      <alignment horizontal="left" indent="1"/>
      <protection locked="0"/>
    </xf>
    <xf numFmtId="0" fontId="32" fillId="0" borderId="57" xfId="56" applyFont="1" applyFill="1" applyBorder="1" applyAlignment="1" applyProtection="1">
      <alignment horizontal="left" indent="1"/>
      <protection locked="0"/>
    </xf>
    <xf numFmtId="0" fontId="30" fillId="0" borderId="0" xfId="56" applyFont="1" applyFill="1" applyAlignment="1" applyProtection="1">
      <alignment horizontal="left"/>
      <protection/>
    </xf>
    <xf numFmtId="0" fontId="22" fillId="0" borderId="0" xfId="56" applyFill="1" applyAlignment="1" applyProtection="1">
      <alignment horizontal="left"/>
      <protection/>
    </xf>
    <xf numFmtId="0" fontId="28" fillId="0" borderId="0" xfId="56" applyFont="1" applyFill="1" applyBorder="1" applyAlignment="1" applyProtection="1">
      <alignment horizontal="right"/>
      <protection/>
    </xf>
    <xf numFmtId="0" fontId="30" fillId="0" borderId="61" xfId="56" applyFont="1" applyFill="1" applyBorder="1" applyAlignment="1" applyProtection="1">
      <alignment horizontal="center"/>
      <protection/>
    </xf>
    <xf numFmtId="0" fontId="34" fillId="0" borderId="53" xfId="58" applyFont="1" applyFill="1" applyBorder="1" applyAlignment="1" applyProtection="1">
      <alignment horizontal="left" vertical="center" indent="1"/>
      <protection/>
    </xf>
    <xf numFmtId="0" fontId="34" fillId="0" borderId="52" xfId="58" applyFont="1" applyFill="1" applyBorder="1" applyAlignment="1" applyProtection="1">
      <alignment horizontal="left" vertical="center" indent="1"/>
      <protection/>
    </xf>
    <xf numFmtId="0" fontId="34" fillId="0" borderId="24" xfId="58" applyFont="1" applyFill="1" applyBorder="1" applyAlignment="1" applyProtection="1">
      <alignment horizontal="left" vertical="center" indent="1"/>
      <protection/>
    </xf>
    <xf numFmtId="0" fontId="26" fillId="0" borderId="0" xfId="58" applyFont="1" applyFill="1" applyAlignment="1" applyProtection="1">
      <alignment horizontal="center" wrapText="1"/>
      <protection/>
    </xf>
    <xf numFmtId="0" fontId="26" fillId="0" borderId="0" xfId="58" applyFont="1" applyFill="1" applyAlignment="1" applyProtection="1">
      <alignment horizontal="center"/>
      <protection/>
    </xf>
    <xf numFmtId="0" fontId="30" fillId="0" borderId="46" xfId="56" applyFont="1" applyBorder="1" applyAlignment="1" applyProtection="1">
      <alignment horizontal="left" vertical="center" indent="2"/>
      <protection/>
    </xf>
    <xf numFmtId="0" fontId="30" fillId="0" borderId="50" xfId="56" applyFont="1" applyBorder="1" applyAlignment="1" applyProtection="1">
      <alignment horizontal="left" vertical="center" indent="2"/>
      <protection/>
    </xf>
    <xf numFmtId="0" fontId="26" fillId="0" borderId="0" xfId="56" applyFont="1" applyAlignment="1">
      <alignment horizontal="center" wrapText="1"/>
      <protection/>
    </xf>
    <xf numFmtId="170" fontId="29" fillId="0" borderId="39" xfId="56" applyNumberFormat="1" applyFont="1" applyFill="1" applyBorder="1" applyAlignment="1" applyProtection="1">
      <alignment horizontal="center" vertical="center" wrapText="1"/>
      <protection/>
    </xf>
    <xf numFmtId="170" fontId="29" fillId="0" borderId="67" xfId="56" applyNumberFormat="1" applyFont="1" applyFill="1" applyBorder="1" applyAlignment="1" applyProtection="1">
      <alignment horizontal="center" vertical="center" wrapText="1"/>
      <protection/>
    </xf>
    <xf numFmtId="170" fontId="30" fillId="0" borderId="0" xfId="56" applyNumberFormat="1" applyFont="1" applyFill="1" applyAlignment="1" applyProtection="1">
      <alignment horizontal="center" vertical="center" wrapText="1"/>
      <protection/>
    </xf>
    <xf numFmtId="0" fontId="20" fillId="0" borderId="10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öltségvetési rendelet tervezet 2013 - mellékletek minta" xfId="56"/>
    <cellStyle name="Normál_Munka1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8"/>
  <sheetViews>
    <sheetView zoomScalePageLayoutView="0" workbookViewId="0" topLeftCell="A78">
      <selection activeCell="AJ100" sqref="AJ100"/>
    </sheetView>
  </sheetViews>
  <sheetFormatPr defaultColWidth="9.140625" defaultRowHeight="12.75"/>
  <cols>
    <col min="6" max="6" width="9.57421875" style="0" hidden="1" customWidth="1"/>
    <col min="7" max="7" width="1.1484375" style="0" hidden="1" customWidth="1"/>
    <col min="8" max="8" width="9.140625" style="0" hidden="1" customWidth="1"/>
    <col min="9" max="9" width="4.7109375" style="0" hidden="1" customWidth="1"/>
    <col min="10" max="13" width="9.140625" style="0" hidden="1" customWidth="1"/>
    <col min="14" max="14" width="8.8515625" style="0" hidden="1" customWidth="1"/>
    <col min="15" max="26" width="9.140625" style="0" hidden="1" customWidth="1"/>
    <col min="28" max="28" width="0.2890625" style="0" hidden="1" customWidth="1"/>
    <col min="29" max="30" width="9.140625" style="0" hidden="1" customWidth="1"/>
  </cols>
  <sheetData>
    <row r="1" spans="1:27" ht="12.75">
      <c r="A1" s="217" t="s">
        <v>176</v>
      </c>
      <c r="B1" s="217"/>
      <c r="C1" s="217"/>
      <c r="D1" s="217"/>
      <c r="E1" s="217"/>
      <c r="F1" s="21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6:38" ht="12.75">
      <c r="F2" s="1" t="s">
        <v>608</v>
      </c>
      <c r="AG2" s="7"/>
      <c r="AH2" s="7"/>
      <c r="AI2" s="7"/>
      <c r="AJ2" s="7"/>
      <c r="AK2" s="7"/>
      <c r="AL2" s="7"/>
    </row>
    <row r="3" spans="1:27" ht="12.75">
      <c r="A3" s="224"/>
      <c r="B3" s="224"/>
      <c r="C3" s="224"/>
      <c r="D3" s="224"/>
      <c r="E3" s="224"/>
      <c r="F3" s="224"/>
      <c r="G3" s="224"/>
      <c r="H3" s="224"/>
      <c r="I3" s="224"/>
      <c r="AA3" s="1"/>
    </row>
    <row r="4" spans="1:38" ht="12.75">
      <c r="A4" s="223" t="s">
        <v>177</v>
      </c>
      <c r="B4" s="223"/>
      <c r="C4" s="223"/>
      <c r="D4" s="223"/>
      <c r="E4" s="223"/>
      <c r="F4" s="22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 t="s">
        <v>121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27" ht="12.75">
      <c r="A5" s="217" t="s">
        <v>176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</row>
    <row r="7" spans="1:38" ht="12.75" customHeight="1">
      <c r="A7" s="224" t="s">
        <v>177</v>
      </c>
      <c r="B7" s="224"/>
      <c r="C7" s="224"/>
      <c r="D7" s="224"/>
      <c r="E7" s="224"/>
      <c r="F7" s="224"/>
      <c r="G7" s="224"/>
      <c r="H7" s="224"/>
      <c r="I7" s="224"/>
      <c r="AA7" s="1" t="s">
        <v>121</v>
      </c>
      <c r="AE7" s="1" t="s">
        <v>611</v>
      </c>
      <c r="AF7" s="1"/>
      <c r="AG7" s="217" t="s">
        <v>174</v>
      </c>
      <c r="AH7" s="217"/>
      <c r="AI7" s="217" t="s">
        <v>175</v>
      </c>
      <c r="AJ7" s="217"/>
      <c r="AK7" s="217" t="s">
        <v>405</v>
      </c>
      <c r="AL7" s="217"/>
    </row>
    <row r="8" spans="1:38" ht="12.75" customHeight="1">
      <c r="A8" s="172"/>
      <c r="B8" s="172"/>
      <c r="C8" s="172"/>
      <c r="D8" s="172"/>
      <c r="E8" s="172"/>
      <c r="F8" s="172"/>
      <c r="G8" s="172"/>
      <c r="H8" s="172"/>
      <c r="I8" s="172"/>
      <c r="AA8" s="1"/>
      <c r="AE8" s="1" t="s">
        <v>612</v>
      </c>
      <c r="AF8" s="1" t="s">
        <v>613</v>
      </c>
      <c r="AG8" s="1" t="s">
        <v>612</v>
      </c>
      <c r="AH8" s="1" t="s">
        <v>613</v>
      </c>
      <c r="AI8" s="1" t="s">
        <v>612</v>
      </c>
      <c r="AJ8" s="1" t="s">
        <v>614</v>
      </c>
      <c r="AK8" s="1" t="s">
        <v>612</v>
      </c>
      <c r="AL8" s="1" t="s">
        <v>613</v>
      </c>
    </row>
    <row r="9" spans="1:38" ht="12.75" customHeight="1">
      <c r="A9" s="218" t="s">
        <v>178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20" t="s">
        <v>179</v>
      </c>
      <c r="AB9" s="221"/>
      <c r="AC9" s="221"/>
      <c r="AD9" s="222"/>
      <c r="AE9">
        <v>6066</v>
      </c>
      <c r="AF9">
        <v>7181</v>
      </c>
      <c r="AG9">
        <v>18498</v>
      </c>
      <c r="AH9">
        <v>19683</v>
      </c>
      <c r="AI9">
        <v>39430</v>
      </c>
      <c r="AJ9">
        <v>39565</v>
      </c>
      <c r="AK9">
        <f>SUM(AE9,AG9,AI9)</f>
        <v>63994</v>
      </c>
      <c r="AL9">
        <f>SUM(AF9,AH9,AJ9)</f>
        <v>66429</v>
      </c>
    </row>
    <row r="10" spans="1:38" ht="12.75" customHeight="1">
      <c r="A10" s="218" t="s">
        <v>180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25" t="s">
        <v>181</v>
      </c>
      <c r="AB10" s="225"/>
      <c r="AC10" s="225"/>
      <c r="AD10" s="225"/>
      <c r="AE10">
        <v>150</v>
      </c>
      <c r="AF10">
        <v>150</v>
      </c>
      <c r="AG10">
        <v>1275</v>
      </c>
      <c r="AH10">
        <v>1275</v>
      </c>
      <c r="AK10">
        <f aca="true" t="shared" si="0" ref="AK10:AK73">SUM(AE10,AG10,AI10)</f>
        <v>1425</v>
      </c>
      <c r="AL10">
        <f aca="true" t="shared" si="1" ref="AL10:AL73">SUM(AF10,AH10,AJ10)</f>
        <v>1425</v>
      </c>
    </row>
    <row r="11" spans="1:38" ht="12.75" customHeight="1" hidden="1">
      <c r="A11" s="218" t="s">
        <v>182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25" t="s">
        <v>183</v>
      </c>
      <c r="AB11" s="225"/>
      <c r="AC11" s="225"/>
      <c r="AD11" s="225"/>
      <c r="AK11">
        <f t="shared" si="0"/>
        <v>0</v>
      </c>
      <c r="AL11">
        <f t="shared" si="1"/>
        <v>0</v>
      </c>
    </row>
    <row r="12" spans="1:38" ht="12.75" customHeight="1">
      <c r="A12" s="226" t="s">
        <v>184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5" t="s">
        <v>185</v>
      </c>
      <c r="AB12" s="225"/>
      <c r="AC12" s="225"/>
      <c r="AD12" s="225"/>
      <c r="AI12">
        <v>375</v>
      </c>
      <c r="AJ12">
        <v>375</v>
      </c>
      <c r="AK12">
        <f t="shared" si="0"/>
        <v>375</v>
      </c>
      <c r="AL12">
        <f t="shared" si="1"/>
        <v>375</v>
      </c>
    </row>
    <row r="13" spans="1:38" ht="12.75" customHeight="1" hidden="1">
      <c r="A13" s="226" t="s">
        <v>186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5" t="s">
        <v>187</v>
      </c>
      <c r="AB13" s="225"/>
      <c r="AC13" s="225"/>
      <c r="AD13" s="225"/>
      <c r="AK13">
        <f t="shared" si="0"/>
        <v>0</v>
      </c>
      <c r="AL13">
        <f t="shared" si="1"/>
        <v>0</v>
      </c>
    </row>
    <row r="14" spans="1:38" ht="12.75" customHeight="1">
      <c r="A14" s="226" t="s">
        <v>188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5" t="s">
        <v>189</v>
      </c>
      <c r="AB14" s="225"/>
      <c r="AC14" s="225"/>
      <c r="AD14" s="225"/>
      <c r="AE14">
        <v>388</v>
      </c>
      <c r="AF14">
        <v>388</v>
      </c>
      <c r="AG14">
        <v>1067</v>
      </c>
      <c r="AH14">
        <v>1067</v>
      </c>
      <c r="AI14">
        <v>236</v>
      </c>
      <c r="AJ14">
        <v>236</v>
      </c>
      <c r="AK14">
        <f t="shared" si="0"/>
        <v>1691</v>
      </c>
      <c r="AL14">
        <f t="shared" si="1"/>
        <v>1691</v>
      </c>
    </row>
    <row r="15" spans="1:38" ht="12.75" customHeight="1">
      <c r="A15" s="226" t="s">
        <v>190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5" t="s">
        <v>191</v>
      </c>
      <c r="AB15" s="225"/>
      <c r="AC15" s="225"/>
      <c r="AD15" s="225"/>
      <c r="AE15">
        <v>294</v>
      </c>
      <c r="AF15">
        <v>294</v>
      </c>
      <c r="AG15">
        <v>1178</v>
      </c>
      <c r="AH15">
        <v>1178</v>
      </c>
      <c r="AI15">
        <v>2386</v>
      </c>
      <c r="AJ15">
        <v>2386</v>
      </c>
      <c r="AK15">
        <f t="shared" si="0"/>
        <v>3858</v>
      </c>
      <c r="AL15">
        <f t="shared" si="1"/>
        <v>3858</v>
      </c>
    </row>
    <row r="16" spans="1:38" ht="12.75" customHeight="1" hidden="1">
      <c r="A16" s="226" t="s">
        <v>192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8" t="s">
        <v>193</v>
      </c>
      <c r="AB16" s="229"/>
      <c r="AC16" s="229"/>
      <c r="AD16" s="230"/>
      <c r="AK16">
        <f t="shared" si="0"/>
        <v>0</v>
      </c>
      <c r="AL16">
        <f t="shared" si="1"/>
        <v>0</v>
      </c>
    </row>
    <row r="17" spans="1:38" ht="12.75" customHeight="1">
      <c r="A17" s="231" t="s">
        <v>194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25" t="s">
        <v>195</v>
      </c>
      <c r="AB17" s="225"/>
      <c r="AC17" s="225"/>
      <c r="AD17" s="225"/>
      <c r="AG17">
        <v>370</v>
      </c>
      <c r="AH17">
        <v>370</v>
      </c>
      <c r="AI17">
        <v>501</v>
      </c>
      <c r="AJ17">
        <v>501</v>
      </c>
      <c r="AK17">
        <f t="shared" si="0"/>
        <v>871</v>
      </c>
      <c r="AL17">
        <f t="shared" si="1"/>
        <v>871</v>
      </c>
    </row>
    <row r="18" spans="1:38" ht="12.75" customHeight="1" hidden="1">
      <c r="A18" s="231" t="s">
        <v>196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25" t="s">
        <v>197</v>
      </c>
      <c r="AB18" s="225"/>
      <c r="AC18" s="225"/>
      <c r="AD18" s="225"/>
      <c r="AK18">
        <f t="shared" si="0"/>
        <v>0</v>
      </c>
      <c r="AL18">
        <f t="shared" si="1"/>
        <v>0</v>
      </c>
    </row>
    <row r="19" spans="1:38" ht="12.75" customHeight="1" hidden="1">
      <c r="A19" s="231" t="s">
        <v>198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25" t="s">
        <v>199</v>
      </c>
      <c r="AB19" s="225"/>
      <c r="AC19" s="225"/>
      <c r="AD19" s="225"/>
      <c r="AK19">
        <f t="shared" si="0"/>
        <v>0</v>
      </c>
      <c r="AL19">
        <f t="shared" si="1"/>
        <v>0</v>
      </c>
    </row>
    <row r="20" spans="1:38" ht="23.25" customHeight="1" hidden="1">
      <c r="A20" s="231" t="s">
        <v>200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25" t="s">
        <v>201</v>
      </c>
      <c r="AB20" s="225"/>
      <c r="AC20" s="225"/>
      <c r="AD20" s="225"/>
      <c r="AK20">
        <f t="shared" si="0"/>
        <v>0</v>
      </c>
      <c r="AL20">
        <f t="shared" si="1"/>
        <v>0</v>
      </c>
    </row>
    <row r="21" spans="1:38" ht="12.75">
      <c r="A21" s="231" t="s">
        <v>202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25" t="s">
        <v>203</v>
      </c>
      <c r="AB21" s="225"/>
      <c r="AC21" s="225"/>
      <c r="AD21" s="225"/>
      <c r="AE21">
        <v>325</v>
      </c>
      <c r="AF21">
        <v>325</v>
      </c>
      <c r="AG21">
        <v>1037</v>
      </c>
      <c r="AH21">
        <v>1037</v>
      </c>
      <c r="AI21">
        <v>411</v>
      </c>
      <c r="AJ21">
        <v>411</v>
      </c>
      <c r="AK21">
        <f t="shared" si="0"/>
        <v>1773</v>
      </c>
      <c r="AL21">
        <f t="shared" si="1"/>
        <v>1773</v>
      </c>
    </row>
    <row r="22" spans="1:38" ht="12.75" customHeight="1">
      <c r="A22" s="233" t="s">
        <v>204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5" t="s">
        <v>205</v>
      </c>
      <c r="AB22" s="235"/>
      <c r="AC22" s="235"/>
      <c r="AD22" s="235"/>
      <c r="AE22">
        <f aca="true" t="shared" si="2" ref="AE22:AJ22">SUM(AE9:AE21)</f>
        <v>7223</v>
      </c>
      <c r="AF22">
        <f t="shared" si="2"/>
        <v>8338</v>
      </c>
      <c r="AG22">
        <f t="shared" si="2"/>
        <v>23425</v>
      </c>
      <c r="AH22">
        <f t="shared" si="2"/>
        <v>24610</v>
      </c>
      <c r="AI22">
        <f t="shared" si="2"/>
        <v>43339</v>
      </c>
      <c r="AJ22">
        <f t="shared" si="2"/>
        <v>43474</v>
      </c>
      <c r="AK22">
        <f t="shared" si="0"/>
        <v>73987</v>
      </c>
      <c r="AL22">
        <f t="shared" si="1"/>
        <v>76422</v>
      </c>
    </row>
    <row r="23" spans="1:38" ht="12.75" customHeight="1">
      <c r="A23" s="231" t="s">
        <v>206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25" t="s">
        <v>207</v>
      </c>
      <c r="AB23" s="225"/>
      <c r="AC23" s="225"/>
      <c r="AD23" s="225"/>
      <c r="AE23">
        <v>7217</v>
      </c>
      <c r="AF23">
        <v>7217</v>
      </c>
      <c r="AK23">
        <f t="shared" si="0"/>
        <v>7217</v>
      </c>
      <c r="AL23">
        <f t="shared" si="1"/>
        <v>7217</v>
      </c>
    </row>
    <row r="24" spans="1:38" ht="12.75" customHeight="1">
      <c r="A24" s="231" t="s">
        <v>208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25" t="s">
        <v>209</v>
      </c>
      <c r="AB24" s="225"/>
      <c r="AC24" s="225"/>
      <c r="AD24" s="225"/>
      <c r="AI24">
        <v>806</v>
      </c>
      <c r="AJ24">
        <v>806</v>
      </c>
      <c r="AK24">
        <f t="shared" si="0"/>
        <v>806</v>
      </c>
      <c r="AL24">
        <f t="shared" si="1"/>
        <v>806</v>
      </c>
    </row>
    <row r="25" spans="1:38" ht="12.75" customHeight="1" hidden="1">
      <c r="A25" s="236" t="s">
        <v>210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25" t="s">
        <v>211</v>
      </c>
      <c r="AB25" s="225"/>
      <c r="AC25" s="225"/>
      <c r="AD25" s="225"/>
      <c r="AK25">
        <f t="shared" si="0"/>
        <v>0</v>
      </c>
      <c r="AL25">
        <f t="shared" si="1"/>
        <v>0</v>
      </c>
    </row>
    <row r="26" spans="1:38" ht="12.75" customHeight="1">
      <c r="A26" s="238" t="s">
        <v>212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5" t="s">
        <v>213</v>
      </c>
      <c r="AB26" s="235"/>
      <c r="AC26" s="235"/>
      <c r="AD26" s="235"/>
      <c r="AE26">
        <f>SUM(AE23:AE25)</f>
        <v>7217</v>
      </c>
      <c r="AF26">
        <f>SUM(AF23:AF25)</f>
        <v>7217</v>
      </c>
      <c r="AG26">
        <f>SUM(AG23:AG25)</f>
        <v>0</v>
      </c>
      <c r="AH26">
        <f>SUM(AH23:AH25)</f>
        <v>0</v>
      </c>
      <c r="AI26">
        <f>SUM(AI23:AI25)</f>
        <v>806</v>
      </c>
      <c r="AJ26">
        <f>SUM(AJ23:AJ25)</f>
        <v>806</v>
      </c>
      <c r="AK26">
        <f t="shared" si="0"/>
        <v>8023</v>
      </c>
      <c r="AL26">
        <f t="shared" si="1"/>
        <v>8023</v>
      </c>
    </row>
    <row r="27" spans="1:38" ht="12.75" customHeight="1">
      <c r="A27" s="233" t="s">
        <v>214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5" t="s">
        <v>215</v>
      </c>
      <c r="AB27" s="235"/>
      <c r="AC27" s="235"/>
      <c r="AD27" s="235"/>
      <c r="AE27">
        <f aca="true" t="shared" si="3" ref="AE27:AJ27">SUM(AE22,AE26)</f>
        <v>14440</v>
      </c>
      <c r="AF27">
        <f t="shared" si="3"/>
        <v>15555</v>
      </c>
      <c r="AG27">
        <f t="shared" si="3"/>
        <v>23425</v>
      </c>
      <c r="AH27">
        <f t="shared" si="3"/>
        <v>24610</v>
      </c>
      <c r="AI27">
        <f t="shared" si="3"/>
        <v>44145</v>
      </c>
      <c r="AJ27">
        <f t="shared" si="3"/>
        <v>44280</v>
      </c>
      <c r="AK27">
        <f t="shared" si="0"/>
        <v>82010</v>
      </c>
      <c r="AL27">
        <f t="shared" si="1"/>
        <v>84445</v>
      </c>
    </row>
    <row r="28" spans="1:38" ht="12.75" customHeight="1">
      <c r="A28" s="238" t="s">
        <v>216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5" t="s">
        <v>217</v>
      </c>
      <c r="AB28" s="235"/>
      <c r="AC28" s="235"/>
      <c r="AD28" s="235"/>
      <c r="AE28">
        <v>3686</v>
      </c>
      <c r="AF28">
        <v>3837</v>
      </c>
      <c r="AG28">
        <v>6486</v>
      </c>
      <c r="AH28">
        <v>6818</v>
      </c>
      <c r="AI28">
        <v>11149</v>
      </c>
      <c r="AJ28">
        <v>11181</v>
      </c>
      <c r="AK28">
        <f t="shared" si="0"/>
        <v>21321</v>
      </c>
      <c r="AL28">
        <f t="shared" si="1"/>
        <v>21836</v>
      </c>
    </row>
    <row r="29" spans="1:38" ht="12.75" customHeight="1">
      <c r="A29" s="231" t="s">
        <v>218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25" t="s">
        <v>219</v>
      </c>
      <c r="AB29" s="225"/>
      <c r="AC29" s="225"/>
      <c r="AD29" s="225"/>
      <c r="AE29">
        <v>711</v>
      </c>
      <c r="AF29">
        <v>767</v>
      </c>
      <c r="AG29">
        <v>36</v>
      </c>
      <c r="AH29">
        <v>36</v>
      </c>
      <c r="AI29">
        <v>425</v>
      </c>
      <c r="AJ29">
        <v>425</v>
      </c>
      <c r="AK29">
        <f t="shared" si="0"/>
        <v>1172</v>
      </c>
      <c r="AL29">
        <f t="shared" si="1"/>
        <v>1228</v>
      </c>
    </row>
    <row r="30" spans="1:38" ht="12.75" customHeight="1">
      <c r="A30" s="231" t="s">
        <v>220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25" t="s">
        <v>221</v>
      </c>
      <c r="AB30" s="225"/>
      <c r="AC30" s="225"/>
      <c r="AD30" s="225"/>
      <c r="AE30">
        <v>2794</v>
      </c>
      <c r="AF30">
        <v>2794</v>
      </c>
      <c r="AG30">
        <v>560</v>
      </c>
      <c r="AH30">
        <v>716</v>
      </c>
      <c r="AI30">
        <v>15754</v>
      </c>
      <c r="AJ30">
        <v>15754</v>
      </c>
      <c r="AK30">
        <f t="shared" si="0"/>
        <v>19108</v>
      </c>
      <c r="AL30">
        <f t="shared" si="1"/>
        <v>19264</v>
      </c>
    </row>
    <row r="31" spans="1:38" ht="12.75" customHeight="1" hidden="1">
      <c r="A31" s="231" t="s">
        <v>222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25" t="s">
        <v>223</v>
      </c>
      <c r="AB31" s="225"/>
      <c r="AC31" s="225"/>
      <c r="AD31" s="225"/>
      <c r="AK31">
        <f t="shared" si="0"/>
        <v>0</v>
      </c>
      <c r="AL31">
        <f t="shared" si="1"/>
        <v>0</v>
      </c>
    </row>
    <row r="32" spans="1:38" ht="12.75" customHeight="1">
      <c r="A32" s="238" t="s">
        <v>224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5" t="s">
        <v>225</v>
      </c>
      <c r="AB32" s="235"/>
      <c r="AC32" s="235"/>
      <c r="AD32" s="235"/>
      <c r="AE32">
        <f>SUM(AE29:AE31)</f>
        <v>3505</v>
      </c>
      <c r="AF32">
        <f>SUM(AF29:AF31)</f>
        <v>3561</v>
      </c>
      <c r="AG32">
        <f>SUM(AG29:AG31)</f>
        <v>596</v>
      </c>
      <c r="AH32">
        <f>SUM(AH29:AH31)</f>
        <v>752</v>
      </c>
      <c r="AI32">
        <f>SUM(AI29:AI31)</f>
        <v>16179</v>
      </c>
      <c r="AJ32">
        <f>SUM(AJ29:AJ31)</f>
        <v>16179</v>
      </c>
      <c r="AK32">
        <f t="shared" si="0"/>
        <v>20280</v>
      </c>
      <c r="AL32">
        <f t="shared" si="1"/>
        <v>20492</v>
      </c>
    </row>
    <row r="33" spans="1:38" ht="12.75" customHeight="1">
      <c r="A33" s="231" t="s">
        <v>226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25" t="s">
        <v>227</v>
      </c>
      <c r="AB33" s="225"/>
      <c r="AC33" s="225"/>
      <c r="AD33" s="225"/>
      <c r="AE33">
        <v>939</v>
      </c>
      <c r="AF33">
        <v>939</v>
      </c>
      <c r="AG33">
        <v>493</v>
      </c>
      <c r="AH33">
        <v>493</v>
      </c>
      <c r="AI33">
        <v>166</v>
      </c>
      <c r="AJ33">
        <v>166</v>
      </c>
      <c r="AK33">
        <f t="shared" si="0"/>
        <v>1598</v>
      </c>
      <c r="AL33">
        <f t="shared" si="1"/>
        <v>1598</v>
      </c>
    </row>
    <row r="34" spans="1:38" ht="12.75" customHeight="1">
      <c r="A34" s="231" t="s">
        <v>228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25" t="s">
        <v>229</v>
      </c>
      <c r="AB34" s="225"/>
      <c r="AC34" s="225"/>
      <c r="AD34" s="225"/>
      <c r="AE34">
        <v>212</v>
      </c>
      <c r="AF34">
        <v>212</v>
      </c>
      <c r="AG34">
        <v>220</v>
      </c>
      <c r="AH34">
        <v>220</v>
      </c>
      <c r="AI34">
        <v>67</v>
      </c>
      <c r="AJ34">
        <v>67</v>
      </c>
      <c r="AK34">
        <f t="shared" si="0"/>
        <v>499</v>
      </c>
      <c r="AL34">
        <f t="shared" si="1"/>
        <v>499</v>
      </c>
    </row>
    <row r="35" spans="1:38" ht="12.75" customHeight="1">
      <c r="A35" s="238" t="s">
        <v>230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5" t="s">
        <v>231</v>
      </c>
      <c r="AB35" s="235"/>
      <c r="AC35" s="235"/>
      <c r="AD35" s="235"/>
      <c r="AE35">
        <f>SUM(AE33:AE34)</f>
        <v>1151</v>
      </c>
      <c r="AF35">
        <f>SUM(AF33:AF34)</f>
        <v>1151</v>
      </c>
      <c r="AG35">
        <f>SUM(AG33:AG34)</f>
        <v>713</v>
      </c>
      <c r="AH35">
        <f>SUM(AH33:AH34)</f>
        <v>713</v>
      </c>
      <c r="AI35">
        <f>SUM(AI33:AI34)</f>
        <v>233</v>
      </c>
      <c r="AJ35">
        <f>SUM(AJ33:AJ34)</f>
        <v>233</v>
      </c>
      <c r="AK35">
        <f t="shared" si="0"/>
        <v>2097</v>
      </c>
      <c r="AL35">
        <f t="shared" si="1"/>
        <v>2097</v>
      </c>
    </row>
    <row r="36" spans="1:38" ht="12.75" customHeight="1">
      <c r="A36" s="231" t="s">
        <v>232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25" t="s">
        <v>233</v>
      </c>
      <c r="AB36" s="225"/>
      <c r="AC36" s="225"/>
      <c r="AD36" s="225"/>
      <c r="AE36">
        <v>10797</v>
      </c>
      <c r="AF36">
        <v>10797</v>
      </c>
      <c r="AG36">
        <v>420</v>
      </c>
      <c r="AH36">
        <v>420</v>
      </c>
      <c r="AI36">
        <v>1605</v>
      </c>
      <c r="AJ36">
        <v>1605</v>
      </c>
      <c r="AK36">
        <f t="shared" si="0"/>
        <v>12822</v>
      </c>
      <c r="AL36">
        <f t="shared" si="1"/>
        <v>12822</v>
      </c>
    </row>
    <row r="37" spans="1:38" ht="12.75">
      <c r="A37" s="231" t="s">
        <v>234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25" t="s">
        <v>235</v>
      </c>
      <c r="AB37" s="225"/>
      <c r="AC37" s="225"/>
      <c r="AD37" s="225"/>
      <c r="AE37">
        <v>20</v>
      </c>
      <c r="AF37">
        <v>20</v>
      </c>
      <c r="AK37">
        <f t="shared" si="0"/>
        <v>20</v>
      </c>
      <c r="AL37">
        <f t="shared" si="1"/>
        <v>20</v>
      </c>
    </row>
    <row r="38" spans="1:38" ht="12.75" customHeight="1">
      <c r="A38" s="231" t="s">
        <v>236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25" t="s">
        <v>237</v>
      </c>
      <c r="AB38" s="225"/>
      <c r="AC38" s="225"/>
      <c r="AD38" s="225"/>
      <c r="AE38">
        <v>720</v>
      </c>
      <c r="AF38">
        <v>720</v>
      </c>
      <c r="AG38">
        <v>200</v>
      </c>
      <c r="AH38">
        <v>200</v>
      </c>
      <c r="AK38">
        <f t="shared" si="0"/>
        <v>920</v>
      </c>
      <c r="AL38">
        <f t="shared" si="1"/>
        <v>920</v>
      </c>
    </row>
    <row r="39" spans="1:38" ht="12.75" customHeight="1">
      <c r="A39" s="231" t="s">
        <v>238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25" t="s">
        <v>239</v>
      </c>
      <c r="AB39" s="225"/>
      <c r="AC39" s="225"/>
      <c r="AD39" s="225"/>
      <c r="AE39">
        <v>11024</v>
      </c>
      <c r="AF39">
        <v>11024</v>
      </c>
      <c r="AG39">
        <v>200</v>
      </c>
      <c r="AH39">
        <v>200</v>
      </c>
      <c r="AI39">
        <v>500</v>
      </c>
      <c r="AJ39">
        <v>500</v>
      </c>
      <c r="AK39">
        <f t="shared" si="0"/>
        <v>11724</v>
      </c>
      <c r="AL39">
        <f t="shared" si="1"/>
        <v>11724</v>
      </c>
    </row>
    <row r="40" spans="1:38" ht="12.75" customHeight="1" hidden="1">
      <c r="A40" s="240" t="s">
        <v>240</v>
      </c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25" t="s">
        <v>241</v>
      </c>
      <c r="AB40" s="225"/>
      <c r="AC40" s="225"/>
      <c r="AD40" s="225"/>
      <c r="AK40">
        <f t="shared" si="0"/>
        <v>0</v>
      </c>
      <c r="AL40">
        <f t="shared" si="1"/>
        <v>0</v>
      </c>
    </row>
    <row r="41" spans="1:38" ht="12.75" customHeight="1">
      <c r="A41" s="236" t="s">
        <v>242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25" t="s">
        <v>243</v>
      </c>
      <c r="AB41" s="225"/>
      <c r="AC41" s="225"/>
      <c r="AD41" s="225"/>
      <c r="AE41">
        <v>6194</v>
      </c>
      <c r="AF41">
        <v>6194</v>
      </c>
      <c r="AG41">
        <v>952</v>
      </c>
      <c r="AH41">
        <v>952</v>
      </c>
      <c r="AI41">
        <v>1308</v>
      </c>
      <c r="AJ41">
        <v>1308</v>
      </c>
      <c r="AK41">
        <f t="shared" si="0"/>
        <v>8454</v>
      </c>
      <c r="AL41">
        <f t="shared" si="1"/>
        <v>8454</v>
      </c>
    </row>
    <row r="42" spans="1:38" ht="12.75" customHeight="1">
      <c r="A42" s="231" t="s">
        <v>244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25" t="s">
        <v>245</v>
      </c>
      <c r="AB42" s="225"/>
      <c r="AC42" s="225"/>
      <c r="AD42" s="225"/>
      <c r="AE42">
        <v>2660</v>
      </c>
      <c r="AF42">
        <v>2660</v>
      </c>
      <c r="AG42">
        <v>900</v>
      </c>
      <c r="AH42">
        <v>900</v>
      </c>
      <c r="AI42">
        <v>715</v>
      </c>
      <c r="AJ42">
        <v>715</v>
      </c>
      <c r="AK42">
        <f t="shared" si="0"/>
        <v>4275</v>
      </c>
      <c r="AL42">
        <f t="shared" si="1"/>
        <v>4275</v>
      </c>
    </row>
    <row r="43" spans="1:38" ht="12.75" customHeight="1">
      <c r="A43" s="238" t="s">
        <v>246</v>
      </c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5" t="s">
        <v>247</v>
      </c>
      <c r="AB43" s="235"/>
      <c r="AC43" s="235"/>
      <c r="AD43" s="235"/>
      <c r="AE43">
        <f>SUM(AE36:AE42)</f>
        <v>31415</v>
      </c>
      <c r="AF43">
        <f>SUM(AF36:AF42)</f>
        <v>31415</v>
      </c>
      <c r="AG43">
        <f>SUM(AG36:AG42)</f>
        <v>2672</v>
      </c>
      <c r="AH43">
        <f>SUM(AH36:AH42)</f>
        <v>2672</v>
      </c>
      <c r="AI43">
        <f>SUM(AI36:AI42)</f>
        <v>4128</v>
      </c>
      <c r="AJ43">
        <f>SUM(AJ36:AJ42)</f>
        <v>4128</v>
      </c>
      <c r="AK43">
        <f t="shared" si="0"/>
        <v>38215</v>
      </c>
      <c r="AL43">
        <f t="shared" si="1"/>
        <v>38215</v>
      </c>
    </row>
    <row r="44" spans="1:38" ht="12.75" customHeight="1">
      <c r="A44" s="231" t="s">
        <v>248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25" t="s">
        <v>249</v>
      </c>
      <c r="AB44" s="225"/>
      <c r="AC44" s="225"/>
      <c r="AD44" s="225"/>
      <c r="AE44">
        <v>710</v>
      </c>
      <c r="AF44">
        <v>710</v>
      </c>
      <c r="AG44">
        <v>396</v>
      </c>
      <c r="AH44">
        <v>396</v>
      </c>
      <c r="AI44">
        <v>500</v>
      </c>
      <c r="AJ44">
        <v>500</v>
      </c>
      <c r="AK44">
        <f t="shared" si="0"/>
        <v>1606</v>
      </c>
      <c r="AL44">
        <f t="shared" si="1"/>
        <v>1606</v>
      </c>
    </row>
    <row r="45" spans="1:38" ht="12.75" customHeight="1">
      <c r="A45" s="231" t="s">
        <v>250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25" t="s">
        <v>251</v>
      </c>
      <c r="AB45" s="225"/>
      <c r="AC45" s="225"/>
      <c r="AD45" s="225"/>
      <c r="AE45">
        <v>200</v>
      </c>
      <c r="AF45">
        <v>200</v>
      </c>
      <c r="AK45">
        <f t="shared" si="0"/>
        <v>200</v>
      </c>
      <c r="AL45">
        <f t="shared" si="1"/>
        <v>200</v>
      </c>
    </row>
    <row r="46" spans="1:38" ht="12.75" customHeight="1">
      <c r="A46" s="238" t="s">
        <v>252</v>
      </c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5" t="s">
        <v>253</v>
      </c>
      <c r="AB46" s="235"/>
      <c r="AC46" s="235"/>
      <c r="AD46" s="235"/>
      <c r="AE46">
        <f>SUM(AE44:AE45)</f>
        <v>910</v>
      </c>
      <c r="AF46">
        <f>SUM(AF44:AF45)</f>
        <v>910</v>
      </c>
      <c r="AG46">
        <f>SUM(AG44:AG45)</f>
        <v>396</v>
      </c>
      <c r="AH46">
        <f>SUM(AH44:AH45)</f>
        <v>396</v>
      </c>
      <c r="AI46">
        <f>SUM(AI44:AI45)</f>
        <v>500</v>
      </c>
      <c r="AJ46">
        <f>SUM(AJ44:AJ45)</f>
        <v>500</v>
      </c>
      <c r="AK46">
        <f t="shared" si="0"/>
        <v>1806</v>
      </c>
      <c r="AL46">
        <f t="shared" si="1"/>
        <v>1806</v>
      </c>
    </row>
    <row r="47" spans="1:38" ht="12.75" customHeight="1">
      <c r="A47" s="231" t="s">
        <v>254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25" t="s">
        <v>255</v>
      </c>
      <c r="AB47" s="225"/>
      <c r="AC47" s="225"/>
      <c r="AD47" s="225"/>
      <c r="AE47">
        <v>7932</v>
      </c>
      <c r="AF47">
        <v>7932</v>
      </c>
      <c r="AG47">
        <v>1065</v>
      </c>
      <c r="AH47">
        <v>1065</v>
      </c>
      <c r="AI47">
        <v>5448</v>
      </c>
      <c r="AJ47">
        <v>5448</v>
      </c>
      <c r="AK47">
        <f t="shared" si="0"/>
        <v>14445</v>
      </c>
      <c r="AL47">
        <f t="shared" si="1"/>
        <v>14445</v>
      </c>
    </row>
    <row r="48" spans="1:38" ht="12.75" customHeight="1">
      <c r="A48" s="231" t="s">
        <v>256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25" t="s">
        <v>257</v>
      </c>
      <c r="AB48" s="225"/>
      <c r="AC48" s="225"/>
      <c r="AD48" s="225"/>
      <c r="AE48">
        <v>1943</v>
      </c>
      <c r="AF48">
        <v>1943</v>
      </c>
      <c r="AI48">
        <v>500</v>
      </c>
      <c r="AJ48">
        <v>500</v>
      </c>
      <c r="AK48">
        <f t="shared" si="0"/>
        <v>2443</v>
      </c>
      <c r="AL48">
        <f t="shared" si="1"/>
        <v>2443</v>
      </c>
    </row>
    <row r="49" spans="1:38" ht="12.75" customHeight="1" hidden="1">
      <c r="A49" s="231" t="s">
        <v>258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25" t="s">
        <v>259</v>
      </c>
      <c r="AB49" s="225"/>
      <c r="AC49" s="225"/>
      <c r="AD49" s="225"/>
      <c r="AK49">
        <f t="shared" si="0"/>
        <v>0</v>
      </c>
      <c r="AL49">
        <f t="shared" si="1"/>
        <v>0</v>
      </c>
    </row>
    <row r="50" spans="1:38" ht="12.75" hidden="1">
      <c r="A50" s="231" t="s">
        <v>260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25" t="s">
        <v>261</v>
      </c>
      <c r="AB50" s="225"/>
      <c r="AC50" s="225"/>
      <c r="AD50" s="225"/>
      <c r="AK50">
        <f t="shared" si="0"/>
        <v>0</v>
      </c>
      <c r="AL50">
        <f t="shared" si="1"/>
        <v>0</v>
      </c>
    </row>
    <row r="51" spans="1:38" ht="12.75">
      <c r="A51" s="231" t="s">
        <v>262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25" t="s">
        <v>263</v>
      </c>
      <c r="AB51" s="225"/>
      <c r="AC51" s="225"/>
      <c r="AD51" s="225"/>
      <c r="AE51">
        <v>2</v>
      </c>
      <c r="AF51">
        <v>2</v>
      </c>
      <c r="AK51">
        <f t="shared" si="0"/>
        <v>2</v>
      </c>
      <c r="AL51">
        <f t="shared" si="1"/>
        <v>2</v>
      </c>
    </row>
    <row r="52" spans="1:38" ht="12.75">
      <c r="A52" s="238" t="s">
        <v>264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5" t="s">
        <v>265</v>
      </c>
      <c r="AB52" s="235"/>
      <c r="AC52" s="235"/>
      <c r="AD52" s="235"/>
      <c r="AE52">
        <f>SUM(AE47:AE51)</f>
        <v>9877</v>
      </c>
      <c r="AF52">
        <f>SUM(AF47:AF51)</f>
        <v>9877</v>
      </c>
      <c r="AG52">
        <f>SUM(AG47:AG51)</f>
        <v>1065</v>
      </c>
      <c r="AH52">
        <f>SUM(AH47:AH51)</f>
        <v>1065</v>
      </c>
      <c r="AI52">
        <f>SUM(AI47:AI51)</f>
        <v>5948</v>
      </c>
      <c r="AJ52">
        <f>SUM(AJ47:AJ51)</f>
        <v>5948</v>
      </c>
      <c r="AK52">
        <f t="shared" si="0"/>
        <v>16890</v>
      </c>
      <c r="AL52">
        <f t="shared" si="1"/>
        <v>16890</v>
      </c>
    </row>
    <row r="53" spans="1:38" ht="12.75">
      <c r="A53" s="238" t="s">
        <v>266</v>
      </c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5" t="s">
        <v>267</v>
      </c>
      <c r="AB53" s="235"/>
      <c r="AC53" s="235"/>
      <c r="AD53" s="235"/>
      <c r="AE53">
        <f>SUM(AE32,AE35,AE43,AE46,AE52)</f>
        <v>46858</v>
      </c>
      <c r="AF53">
        <f>SUM(AF32,AF35,AF43,AF46,AF52)</f>
        <v>46914</v>
      </c>
      <c r="AG53">
        <f>SUM(AG32,AG35,AG43,AG46,AG52)</f>
        <v>5442</v>
      </c>
      <c r="AH53">
        <f>SUM(AH32,AH35,AH43,AH46,AH52)</f>
        <v>5598</v>
      </c>
      <c r="AI53">
        <f>SUM(AI32,AI35,AI43,AI46,AI52)</f>
        <v>26988</v>
      </c>
      <c r="AJ53">
        <f>SUM(AJ32,AJ35,AJ43,AJ46,AJ52)</f>
        <v>26988</v>
      </c>
      <c r="AK53">
        <f t="shared" si="0"/>
        <v>79288</v>
      </c>
      <c r="AL53">
        <f t="shared" si="1"/>
        <v>79500</v>
      </c>
    </row>
    <row r="54" spans="1:38" ht="12.75" customHeight="1" hidden="1">
      <c r="A54" s="242" t="s">
        <v>268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25" t="s">
        <v>269</v>
      </c>
      <c r="AB54" s="225"/>
      <c r="AC54" s="225"/>
      <c r="AD54" s="225"/>
      <c r="AK54">
        <f t="shared" si="0"/>
        <v>0</v>
      </c>
      <c r="AL54">
        <f t="shared" si="1"/>
        <v>0</v>
      </c>
    </row>
    <row r="55" spans="1:38" ht="12.75" customHeight="1" hidden="1">
      <c r="A55" s="242" t="s">
        <v>270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25" t="s">
        <v>271</v>
      </c>
      <c r="AB55" s="225"/>
      <c r="AC55" s="225"/>
      <c r="AD55" s="225"/>
      <c r="AK55">
        <f t="shared" si="0"/>
        <v>0</v>
      </c>
      <c r="AL55">
        <f t="shared" si="1"/>
        <v>0</v>
      </c>
    </row>
    <row r="56" spans="1:38" ht="12.75" customHeight="1" hidden="1">
      <c r="A56" s="244" t="s">
        <v>272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25" t="s">
        <v>273</v>
      </c>
      <c r="AB56" s="225"/>
      <c r="AC56" s="225"/>
      <c r="AD56" s="225"/>
      <c r="AK56">
        <f t="shared" si="0"/>
        <v>0</v>
      </c>
      <c r="AL56">
        <f t="shared" si="1"/>
        <v>0</v>
      </c>
    </row>
    <row r="57" spans="1:38" ht="12.75" customHeight="1">
      <c r="A57" s="244" t="s">
        <v>274</v>
      </c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25" t="s">
        <v>275</v>
      </c>
      <c r="AB57" s="225"/>
      <c r="AC57" s="225"/>
      <c r="AD57" s="225"/>
      <c r="AE57">
        <v>647</v>
      </c>
      <c r="AF57">
        <v>647</v>
      </c>
      <c r="AK57">
        <f t="shared" si="0"/>
        <v>647</v>
      </c>
      <c r="AL57">
        <f t="shared" si="1"/>
        <v>647</v>
      </c>
    </row>
    <row r="58" spans="1:38" ht="12.75" customHeight="1">
      <c r="A58" s="244" t="s">
        <v>276</v>
      </c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25" t="s">
        <v>277</v>
      </c>
      <c r="AB58" s="225"/>
      <c r="AC58" s="225"/>
      <c r="AD58" s="225"/>
      <c r="AG58">
        <v>547</v>
      </c>
      <c r="AH58">
        <v>1767</v>
      </c>
      <c r="AK58">
        <f t="shared" si="0"/>
        <v>547</v>
      </c>
      <c r="AL58">
        <f t="shared" si="1"/>
        <v>1767</v>
      </c>
    </row>
    <row r="59" spans="1:38" ht="12.75" customHeight="1">
      <c r="A59" s="242" t="s">
        <v>278</v>
      </c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25" t="s">
        <v>279</v>
      </c>
      <c r="AB59" s="225"/>
      <c r="AC59" s="225"/>
      <c r="AD59" s="225"/>
      <c r="AG59">
        <v>204</v>
      </c>
      <c r="AH59">
        <v>1054</v>
      </c>
      <c r="AK59">
        <f t="shared" si="0"/>
        <v>204</v>
      </c>
      <c r="AL59">
        <f t="shared" si="1"/>
        <v>1054</v>
      </c>
    </row>
    <row r="60" spans="1:38" ht="12.75" customHeight="1">
      <c r="A60" s="242" t="s">
        <v>280</v>
      </c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25" t="s">
        <v>281</v>
      </c>
      <c r="AB60" s="225"/>
      <c r="AC60" s="225"/>
      <c r="AD60" s="225"/>
      <c r="AG60">
        <v>92</v>
      </c>
      <c r="AH60">
        <v>92</v>
      </c>
      <c r="AK60">
        <f t="shared" si="0"/>
        <v>92</v>
      </c>
      <c r="AL60">
        <f t="shared" si="1"/>
        <v>92</v>
      </c>
    </row>
    <row r="61" spans="1:38" ht="12.75" customHeight="1">
      <c r="A61" s="242" t="s">
        <v>282</v>
      </c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25" t="s">
        <v>283</v>
      </c>
      <c r="AB61" s="225"/>
      <c r="AC61" s="225"/>
      <c r="AD61" s="225"/>
      <c r="AE61">
        <v>5982</v>
      </c>
      <c r="AF61">
        <v>5982</v>
      </c>
      <c r="AH61">
        <v>30</v>
      </c>
      <c r="AK61">
        <f t="shared" si="0"/>
        <v>5982</v>
      </c>
      <c r="AL61">
        <f t="shared" si="1"/>
        <v>6012</v>
      </c>
    </row>
    <row r="62" spans="1:38" ht="12.75" customHeight="1">
      <c r="A62" s="246" t="s">
        <v>284</v>
      </c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35" t="s">
        <v>285</v>
      </c>
      <c r="AB62" s="235"/>
      <c r="AC62" s="235"/>
      <c r="AD62" s="235"/>
      <c r="AE62">
        <f>SUM(AE54:AE61)</f>
        <v>6629</v>
      </c>
      <c r="AF62">
        <f>SUM(AF54:AF61)</f>
        <v>6629</v>
      </c>
      <c r="AG62">
        <f>SUM(AG54:AG61)</f>
        <v>843</v>
      </c>
      <c r="AH62">
        <f>SUM(AH54:AH61)</f>
        <v>2943</v>
      </c>
      <c r="AI62">
        <f>SUM(AI54:AI61)</f>
        <v>0</v>
      </c>
      <c r="AJ62">
        <f>SUM(AJ54:AJ61)</f>
        <v>0</v>
      </c>
      <c r="AK62">
        <f t="shared" si="0"/>
        <v>7472</v>
      </c>
      <c r="AL62">
        <f t="shared" si="1"/>
        <v>9572</v>
      </c>
    </row>
    <row r="63" spans="1:38" ht="12.75" customHeight="1" hidden="1">
      <c r="A63" s="248" t="s">
        <v>286</v>
      </c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25" t="s">
        <v>287</v>
      </c>
      <c r="AB63" s="225"/>
      <c r="AC63" s="225"/>
      <c r="AD63" s="225"/>
      <c r="AK63">
        <f t="shared" si="0"/>
        <v>0</v>
      </c>
      <c r="AL63">
        <f t="shared" si="1"/>
        <v>0</v>
      </c>
    </row>
    <row r="64" spans="1:38" ht="12.75" customHeight="1" hidden="1">
      <c r="A64" s="248" t="s">
        <v>288</v>
      </c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25" t="s">
        <v>289</v>
      </c>
      <c r="AB64" s="225"/>
      <c r="AC64" s="225"/>
      <c r="AD64" s="225"/>
      <c r="AK64">
        <f t="shared" si="0"/>
        <v>0</v>
      </c>
      <c r="AL64">
        <f t="shared" si="1"/>
        <v>0</v>
      </c>
    </row>
    <row r="65" spans="1:38" ht="12.75" customHeight="1" hidden="1">
      <c r="A65" s="248" t="s">
        <v>290</v>
      </c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25" t="s">
        <v>291</v>
      </c>
      <c r="AB65" s="225"/>
      <c r="AC65" s="225"/>
      <c r="AD65" s="225"/>
      <c r="AK65">
        <f t="shared" si="0"/>
        <v>0</v>
      </c>
      <c r="AL65">
        <f t="shared" si="1"/>
        <v>0</v>
      </c>
    </row>
    <row r="66" spans="1:38" ht="12.75" customHeight="1" hidden="1">
      <c r="A66" s="248" t="s">
        <v>292</v>
      </c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25" t="s">
        <v>293</v>
      </c>
      <c r="AB66" s="225"/>
      <c r="AC66" s="225"/>
      <c r="AD66" s="225"/>
      <c r="AK66">
        <f t="shared" si="0"/>
        <v>0</v>
      </c>
      <c r="AL66">
        <f t="shared" si="1"/>
        <v>0</v>
      </c>
    </row>
    <row r="67" spans="1:38" ht="12.75" customHeight="1" hidden="1">
      <c r="A67" s="248" t="s">
        <v>294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  <c r="AA67" s="225" t="s">
        <v>295</v>
      </c>
      <c r="AB67" s="225"/>
      <c r="AC67" s="225"/>
      <c r="AD67" s="225"/>
      <c r="AK67">
        <f t="shared" si="0"/>
        <v>0</v>
      </c>
      <c r="AL67">
        <f t="shared" si="1"/>
        <v>0</v>
      </c>
    </row>
    <row r="68" spans="1:38" ht="12.75">
      <c r="A68" s="248" t="s">
        <v>296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25" t="s">
        <v>297</v>
      </c>
      <c r="AB68" s="225"/>
      <c r="AC68" s="225"/>
      <c r="AD68" s="225"/>
      <c r="AE68">
        <v>1823</v>
      </c>
      <c r="AF68">
        <v>1823</v>
      </c>
      <c r="AK68">
        <f t="shared" si="0"/>
        <v>1823</v>
      </c>
      <c r="AL68">
        <f t="shared" si="1"/>
        <v>1823</v>
      </c>
    </row>
    <row r="69" spans="1:38" ht="14.25" customHeight="1" hidden="1">
      <c r="A69" s="248" t="s">
        <v>298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25" t="s">
        <v>299</v>
      </c>
      <c r="AB69" s="225"/>
      <c r="AC69" s="225"/>
      <c r="AD69" s="225"/>
      <c r="AK69">
        <f t="shared" si="0"/>
        <v>0</v>
      </c>
      <c r="AL69">
        <f t="shared" si="1"/>
        <v>0</v>
      </c>
    </row>
    <row r="70" spans="1:38" ht="12.75" hidden="1">
      <c r="A70" s="248" t="s">
        <v>300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25" t="s">
        <v>301</v>
      </c>
      <c r="AB70" s="225"/>
      <c r="AC70" s="225"/>
      <c r="AD70" s="225"/>
      <c r="AK70">
        <f t="shared" si="0"/>
        <v>0</v>
      </c>
      <c r="AL70">
        <f t="shared" si="1"/>
        <v>0</v>
      </c>
    </row>
    <row r="71" spans="1:38" ht="12.75" customHeight="1" hidden="1">
      <c r="A71" s="248" t="s">
        <v>302</v>
      </c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25" t="s">
        <v>303</v>
      </c>
      <c r="AB71" s="225"/>
      <c r="AC71" s="225"/>
      <c r="AD71" s="225"/>
      <c r="AK71">
        <f t="shared" si="0"/>
        <v>0</v>
      </c>
      <c r="AL71">
        <f t="shared" si="1"/>
        <v>0</v>
      </c>
    </row>
    <row r="72" spans="1:38" ht="12.75" hidden="1">
      <c r="A72" s="250" t="s">
        <v>304</v>
      </c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25" t="s">
        <v>305</v>
      </c>
      <c r="AB72" s="225"/>
      <c r="AC72" s="225"/>
      <c r="AD72" s="225"/>
      <c r="AK72">
        <f t="shared" si="0"/>
        <v>0</v>
      </c>
      <c r="AL72">
        <f t="shared" si="1"/>
        <v>0</v>
      </c>
    </row>
    <row r="73" spans="1:38" ht="12.75">
      <c r="A73" s="248" t="s">
        <v>306</v>
      </c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25" t="s">
        <v>307</v>
      </c>
      <c r="AB73" s="225"/>
      <c r="AC73" s="225"/>
      <c r="AD73" s="225"/>
      <c r="AE73">
        <v>2940</v>
      </c>
      <c r="AF73">
        <v>2940</v>
      </c>
      <c r="AK73">
        <f t="shared" si="0"/>
        <v>2940</v>
      </c>
      <c r="AL73">
        <f t="shared" si="1"/>
        <v>2940</v>
      </c>
    </row>
    <row r="74" spans="1:38" ht="12.75">
      <c r="A74" s="250" t="s">
        <v>308</v>
      </c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25" t="s">
        <v>309</v>
      </c>
      <c r="AB74" s="225"/>
      <c r="AC74" s="225"/>
      <c r="AD74" s="225"/>
      <c r="AE74">
        <v>29379</v>
      </c>
      <c r="AF74">
        <v>29379</v>
      </c>
      <c r="AK74">
        <f aca="true" t="shared" si="4" ref="AK74:AK98">SUM(AE74,AG74,AI74)</f>
        <v>29379</v>
      </c>
      <c r="AL74">
        <f aca="true" t="shared" si="5" ref="AL74:AL98">SUM(AF74,AH74,AJ74)</f>
        <v>29379</v>
      </c>
    </row>
    <row r="75" spans="1:38" ht="12.75">
      <c r="A75" s="246" t="s">
        <v>310</v>
      </c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35" t="s">
        <v>311</v>
      </c>
      <c r="AB75" s="235"/>
      <c r="AC75" s="235"/>
      <c r="AD75" s="235"/>
      <c r="AE75">
        <f>SUM(AE63:AE74)</f>
        <v>34142</v>
      </c>
      <c r="AF75">
        <f>SUM(AF63:AF74)</f>
        <v>34142</v>
      </c>
      <c r="AG75">
        <f>SUM(AG63:AG74)</f>
        <v>0</v>
      </c>
      <c r="AH75">
        <f>SUM(AH63:AH74)</f>
        <v>0</v>
      </c>
      <c r="AI75">
        <f>SUM(AI63:AI74)</f>
        <v>0</v>
      </c>
      <c r="AJ75">
        <f>SUM(AJ63:AJ74)</f>
        <v>0</v>
      </c>
      <c r="AK75">
        <f t="shared" si="4"/>
        <v>34142</v>
      </c>
      <c r="AL75">
        <f t="shared" si="5"/>
        <v>34142</v>
      </c>
    </row>
    <row r="76" spans="1:38" ht="12.75" hidden="1">
      <c r="A76" s="252" t="s">
        <v>312</v>
      </c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225" t="s">
        <v>313</v>
      </c>
      <c r="AB76" s="225"/>
      <c r="AC76" s="225"/>
      <c r="AD76" s="225"/>
      <c r="AK76">
        <f t="shared" si="4"/>
        <v>0</v>
      </c>
      <c r="AL76">
        <f t="shared" si="5"/>
        <v>0</v>
      </c>
    </row>
    <row r="77" spans="1:38" ht="12.75" hidden="1">
      <c r="A77" s="252" t="s">
        <v>314</v>
      </c>
      <c r="B77" s="253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25" t="s">
        <v>315</v>
      </c>
      <c r="AB77" s="225"/>
      <c r="AC77" s="225"/>
      <c r="AD77" s="225"/>
      <c r="AK77">
        <f t="shared" si="4"/>
        <v>0</v>
      </c>
      <c r="AL77">
        <f t="shared" si="5"/>
        <v>0</v>
      </c>
    </row>
    <row r="78" spans="1:38" ht="12.75">
      <c r="A78" s="252" t="s">
        <v>316</v>
      </c>
      <c r="B78" s="253"/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25" t="s">
        <v>317</v>
      </c>
      <c r="AB78" s="225"/>
      <c r="AC78" s="225"/>
      <c r="AD78" s="225"/>
      <c r="AG78">
        <v>394</v>
      </c>
      <c r="AH78">
        <v>394</v>
      </c>
      <c r="AI78">
        <v>236</v>
      </c>
      <c r="AJ78">
        <v>236</v>
      </c>
      <c r="AK78">
        <f t="shared" si="4"/>
        <v>630</v>
      </c>
      <c r="AL78">
        <f t="shared" si="5"/>
        <v>630</v>
      </c>
    </row>
    <row r="79" spans="1:38" ht="12.75">
      <c r="A79" s="252" t="s">
        <v>318</v>
      </c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25" t="s">
        <v>319</v>
      </c>
      <c r="AB79" s="225"/>
      <c r="AC79" s="225"/>
      <c r="AD79" s="225"/>
      <c r="AE79">
        <v>1024</v>
      </c>
      <c r="AF79">
        <v>1024</v>
      </c>
      <c r="AI79">
        <v>394</v>
      </c>
      <c r="AJ79">
        <v>394</v>
      </c>
      <c r="AK79">
        <f t="shared" si="4"/>
        <v>1418</v>
      </c>
      <c r="AL79">
        <f t="shared" si="5"/>
        <v>1418</v>
      </c>
    </row>
    <row r="80" spans="1:38" ht="12.75" customHeight="1" hidden="1">
      <c r="A80" s="236" t="s">
        <v>320</v>
      </c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25" t="s">
        <v>321</v>
      </c>
      <c r="AB80" s="225"/>
      <c r="AC80" s="225"/>
      <c r="AD80" s="225"/>
      <c r="AK80">
        <f t="shared" si="4"/>
        <v>0</v>
      </c>
      <c r="AL80">
        <f t="shared" si="5"/>
        <v>0</v>
      </c>
    </row>
    <row r="81" spans="1:38" ht="12.75" customHeight="1" hidden="1">
      <c r="A81" s="236" t="s">
        <v>322</v>
      </c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25" t="s">
        <v>323</v>
      </c>
      <c r="AB81" s="225"/>
      <c r="AC81" s="225"/>
      <c r="AD81" s="225"/>
      <c r="AK81">
        <f t="shared" si="4"/>
        <v>0</v>
      </c>
      <c r="AL81">
        <f t="shared" si="5"/>
        <v>0</v>
      </c>
    </row>
    <row r="82" spans="1:38" ht="12.75" customHeight="1">
      <c r="A82" s="236" t="s">
        <v>324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25" t="s">
        <v>325</v>
      </c>
      <c r="AB82" s="225"/>
      <c r="AC82" s="225"/>
      <c r="AD82" s="225"/>
      <c r="AE82">
        <v>276</v>
      </c>
      <c r="AF82">
        <v>276</v>
      </c>
      <c r="AG82">
        <v>106</v>
      </c>
      <c r="AH82">
        <v>106</v>
      </c>
      <c r="AI82">
        <v>170</v>
      </c>
      <c r="AJ82">
        <v>170</v>
      </c>
      <c r="AK82">
        <f t="shared" si="4"/>
        <v>552</v>
      </c>
      <c r="AL82">
        <f t="shared" si="5"/>
        <v>552</v>
      </c>
    </row>
    <row r="83" spans="1:38" ht="12.75" customHeight="1">
      <c r="A83" s="254" t="s">
        <v>326</v>
      </c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35" t="s">
        <v>327</v>
      </c>
      <c r="AB83" s="235"/>
      <c r="AC83" s="235"/>
      <c r="AD83" s="235"/>
      <c r="AE83">
        <f>SUM(AE76:AE82)</f>
        <v>1300</v>
      </c>
      <c r="AF83">
        <f>SUM(AF76:AF82)</f>
        <v>1300</v>
      </c>
      <c r="AG83">
        <f>SUM(AG76:AG82)</f>
        <v>500</v>
      </c>
      <c r="AH83">
        <f>SUM(AH76:AH82)</f>
        <v>500</v>
      </c>
      <c r="AI83">
        <f>SUM(AI76:AI82)</f>
        <v>800</v>
      </c>
      <c r="AJ83">
        <f>SUM(AJ76:AJ82)</f>
        <v>800</v>
      </c>
      <c r="AK83">
        <f t="shared" si="4"/>
        <v>2600</v>
      </c>
      <c r="AL83">
        <f t="shared" si="5"/>
        <v>2600</v>
      </c>
    </row>
    <row r="84" spans="1:38" ht="12" customHeight="1">
      <c r="A84" s="242" t="s">
        <v>328</v>
      </c>
      <c r="B84" s="243"/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25" t="s">
        <v>329</v>
      </c>
      <c r="AB84" s="225"/>
      <c r="AC84" s="225"/>
      <c r="AD84" s="225"/>
      <c r="AE84">
        <v>15732</v>
      </c>
      <c r="AF84">
        <v>15732</v>
      </c>
      <c r="AI84">
        <v>7874</v>
      </c>
      <c r="AJ84">
        <v>7874</v>
      </c>
      <c r="AK84">
        <f t="shared" si="4"/>
        <v>23606</v>
      </c>
      <c r="AL84">
        <f t="shared" si="5"/>
        <v>23606</v>
      </c>
    </row>
    <row r="85" spans="1:38" ht="12.75" customHeight="1" hidden="1">
      <c r="A85" s="242" t="s">
        <v>330</v>
      </c>
      <c r="B85" s="243"/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25" t="s">
        <v>331</v>
      </c>
      <c r="AB85" s="225"/>
      <c r="AC85" s="225"/>
      <c r="AD85" s="225"/>
      <c r="AK85">
        <f t="shared" si="4"/>
        <v>0</v>
      </c>
      <c r="AL85">
        <f t="shared" si="5"/>
        <v>0</v>
      </c>
    </row>
    <row r="86" spans="1:38" ht="12.75" customHeight="1" hidden="1">
      <c r="A86" s="242" t="s">
        <v>332</v>
      </c>
      <c r="B86" s="243"/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25" t="s">
        <v>333</v>
      </c>
      <c r="AB86" s="225"/>
      <c r="AC86" s="225"/>
      <c r="AD86" s="225"/>
      <c r="AK86">
        <f t="shared" si="4"/>
        <v>0</v>
      </c>
      <c r="AL86">
        <f t="shared" si="5"/>
        <v>0</v>
      </c>
    </row>
    <row r="87" spans="1:38" ht="12.75" customHeight="1">
      <c r="A87" s="242" t="s">
        <v>334</v>
      </c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25" t="s">
        <v>335</v>
      </c>
      <c r="AB87" s="225"/>
      <c r="AC87" s="225"/>
      <c r="AD87" s="225"/>
      <c r="AE87">
        <v>4248</v>
      </c>
      <c r="AF87">
        <v>4248</v>
      </c>
      <c r="AI87">
        <v>2126</v>
      </c>
      <c r="AJ87">
        <v>2126</v>
      </c>
      <c r="AK87">
        <f t="shared" si="4"/>
        <v>6374</v>
      </c>
      <c r="AL87">
        <f t="shared" si="5"/>
        <v>6374</v>
      </c>
    </row>
    <row r="88" spans="1:38" ht="12.75" customHeight="1">
      <c r="A88" s="246" t="s">
        <v>336</v>
      </c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35" t="s">
        <v>337</v>
      </c>
      <c r="AB88" s="235"/>
      <c r="AC88" s="235"/>
      <c r="AD88" s="235"/>
      <c r="AE88">
        <f>SUM(AE84:AE87)</f>
        <v>19980</v>
      </c>
      <c r="AF88">
        <f>SUM(AF84:AF87)</f>
        <v>19980</v>
      </c>
      <c r="AG88">
        <f>SUM(AG84:AG87)</f>
        <v>0</v>
      </c>
      <c r="AH88">
        <f>SUM(AH84:AH87)</f>
        <v>0</v>
      </c>
      <c r="AI88">
        <f>SUM(AI84:AI87)</f>
        <v>10000</v>
      </c>
      <c r="AJ88">
        <f>SUM(AJ84:AJ87)</f>
        <v>10000</v>
      </c>
      <c r="AK88">
        <f t="shared" si="4"/>
        <v>29980</v>
      </c>
      <c r="AL88">
        <f t="shared" si="5"/>
        <v>29980</v>
      </c>
    </row>
    <row r="89" spans="1:38" ht="12.75" customHeight="1" hidden="1">
      <c r="A89" s="242" t="s">
        <v>338</v>
      </c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25" t="s">
        <v>339</v>
      </c>
      <c r="AB89" s="225"/>
      <c r="AC89" s="225"/>
      <c r="AD89" s="225"/>
      <c r="AK89">
        <f t="shared" si="4"/>
        <v>0</v>
      </c>
      <c r="AL89">
        <f t="shared" si="5"/>
        <v>0</v>
      </c>
    </row>
    <row r="90" spans="1:38" ht="12.75" customHeight="1" hidden="1">
      <c r="A90" s="242" t="s">
        <v>340</v>
      </c>
      <c r="B90" s="243"/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25" t="s">
        <v>341</v>
      </c>
      <c r="AB90" s="225"/>
      <c r="AC90" s="225"/>
      <c r="AD90" s="225"/>
      <c r="AK90">
        <f t="shared" si="4"/>
        <v>0</v>
      </c>
      <c r="AL90">
        <f t="shared" si="5"/>
        <v>0</v>
      </c>
    </row>
    <row r="91" spans="1:38" ht="12.75" customHeight="1" hidden="1">
      <c r="A91" s="242" t="s">
        <v>342</v>
      </c>
      <c r="B91" s="243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25" t="s">
        <v>343</v>
      </c>
      <c r="AB91" s="225"/>
      <c r="AC91" s="225"/>
      <c r="AD91" s="225"/>
      <c r="AK91">
        <f t="shared" si="4"/>
        <v>0</v>
      </c>
      <c r="AL91">
        <f t="shared" si="5"/>
        <v>0</v>
      </c>
    </row>
    <row r="92" spans="1:38" ht="12.75" customHeight="1" hidden="1">
      <c r="A92" s="242" t="s">
        <v>344</v>
      </c>
      <c r="B92" s="243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25" t="s">
        <v>345</v>
      </c>
      <c r="AB92" s="225"/>
      <c r="AC92" s="225"/>
      <c r="AD92" s="225"/>
      <c r="AK92">
        <f t="shared" si="4"/>
        <v>0</v>
      </c>
      <c r="AL92">
        <f t="shared" si="5"/>
        <v>0</v>
      </c>
    </row>
    <row r="93" spans="1:38" ht="12.75" customHeight="1" hidden="1">
      <c r="A93" s="242" t="s">
        <v>346</v>
      </c>
      <c r="B93" s="243"/>
      <c r="C93" s="24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25" t="s">
        <v>347</v>
      </c>
      <c r="AB93" s="225"/>
      <c r="AC93" s="225"/>
      <c r="AD93" s="225"/>
      <c r="AK93">
        <f t="shared" si="4"/>
        <v>0</v>
      </c>
      <c r="AL93">
        <f t="shared" si="5"/>
        <v>0</v>
      </c>
    </row>
    <row r="94" spans="1:38" ht="12.75" hidden="1">
      <c r="A94" s="242" t="s">
        <v>348</v>
      </c>
      <c r="B94" s="243"/>
      <c r="C94" s="24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25" t="s">
        <v>349</v>
      </c>
      <c r="AB94" s="225"/>
      <c r="AC94" s="225"/>
      <c r="AD94" s="225"/>
      <c r="AK94">
        <f t="shared" si="4"/>
        <v>0</v>
      </c>
      <c r="AL94">
        <f t="shared" si="5"/>
        <v>0</v>
      </c>
    </row>
    <row r="95" spans="1:38" ht="12.75" hidden="1">
      <c r="A95" s="242" t="s">
        <v>350</v>
      </c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25" t="s">
        <v>351</v>
      </c>
      <c r="AB95" s="225"/>
      <c r="AC95" s="225"/>
      <c r="AD95" s="225"/>
      <c r="AK95">
        <f t="shared" si="4"/>
        <v>0</v>
      </c>
      <c r="AL95">
        <f t="shared" si="5"/>
        <v>0</v>
      </c>
    </row>
    <row r="96" spans="1:38" ht="12.75">
      <c r="A96" s="242" t="s">
        <v>352</v>
      </c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25" t="s">
        <v>353</v>
      </c>
      <c r="AB96" s="225"/>
      <c r="AC96" s="225"/>
      <c r="AD96" s="225"/>
      <c r="AE96">
        <v>347</v>
      </c>
      <c r="AF96">
        <v>347</v>
      </c>
      <c r="AK96">
        <f t="shared" si="4"/>
        <v>347</v>
      </c>
      <c r="AL96">
        <f t="shared" si="5"/>
        <v>347</v>
      </c>
    </row>
    <row r="97" spans="1:38" ht="12.75">
      <c r="A97" s="246" t="s">
        <v>354</v>
      </c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35" t="s">
        <v>355</v>
      </c>
      <c r="AB97" s="235"/>
      <c r="AC97" s="235"/>
      <c r="AD97" s="235"/>
      <c r="AE97">
        <f>SUM(AE89:AE96)</f>
        <v>347</v>
      </c>
      <c r="AF97">
        <f>SUM(AF89:AF96)</f>
        <v>347</v>
      </c>
      <c r="AG97">
        <f>SUM(AG89:AG96)</f>
        <v>0</v>
      </c>
      <c r="AH97">
        <f>SUM(AH89:AH96)</f>
        <v>0</v>
      </c>
      <c r="AI97">
        <f>SUM(AI89:AI96)</f>
        <v>0</v>
      </c>
      <c r="AJ97">
        <f>SUM(AJ89:AJ96)</f>
        <v>0</v>
      </c>
      <c r="AK97">
        <f t="shared" si="4"/>
        <v>347</v>
      </c>
      <c r="AL97">
        <f t="shared" si="5"/>
        <v>347</v>
      </c>
    </row>
    <row r="98" spans="1:38" ht="12.75">
      <c r="A98" s="254" t="s">
        <v>356</v>
      </c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61" t="s">
        <v>357</v>
      </c>
      <c r="AB98" s="262"/>
      <c r="AC98" s="262"/>
      <c r="AD98" s="263"/>
      <c r="AE98">
        <f>SUM(AE27,AE28,AE53,AE62,AE75,AE83,AE97,AE88)</f>
        <v>127382</v>
      </c>
      <c r="AF98">
        <f>SUM(AF27,AF28,AF53,AF62,AF75,AF83,AF97,AF88)</f>
        <v>128704</v>
      </c>
      <c r="AG98">
        <f>SUM(AG27,AG28,AG53,AG62,AG75,AG83,AG97,AG88)</f>
        <v>36696</v>
      </c>
      <c r="AH98">
        <f>SUM(AH27,AH28,AH53,AH62,AH75,AH83,AH97,AH88)</f>
        <v>40469</v>
      </c>
      <c r="AI98">
        <f>SUM(AI27,AI28,AI53,AI62,AI75,AI83,AI97,AI88)</f>
        <v>93082</v>
      </c>
      <c r="AJ98">
        <f>SUM(AJ27,AJ28,AJ53,AJ62,AJ75,AJ83,AJ97,AJ88)</f>
        <v>93249</v>
      </c>
      <c r="AK98">
        <f t="shared" si="4"/>
        <v>257160</v>
      </c>
      <c r="AL98">
        <f t="shared" si="5"/>
        <v>262422</v>
      </c>
    </row>
    <row r="99" spans="1:2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>
      <c r="A100" s="217" t="s">
        <v>358</v>
      </c>
      <c r="B100" s="217"/>
      <c r="C100" s="217"/>
      <c r="D100" s="217"/>
      <c r="E100" s="217"/>
      <c r="F100" s="21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>
      <c r="A101" s="217" t="s">
        <v>119</v>
      </c>
      <c r="B101" s="217"/>
      <c r="C101" s="217"/>
      <c r="D101" s="217"/>
      <c r="E101" s="217"/>
      <c r="F101" s="21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38" ht="12.75">
      <c r="A102" s="224" t="s">
        <v>120</v>
      </c>
      <c r="B102" s="224"/>
      <c r="C102" s="224"/>
      <c r="D102" s="224"/>
      <c r="E102" s="224"/>
      <c r="F102" s="224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 t="s">
        <v>121</v>
      </c>
      <c r="AE102" s="217" t="s">
        <v>611</v>
      </c>
      <c r="AF102" s="217"/>
      <c r="AG102" s="217" t="s">
        <v>174</v>
      </c>
      <c r="AH102" s="217"/>
      <c r="AI102" s="217" t="s">
        <v>175</v>
      </c>
      <c r="AJ102" s="217"/>
      <c r="AK102" s="217" t="s">
        <v>405</v>
      </c>
      <c r="AL102" s="217"/>
    </row>
    <row r="103" spans="1:37" ht="12.75" hidden="1">
      <c r="A103" s="256" t="s">
        <v>359</v>
      </c>
      <c r="B103" s="257"/>
      <c r="C103" s="257"/>
      <c r="D103" s="257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8"/>
      <c r="AA103" s="259" t="s">
        <v>360</v>
      </c>
      <c r="AB103" s="260"/>
      <c r="AC103" s="260"/>
      <c r="AD103" s="260"/>
      <c r="AK103">
        <f aca="true" t="shared" si="6" ref="AK103:AK113">SUM(AE103:AI103)</f>
        <v>0</v>
      </c>
    </row>
    <row r="104" spans="1:37" ht="12.75" hidden="1">
      <c r="A104" s="256" t="s">
        <v>361</v>
      </c>
      <c r="B104" s="257"/>
      <c r="C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  <c r="T104" s="257"/>
      <c r="U104" s="257"/>
      <c r="V104" s="257"/>
      <c r="W104" s="257"/>
      <c r="X104" s="257"/>
      <c r="Y104" s="257"/>
      <c r="Z104" s="258"/>
      <c r="AA104" s="259" t="s">
        <v>362</v>
      </c>
      <c r="AB104" s="260"/>
      <c r="AC104" s="260"/>
      <c r="AD104" s="260"/>
      <c r="AK104">
        <f t="shared" si="6"/>
        <v>0</v>
      </c>
    </row>
    <row r="105" spans="1:37" ht="12.75" hidden="1">
      <c r="A105" s="256" t="s">
        <v>363</v>
      </c>
      <c r="B105" s="257"/>
      <c r="C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8"/>
      <c r="AA105" s="259" t="s">
        <v>364</v>
      </c>
      <c r="AB105" s="260"/>
      <c r="AC105" s="260"/>
      <c r="AD105" s="260"/>
      <c r="AK105">
        <f t="shared" si="6"/>
        <v>0</v>
      </c>
    </row>
    <row r="106" spans="1:37" ht="12.75" hidden="1">
      <c r="A106" s="264" t="s">
        <v>365</v>
      </c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6"/>
      <c r="AA106" s="267" t="s">
        <v>366</v>
      </c>
      <c r="AB106" s="268"/>
      <c r="AC106" s="268"/>
      <c r="AD106" s="268"/>
      <c r="AE106">
        <f>SUM(AE103:AE105)</f>
        <v>0</v>
      </c>
      <c r="AG106">
        <f>SUM(AG103:AG105)</f>
        <v>0</v>
      </c>
      <c r="AI106">
        <f>SUM(AI103:AI105)</f>
        <v>0</v>
      </c>
      <c r="AK106">
        <f t="shared" si="6"/>
        <v>0</v>
      </c>
    </row>
    <row r="107" spans="1:37" ht="12.75" hidden="1">
      <c r="A107" s="269" t="s">
        <v>367</v>
      </c>
      <c r="B107" s="270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70"/>
      <c r="S107" s="270"/>
      <c r="T107" s="270"/>
      <c r="U107" s="270"/>
      <c r="V107" s="270"/>
      <c r="W107" s="270"/>
      <c r="X107" s="270"/>
      <c r="Y107" s="270"/>
      <c r="Z107" s="271"/>
      <c r="AA107" s="259" t="s">
        <v>368</v>
      </c>
      <c r="AB107" s="260"/>
      <c r="AC107" s="260"/>
      <c r="AD107" s="260"/>
      <c r="AK107">
        <f t="shared" si="6"/>
        <v>0</v>
      </c>
    </row>
    <row r="108" spans="1:38" s="1" customFormat="1" ht="12.75" hidden="1">
      <c r="A108" s="269" t="s">
        <v>369</v>
      </c>
      <c r="B108" s="270"/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  <c r="X108" s="270"/>
      <c r="Y108" s="270"/>
      <c r="Z108" s="271"/>
      <c r="AA108" s="259" t="s">
        <v>370</v>
      </c>
      <c r="AB108" s="260"/>
      <c r="AC108" s="260"/>
      <c r="AD108" s="260"/>
      <c r="AE108"/>
      <c r="AF108"/>
      <c r="AG108"/>
      <c r="AH108"/>
      <c r="AI108"/>
      <c r="AJ108"/>
      <c r="AK108">
        <f t="shared" si="6"/>
        <v>0</v>
      </c>
      <c r="AL108"/>
    </row>
    <row r="109" spans="1:37" ht="12.75" hidden="1">
      <c r="A109" s="256" t="s">
        <v>371</v>
      </c>
      <c r="B109" s="257"/>
      <c r="C109" s="257"/>
      <c r="D109" s="257"/>
      <c r="E109" s="257"/>
      <c r="F109" s="257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8"/>
      <c r="AA109" s="259" t="s">
        <v>372</v>
      </c>
      <c r="AB109" s="260"/>
      <c r="AC109" s="260"/>
      <c r="AD109" s="260"/>
      <c r="AK109">
        <f t="shared" si="6"/>
        <v>0</v>
      </c>
    </row>
    <row r="110" spans="1:37" ht="12.75" hidden="1">
      <c r="A110" s="256" t="s">
        <v>373</v>
      </c>
      <c r="B110" s="257"/>
      <c r="C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8"/>
      <c r="AA110" s="259" t="s">
        <v>374</v>
      </c>
      <c r="AB110" s="260"/>
      <c r="AC110" s="260"/>
      <c r="AD110" s="260"/>
      <c r="AK110">
        <f t="shared" si="6"/>
        <v>0</v>
      </c>
    </row>
    <row r="111" spans="1:39" ht="12.75" hidden="1">
      <c r="A111" s="272" t="s">
        <v>375</v>
      </c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X111" s="273"/>
      <c r="Y111" s="273"/>
      <c r="Z111" s="274"/>
      <c r="AA111" s="267" t="s">
        <v>376</v>
      </c>
      <c r="AB111" s="268"/>
      <c r="AC111" s="268"/>
      <c r="AD111" s="268"/>
      <c r="AE111">
        <f>SUM(AE107:AE110)</f>
        <v>0</v>
      </c>
      <c r="AK111">
        <f t="shared" si="6"/>
        <v>0</v>
      </c>
      <c r="AM111" s="1"/>
    </row>
    <row r="112" spans="1:37" ht="12.75" hidden="1">
      <c r="A112" s="269" t="s">
        <v>377</v>
      </c>
      <c r="B112" s="270"/>
      <c r="C112" s="27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  <c r="O112" s="270"/>
      <c r="P112" s="270"/>
      <c r="Q112" s="270"/>
      <c r="R112" s="270"/>
      <c r="S112" s="270"/>
      <c r="T112" s="270"/>
      <c r="U112" s="270"/>
      <c r="V112" s="270"/>
      <c r="W112" s="270"/>
      <c r="X112" s="270"/>
      <c r="Y112" s="270"/>
      <c r="Z112" s="271"/>
      <c r="AA112" s="259" t="s">
        <v>378</v>
      </c>
      <c r="AB112" s="260"/>
      <c r="AC112" s="260"/>
      <c r="AD112" s="260"/>
      <c r="AK112">
        <f t="shared" si="6"/>
        <v>0</v>
      </c>
    </row>
    <row r="113" spans="1:37" ht="12.75" hidden="1">
      <c r="A113" s="269" t="s">
        <v>379</v>
      </c>
      <c r="B113" s="270"/>
      <c r="C113" s="270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270"/>
      <c r="S113" s="270"/>
      <c r="T113" s="270"/>
      <c r="U113" s="270"/>
      <c r="V113" s="270"/>
      <c r="W113" s="270"/>
      <c r="X113" s="270"/>
      <c r="Y113" s="270"/>
      <c r="Z113" s="271"/>
      <c r="AA113" s="259" t="s">
        <v>380</v>
      </c>
      <c r="AB113" s="260"/>
      <c r="AC113" s="260"/>
      <c r="AD113" s="260"/>
      <c r="AK113">
        <f t="shared" si="6"/>
        <v>0</v>
      </c>
    </row>
    <row r="114" spans="1:38" s="1" customFormat="1" ht="12.75">
      <c r="A114" s="173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5"/>
      <c r="AA114" s="176"/>
      <c r="AB114" s="177"/>
      <c r="AC114" s="177"/>
      <c r="AD114" s="177"/>
      <c r="AE114" s="1" t="s">
        <v>612</v>
      </c>
      <c r="AF114" s="1" t="s">
        <v>613</v>
      </c>
      <c r="AG114" s="1" t="s">
        <v>612</v>
      </c>
      <c r="AH114" s="1" t="s">
        <v>613</v>
      </c>
      <c r="AI114" s="1" t="s">
        <v>612</v>
      </c>
      <c r="AJ114" s="1" t="s">
        <v>613</v>
      </c>
      <c r="AK114" s="1" t="s">
        <v>612</v>
      </c>
      <c r="AL114" s="1" t="s">
        <v>613</v>
      </c>
    </row>
    <row r="115" spans="1:38" ht="12.75">
      <c r="A115" s="269" t="s">
        <v>381</v>
      </c>
      <c r="B115" s="270"/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  <c r="O115" s="270"/>
      <c r="P115" s="270"/>
      <c r="Q115" s="270"/>
      <c r="R115" s="270"/>
      <c r="S115" s="270"/>
      <c r="T115" s="270"/>
      <c r="U115" s="270"/>
      <c r="V115" s="270"/>
      <c r="W115" s="270"/>
      <c r="X115" s="270"/>
      <c r="Y115" s="270"/>
      <c r="Z115" s="271"/>
      <c r="AA115" s="259" t="s">
        <v>382</v>
      </c>
      <c r="AB115" s="260"/>
      <c r="AC115" s="260"/>
      <c r="AD115" s="260"/>
      <c r="AE115">
        <v>114750</v>
      </c>
      <c r="AF115">
        <v>117520</v>
      </c>
      <c r="AK115">
        <f>SUM(AE115,AG115,AI115)</f>
        <v>114750</v>
      </c>
      <c r="AL115">
        <f>SUM(AF115,AH115,AJ115)</f>
        <v>117520</v>
      </c>
    </row>
    <row r="116" spans="1:38" ht="12.75" hidden="1">
      <c r="A116" s="269" t="s">
        <v>383</v>
      </c>
      <c r="B116" s="270"/>
      <c r="C116" s="270"/>
      <c r="D116" s="270"/>
      <c r="E116" s="270"/>
      <c r="F116" s="270"/>
      <c r="G116" s="270"/>
      <c r="H116" s="270"/>
      <c r="I116" s="270"/>
      <c r="J116" s="270"/>
      <c r="K116" s="270"/>
      <c r="L116" s="270"/>
      <c r="M116" s="270"/>
      <c r="N116" s="270"/>
      <c r="O116" s="270"/>
      <c r="P116" s="270"/>
      <c r="Q116" s="270"/>
      <c r="R116" s="270"/>
      <c r="S116" s="270"/>
      <c r="T116" s="270"/>
      <c r="U116" s="270"/>
      <c r="V116" s="270"/>
      <c r="W116" s="270"/>
      <c r="X116" s="270"/>
      <c r="Y116" s="270"/>
      <c r="Z116" s="271"/>
      <c r="AA116" s="259" t="s">
        <v>558</v>
      </c>
      <c r="AB116" s="260"/>
      <c r="AC116" s="260"/>
      <c r="AD116" s="260"/>
      <c r="AK116">
        <f aca="true" t="shared" si="7" ref="AK116:AK126">SUM(AE116,AG116,AI116)</f>
        <v>0</v>
      </c>
      <c r="AL116">
        <f aca="true" t="shared" si="8" ref="AL116:AL126">SUM(AF116,AH116,AJ116)</f>
        <v>0</v>
      </c>
    </row>
    <row r="117" spans="1:38" ht="12.75" hidden="1">
      <c r="A117" s="269" t="s">
        <v>384</v>
      </c>
      <c r="B117" s="270"/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  <c r="Q117" s="270"/>
      <c r="R117" s="270"/>
      <c r="S117" s="270"/>
      <c r="T117" s="270"/>
      <c r="U117" s="270"/>
      <c r="V117" s="270"/>
      <c r="W117" s="270"/>
      <c r="X117" s="270"/>
      <c r="Y117" s="270"/>
      <c r="Z117" s="271"/>
      <c r="AA117" s="259" t="s">
        <v>385</v>
      </c>
      <c r="AB117" s="260"/>
      <c r="AC117" s="260"/>
      <c r="AD117" s="260"/>
      <c r="AK117">
        <f t="shared" si="7"/>
        <v>0</v>
      </c>
      <c r="AL117">
        <f t="shared" si="8"/>
        <v>0</v>
      </c>
    </row>
    <row r="118" spans="1:38" ht="12.75" hidden="1">
      <c r="A118" s="269" t="s">
        <v>386</v>
      </c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Q118" s="270"/>
      <c r="R118" s="270"/>
      <c r="S118" s="270"/>
      <c r="T118" s="270"/>
      <c r="U118" s="270"/>
      <c r="V118" s="270"/>
      <c r="W118" s="270"/>
      <c r="X118" s="270"/>
      <c r="Y118" s="270"/>
      <c r="Z118" s="271"/>
      <c r="AA118" s="259" t="s">
        <v>387</v>
      </c>
      <c r="AB118" s="260"/>
      <c r="AC118" s="260"/>
      <c r="AD118" s="260"/>
      <c r="AK118">
        <f t="shared" si="7"/>
        <v>0</v>
      </c>
      <c r="AL118">
        <f t="shared" si="8"/>
        <v>0</v>
      </c>
    </row>
    <row r="119" spans="1:38" ht="12.75">
      <c r="A119" s="272" t="s">
        <v>388</v>
      </c>
      <c r="B119" s="273"/>
      <c r="C119" s="273"/>
      <c r="D119" s="273"/>
      <c r="E119" s="273"/>
      <c r="F119" s="273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  <c r="R119" s="273"/>
      <c r="S119" s="273"/>
      <c r="T119" s="273"/>
      <c r="U119" s="273"/>
      <c r="V119" s="273"/>
      <c r="W119" s="273"/>
      <c r="X119" s="273"/>
      <c r="Y119" s="273"/>
      <c r="Z119" s="274"/>
      <c r="AA119" s="267" t="s">
        <v>389</v>
      </c>
      <c r="AB119" s="268"/>
      <c r="AC119" s="268"/>
      <c r="AD119" s="268"/>
      <c r="AE119">
        <f>SUM(AE106,AE111,AE112,AE115,AE113,AE116,AE117,AE118)</f>
        <v>114750</v>
      </c>
      <c r="AF119">
        <f>SUM(AF106,AF111,AF112,AF115,AF113,AF116,AF117,AF118)</f>
        <v>117520</v>
      </c>
      <c r="AG119">
        <f>SUM(AG106,AG111,AG112,AG115,AG113,AG116,AG117,AG118)</f>
        <v>0</v>
      </c>
      <c r="AH119">
        <f>SUM(AH106,AH111,AH112,AH115,AH113,AH116,AH117,AH118)</f>
        <v>0</v>
      </c>
      <c r="AI119">
        <f>SUM(AI106,AI111,AI112,AI115,AI113,AI116,AI117,AI118)</f>
        <v>0</v>
      </c>
      <c r="AJ119">
        <f>SUM(AJ106,AJ111,AJ112,AJ115,AJ113,AJ116,AJ117,AJ118)</f>
        <v>0</v>
      </c>
      <c r="AK119">
        <f t="shared" si="7"/>
        <v>114750</v>
      </c>
      <c r="AL119">
        <f t="shared" si="8"/>
        <v>117520</v>
      </c>
    </row>
    <row r="120" spans="1:38" ht="12.75" hidden="1">
      <c r="A120" s="269" t="s">
        <v>390</v>
      </c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  <c r="N120" s="270"/>
      <c r="O120" s="270"/>
      <c r="P120" s="270"/>
      <c r="Q120" s="270"/>
      <c r="R120" s="270"/>
      <c r="S120" s="270"/>
      <c r="T120" s="270"/>
      <c r="U120" s="270"/>
      <c r="V120" s="270"/>
      <c r="W120" s="270"/>
      <c r="X120" s="270"/>
      <c r="Y120" s="270"/>
      <c r="Z120" s="271"/>
      <c r="AA120" s="259" t="s">
        <v>391</v>
      </c>
      <c r="AB120" s="260"/>
      <c r="AC120" s="260"/>
      <c r="AD120" s="260"/>
      <c r="AK120">
        <f t="shared" si="7"/>
        <v>0</v>
      </c>
      <c r="AL120">
        <f t="shared" si="8"/>
        <v>0</v>
      </c>
    </row>
    <row r="121" spans="1:38" ht="12.75" hidden="1">
      <c r="A121" s="256" t="s">
        <v>392</v>
      </c>
      <c r="B121" s="257"/>
      <c r="C121" s="257"/>
      <c r="D121" s="257"/>
      <c r="E121" s="257"/>
      <c r="F121" s="257"/>
      <c r="G121" s="257"/>
      <c r="H121" s="257"/>
      <c r="I121" s="257"/>
      <c r="J121" s="257"/>
      <c r="K121" s="257"/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  <c r="W121" s="257"/>
      <c r="X121" s="257"/>
      <c r="Y121" s="257"/>
      <c r="Z121" s="258"/>
      <c r="AA121" s="259" t="s">
        <v>393</v>
      </c>
      <c r="AB121" s="260"/>
      <c r="AC121" s="260"/>
      <c r="AD121" s="260"/>
      <c r="AK121">
        <f t="shared" si="7"/>
        <v>0</v>
      </c>
      <c r="AL121">
        <f t="shared" si="8"/>
        <v>0</v>
      </c>
    </row>
    <row r="122" spans="1:38" ht="12.75" hidden="1">
      <c r="A122" s="269" t="s">
        <v>394</v>
      </c>
      <c r="B122" s="270"/>
      <c r="C122" s="270"/>
      <c r="D122" s="270"/>
      <c r="E122" s="270"/>
      <c r="F122" s="270"/>
      <c r="G122" s="270"/>
      <c r="H122" s="270"/>
      <c r="I122" s="270"/>
      <c r="J122" s="270"/>
      <c r="K122" s="270"/>
      <c r="L122" s="270"/>
      <c r="M122" s="270"/>
      <c r="N122" s="270"/>
      <c r="O122" s="270"/>
      <c r="P122" s="270"/>
      <c r="Q122" s="270"/>
      <c r="R122" s="270"/>
      <c r="S122" s="270"/>
      <c r="T122" s="270"/>
      <c r="U122" s="270"/>
      <c r="V122" s="270"/>
      <c r="W122" s="270"/>
      <c r="X122" s="270"/>
      <c r="Y122" s="270"/>
      <c r="Z122" s="271"/>
      <c r="AA122" s="259" t="s">
        <v>395</v>
      </c>
      <c r="AB122" s="260"/>
      <c r="AC122" s="260"/>
      <c r="AD122" s="260"/>
      <c r="AK122">
        <f t="shared" si="7"/>
        <v>0</v>
      </c>
      <c r="AL122">
        <f t="shared" si="8"/>
        <v>0</v>
      </c>
    </row>
    <row r="123" spans="1:38" ht="12.75" hidden="1">
      <c r="A123" s="269" t="s">
        <v>396</v>
      </c>
      <c r="B123" s="270"/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  <c r="O123" s="270"/>
      <c r="P123" s="270"/>
      <c r="Q123" s="270"/>
      <c r="R123" s="270"/>
      <c r="S123" s="270"/>
      <c r="T123" s="270"/>
      <c r="U123" s="270"/>
      <c r="V123" s="270"/>
      <c r="W123" s="270"/>
      <c r="X123" s="270"/>
      <c r="Y123" s="270"/>
      <c r="Z123" s="271"/>
      <c r="AA123" s="259" t="s">
        <v>397</v>
      </c>
      <c r="AB123" s="260"/>
      <c r="AC123" s="260"/>
      <c r="AD123" s="260"/>
      <c r="AK123">
        <f t="shared" si="7"/>
        <v>0</v>
      </c>
      <c r="AL123">
        <f t="shared" si="8"/>
        <v>0</v>
      </c>
    </row>
    <row r="124" spans="1:38" ht="12.75" hidden="1">
      <c r="A124" s="272" t="s">
        <v>398</v>
      </c>
      <c r="B124" s="273"/>
      <c r="C124" s="273"/>
      <c r="D124" s="273"/>
      <c r="E124" s="273"/>
      <c r="F124" s="273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73"/>
      <c r="R124" s="273"/>
      <c r="S124" s="273"/>
      <c r="T124" s="273"/>
      <c r="U124" s="273"/>
      <c r="V124" s="273"/>
      <c r="W124" s="273"/>
      <c r="X124" s="273"/>
      <c r="Y124" s="273"/>
      <c r="Z124" s="274"/>
      <c r="AA124" s="267" t="s">
        <v>399</v>
      </c>
      <c r="AB124" s="268"/>
      <c r="AC124" s="268"/>
      <c r="AD124" s="268"/>
      <c r="AE124">
        <f>SUM(AE120:AE123)</f>
        <v>0</v>
      </c>
      <c r="AG124">
        <f>SUM(AG120:AG123)</f>
        <v>0</v>
      </c>
      <c r="AI124">
        <f>SUM(AI120:AI123)</f>
        <v>0</v>
      </c>
      <c r="AK124">
        <f t="shared" si="7"/>
        <v>0</v>
      </c>
      <c r="AL124">
        <f t="shared" si="8"/>
        <v>0</v>
      </c>
    </row>
    <row r="125" spans="1:38" ht="12.75" hidden="1">
      <c r="A125" s="256" t="s">
        <v>400</v>
      </c>
      <c r="B125" s="257"/>
      <c r="C125" s="257"/>
      <c r="D125" s="257"/>
      <c r="E125" s="257"/>
      <c r="F125" s="257"/>
      <c r="G125" s="257"/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/>
      <c r="X125" s="257"/>
      <c r="Y125" s="257"/>
      <c r="Z125" s="258"/>
      <c r="AA125" s="259" t="s">
        <v>401</v>
      </c>
      <c r="AB125" s="260"/>
      <c r="AC125" s="260"/>
      <c r="AD125" s="260"/>
      <c r="AK125">
        <f t="shared" si="7"/>
        <v>0</v>
      </c>
      <c r="AL125">
        <f t="shared" si="8"/>
        <v>0</v>
      </c>
    </row>
    <row r="126" spans="1:38" ht="12.75">
      <c r="A126" s="272" t="s">
        <v>402</v>
      </c>
      <c r="B126" s="273"/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  <c r="V126" s="273"/>
      <c r="W126" s="273"/>
      <c r="X126" s="273"/>
      <c r="Y126" s="273"/>
      <c r="Z126" s="274"/>
      <c r="AA126" s="267" t="s">
        <v>403</v>
      </c>
      <c r="AB126" s="268"/>
      <c r="AC126" s="268"/>
      <c r="AD126" s="268"/>
      <c r="AE126">
        <f>SUM(AE119,AE124,AE125)</f>
        <v>114750</v>
      </c>
      <c r="AF126">
        <f>SUM(AF119,AF124,AF125)</f>
        <v>117520</v>
      </c>
      <c r="AG126">
        <f>SUM(AG119,AG124,AG125)</f>
        <v>0</v>
      </c>
      <c r="AH126">
        <f>SUM(AH119,AH124,AH125)</f>
        <v>0</v>
      </c>
      <c r="AI126">
        <f>SUM(AI119,AI124,AI125)</f>
        <v>0</v>
      </c>
      <c r="AJ126">
        <f>SUM(AJ119,AJ124,AJ125)</f>
        <v>0</v>
      </c>
      <c r="AK126">
        <f t="shared" si="7"/>
        <v>114750</v>
      </c>
      <c r="AL126">
        <f t="shared" si="8"/>
        <v>117520</v>
      </c>
    </row>
    <row r="128" spans="1:38" s="1" customFormat="1" ht="12.75">
      <c r="A128" s="1" t="s">
        <v>404</v>
      </c>
      <c r="AE128" s="1">
        <f>SUM(AE98,AE126)</f>
        <v>242132</v>
      </c>
      <c r="AF128" s="1">
        <f aca="true" t="shared" si="9" ref="AF128:AL128">SUM(AF98,AF126)</f>
        <v>246224</v>
      </c>
      <c r="AG128" s="1">
        <f t="shared" si="9"/>
        <v>36696</v>
      </c>
      <c r="AH128" s="1">
        <f t="shared" si="9"/>
        <v>40469</v>
      </c>
      <c r="AI128" s="1">
        <f t="shared" si="9"/>
        <v>93082</v>
      </c>
      <c r="AJ128" s="1">
        <f t="shared" si="9"/>
        <v>93249</v>
      </c>
      <c r="AK128" s="1">
        <f t="shared" si="9"/>
        <v>371910</v>
      </c>
      <c r="AL128" s="1">
        <f t="shared" si="9"/>
        <v>379942</v>
      </c>
    </row>
    <row r="190" ht="15.75" customHeight="1"/>
  </sheetData>
  <sheetProtection/>
  <mergeCells count="241">
    <mergeCell ref="AG7:AH7"/>
    <mergeCell ref="AI7:AJ7"/>
    <mergeCell ref="AK7:AL7"/>
    <mergeCell ref="AE102:AF102"/>
    <mergeCell ref="AG102:AH102"/>
    <mergeCell ref="AI102:AJ102"/>
    <mergeCell ref="AK102:AL102"/>
    <mergeCell ref="A123:Z123"/>
    <mergeCell ref="AA123:AD123"/>
    <mergeCell ref="A126:Z126"/>
    <mergeCell ref="AA126:AD126"/>
    <mergeCell ref="A124:Z124"/>
    <mergeCell ref="AA124:AD124"/>
    <mergeCell ref="A125:Z125"/>
    <mergeCell ref="AA125:AD125"/>
    <mergeCell ref="A120:Z120"/>
    <mergeCell ref="AA120:AD120"/>
    <mergeCell ref="A121:Z121"/>
    <mergeCell ref="AA121:AD121"/>
    <mergeCell ref="A122:Z122"/>
    <mergeCell ref="AA122:AD122"/>
    <mergeCell ref="A117:Z117"/>
    <mergeCell ref="AA117:AD117"/>
    <mergeCell ref="A118:Z118"/>
    <mergeCell ref="AA118:AD118"/>
    <mergeCell ref="A119:Z119"/>
    <mergeCell ref="AA119:AD119"/>
    <mergeCell ref="A113:Z113"/>
    <mergeCell ref="AA113:AD113"/>
    <mergeCell ref="A115:Z115"/>
    <mergeCell ref="AA115:AD115"/>
    <mergeCell ref="A116:Z116"/>
    <mergeCell ref="AA116:AD116"/>
    <mergeCell ref="A49:Z49"/>
    <mergeCell ref="AA49:AD49"/>
    <mergeCell ref="AA86:AD86"/>
    <mergeCell ref="A84:Z84"/>
    <mergeCell ref="AA84:AD84"/>
    <mergeCell ref="A85:Z85"/>
    <mergeCell ref="AA85:AD85"/>
    <mergeCell ref="A86:Z86"/>
    <mergeCell ref="A46:Z46"/>
    <mergeCell ref="AA46:AD46"/>
    <mergeCell ref="A47:Z47"/>
    <mergeCell ref="AA47:AD47"/>
    <mergeCell ref="A48:Z48"/>
    <mergeCell ref="AA48:AD48"/>
    <mergeCell ref="A112:Z112"/>
    <mergeCell ref="AA112:AD112"/>
    <mergeCell ref="A5:AA5"/>
    <mergeCell ref="A7:I7"/>
    <mergeCell ref="A41:Z41"/>
    <mergeCell ref="AA41:AD41"/>
    <mergeCell ref="A42:Z42"/>
    <mergeCell ref="AA42:AD42"/>
    <mergeCell ref="A110:Z110"/>
    <mergeCell ref="AA110:AD110"/>
    <mergeCell ref="A107:Z107"/>
    <mergeCell ref="AA107:AD107"/>
    <mergeCell ref="A111:Z111"/>
    <mergeCell ref="AA111:AD111"/>
    <mergeCell ref="A108:Z108"/>
    <mergeCell ref="AA108:AD108"/>
    <mergeCell ref="A109:Z109"/>
    <mergeCell ref="AA109:AD109"/>
    <mergeCell ref="A104:Z104"/>
    <mergeCell ref="AA104:AD104"/>
    <mergeCell ref="A105:Z105"/>
    <mergeCell ref="AA105:AD105"/>
    <mergeCell ref="A106:Z106"/>
    <mergeCell ref="AA106:AD106"/>
    <mergeCell ref="A103:Z103"/>
    <mergeCell ref="AA103:AD103"/>
    <mergeCell ref="A100:F100"/>
    <mergeCell ref="A98:Z98"/>
    <mergeCell ref="AA98:AD98"/>
    <mergeCell ref="A101:F101"/>
    <mergeCell ref="A102:F102"/>
    <mergeCell ref="AA96:AD96"/>
    <mergeCell ref="A97:Z97"/>
    <mergeCell ref="AA97:AD97"/>
    <mergeCell ref="A94:Z94"/>
    <mergeCell ref="AA94:AD94"/>
    <mergeCell ref="A95:Z95"/>
    <mergeCell ref="AA95:AD95"/>
    <mergeCell ref="A96:Z96"/>
    <mergeCell ref="AA92:AD92"/>
    <mergeCell ref="A93:Z93"/>
    <mergeCell ref="AA93:AD93"/>
    <mergeCell ref="A90:Z90"/>
    <mergeCell ref="AA90:AD90"/>
    <mergeCell ref="A91:Z91"/>
    <mergeCell ref="AA91:AD91"/>
    <mergeCell ref="A92:Z92"/>
    <mergeCell ref="AA89:AD89"/>
    <mergeCell ref="A87:Z87"/>
    <mergeCell ref="AA87:AD87"/>
    <mergeCell ref="A88:Z88"/>
    <mergeCell ref="AA88:AD88"/>
    <mergeCell ref="A89:Z89"/>
    <mergeCell ref="AA82:AD82"/>
    <mergeCell ref="A83:Z83"/>
    <mergeCell ref="AA83:AD83"/>
    <mergeCell ref="A80:Z80"/>
    <mergeCell ref="AA80:AD80"/>
    <mergeCell ref="A81:Z81"/>
    <mergeCell ref="AA81:AD81"/>
    <mergeCell ref="A82:Z82"/>
    <mergeCell ref="AA78:AD78"/>
    <mergeCell ref="A79:Z79"/>
    <mergeCell ref="AA79:AD79"/>
    <mergeCell ref="A76:Z76"/>
    <mergeCell ref="AA76:AD76"/>
    <mergeCell ref="A77:Z77"/>
    <mergeCell ref="AA77:AD77"/>
    <mergeCell ref="A78:Z78"/>
    <mergeCell ref="AA74:AD74"/>
    <mergeCell ref="A75:Z75"/>
    <mergeCell ref="AA75:AD75"/>
    <mergeCell ref="A72:Z72"/>
    <mergeCell ref="AA72:AD72"/>
    <mergeCell ref="A73:Z73"/>
    <mergeCell ref="AA73:AD73"/>
    <mergeCell ref="A74:Z74"/>
    <mergeCell ref="AA70:AD70"/>
    <mergeCell ref="A71:Z71"/>
    <mergeCell ref="AA71:AD71"/>
    <mergeCell ref="A68:Z68"/>
    <mergeCell ref="AA68:AD68"/>
    <mergeCell ref="A69:Z69"/>
    <mergeCell ref="AA69:AD69"/>
    <mergeCell ref="A70:Z70"/>
    <mergeCell ref="A63:Z63"/>
    <mergeCell ref="AA63:AD63"/>
    <mergeCell ref="AA66:AD66"/>
    <mergeCell ref="A67:Z67"/>
    <mergeCell ref="AA67:AD67"/>
    <mergeCell ref="A64:Z64"/>
    <mergeCell ref="AA64:AD64"/>
    <mergeCell ref="A65:Z65"/>
    <mergeCell ref="AA65:AD65"/>
    <mergeCell ref="A66:Z66"/>
    <mergeCell ref="A60:Z60"/>
    <mergeCell ref="AA60:AD60"/>
    <mergeCell ref="A61:Z61"/>
    <mergeCell ref="AA61:AD61"/>
    <mergeCell ref="A62:Z62"/>
    <mergeCell ref="AA62:AD62"/>
    <mergeCell ref="A57:Z57"/>
    <mergeCell ref="AA57:AD57"/>
    <mergeCell ref="A58:Z58"/>
    <mergeCell ref="AA58:AD58"/>
    <mergeCell ref="A59:Z59"/>
    <mergeCell ref="AA59:AD59"/>
    <mergeCell ref="A54:Z54"/>
    <mergeCell ref="AA54:AD54"/>
    <mergeCell ref="A55:Z55"/>
    <mergeCell ref="AA55:AD55"/>
    <mergeCell ref="A56:Z56"/>
    <mergeCell ref="AA56:AD56"/>
    <mergeCell ref="A50:Z50"/>
    <mergeCell ref="AA50:AD50"/>
    <mergeCell ref="A51:Z51"/>
    <mergeCell ref="AA51:AD51"/>
    <mergeCell ref="A53:Z53"/>
    <mergeCell ref="AA53:AD53"/>
    <mergeCell ref="A52:Z52"/>
    <mergeCell ref="AA52:AD52"/>
    <mergeCell ref="A45:Z45"/>
    <mergeCell ref="AA45:AD45"/>
    <mergeCell ref="A40:Z40"/>
    <mergeCell ref="AA40:AD40"/>
    <mergeCell ref="A43:Z43"/>
    <mergeCell ref="AA43:AD43"/>
    <mergeCell ref="A38:Z38"/>
    <mergeCell ref="AA38:AD38"/>
    <mergeCell ref="A39:Z39"/>
    <mergeCell ref="AA39:AD39"/>
    <mergeCell ref="A44:Z44"/>
    <mergeCell ref="AA44:AD44"/>
    <mergeCell ref="A35:Z35"/>
    <mergeCell ref="AA35:AD35"/>
    <mergeCell ref="A36:Z36"/>
    <mergeCell ref="AA36:AD36"/>
    <mergeCell ref="A37:Z37"/>
    <mergeCell ref="AA37:AD37"/>
    <mergeCell ref="A32:Z32"/>
    <mergeCell ref="AA32:AD32"/>
    <mergeCell ref="A33:Z33"/>
    <mergeCell ref="AA33:AD33"/>
    <mergeCell ref="A34:Z34"/>
    <mergeCell ref="AA34:AD34"/>
    <mergeCell ref="A29:Z29"/>
    <mergeCell ref="AA29:AD29"/>
    <mergeCell ref="A30:Z30"/>
    <mergeCell ref="AA30:AD30"/>
    <mergeCell ref="A31:Z31"/>
    <mergeCell ref="AA31:AD31"/>
    <mergeCell ref="A26:Z26"/>
    <mergeCell ref="AA26:AD26"/>
    <mergeCell ref="A27:Z27"/>
    <mergeCell ref="AA27:AD27"/>
    <mergeCell ref="A28:Z28"/>
    <mergeCell ref="AA28:AD28"/>
    <mergeCell ref="A23:Z23"/>
    <mergeCell ref="AA23:AD23"/>
    <mergeCell ref="A24:Z24"/>
    <mergeCell ref="AA24:AD24"/>
    <mergeCell ref="A25:Z25"/>
    <mergeCell ref="AA25:AD25"/>
    <mergeCell ref="A20:Z20"/>
    <mergeCell ref="AA20:AD20"/>
    <mergeCell ref="A21:Z21"/>
    <mergeCell ref="AA21:AD21"/>
    <mergeCell ref="A22:Z22"/>
    <mergeCell ref="AA22:AD22"/>
    <mergeCell ref="A17:Z17"/>
    <mergeCell ref="AA17:AD17"/>
    <mergeCell ref="A18:Z18"/>
    <mergeCell ref="AA18:AD18"/>
    <mergeCell ref="A19:Z19"/>
    <mergeCell ref="AA19:AD19"/>
    <mergeCell ref="A14:Z14"/>
    <mergeCell ref="AA14:AD14"/>
    <mergeCell ref="A15:Z15"/>
    <mergeCell ref="AA15:AD15"/>
    <mergeCell ref="A16:Z16"/>
    <mergeCell ref="AA16:AD16"/>
    <mergeCell ref="A11:Z11"/>
    <mergeCell ref="AA11:AD11"/>
    <mergeCell ref="A12:Z12"/>
    <mergeCell ref="AA12:AD12"/>
    <mergeCell ref="A13:Z13"/>
    <mergeCell ref="AA13:AD13"/>
    <mergeCell ref="A1:F1"/>
    <mergeCell ref="A9:Z9"/>
    <mergeCell ref="AA9:AD9"/>
    <mergeCell ref="A4:F4"/>
    <mergeCell ref="A3:I3"/>
    <mergeCell ref="A10:Z10"/>
    <mergeCell ref="AA10:AD10"/>
  </mergeCells>
  <printOptions gridLines="1"/>
  <pageMargins left="0.75" right="0.75" top="1" bottom="1" header="0.5" footer="0.5"/>
  <pageSetup horizontalDpi="600" verticalDpi="6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L51"/>
  <sheetViews>
    <sheetView zoomScaleSheetLayoutView="100" workbookViewId="0" topLeftCell="D1">
      <selection activeCell="J14" sqref="J14"/>
    </sheetView>
  </sheetViews>
  <sheetFormatPr defaultColWidth="8.00390625" defaultRowHeight="12.75"/>
  <cols>
    <col min="1" max="1" width="5.8515625" style="8" customWidth="1"/>
    <col min="2" max="2" width="47.28125" style="11" customWidth="1"/>
    <col min="3" max="3" width="14.00390625" style="8" customWidth="1"/>
    <col min="4" max="4" width="47.28125" style="8" customWidth="1"/>
    <col min="5" max="6" width="14.00390625" style="8" customWidth="1"/>
    <col min="7" max="7" width="4.140625" style="8" customWidth="1"/>
    <col min="8" max="16384" width="8.00390625" style="8" customWidth="1"/>
  </cols>
  <sheetData>
    <row r="1" spans="4:6" ht="12.75">
      <c r="D1" s="339" t="s">
        <v>604</v>
      </c>
      <c r="E1" s="339"/>
      <c r="F1" s="178"/>
    </row>
    <row r="2" spans="2:7" ht="25.5" customHeight="1">
      <c r="B2" s="121" t="s">
        <v>537</v>
      </c>
      <c r="C2" s="122"/>
      <c r="D2" s="122"/>
      <c r="E2" s="122"/>
      <c r="F2" s="122"/>
      <c r="G2" s="297"/>
    </row>
    <row r="3" spans="2:7" ht="14.25" thickBot="1">
      <c r="B3" s="303" t="s">
        <v>543</v>
      </c>
      <c r="C3" s="303"/>
      <c r="D3" s="303"/>
      <c r="E3" s="12" t="s">
        <v>406</v>
      </c>
      <c r="F3" s="12"/>
      <c r="G3" s="297"/>
    </row>
    <row r="4" spans="1:7" ht="18" customHeight="1" thickBot="1">
      <c r="A4" s="337" t="s">
        <v>407</v>
      </c>
      <c r="B4" s="13" t="s">
        <v>408</v>
      </c>
      <c r="C4" s="14"/>
      <c r="D4" s="13" t="s">
        <v>409</v>
      </c>
      <c r="E4" s="202"/>
      <c r="F4" s="192"/>
      <c r="G4" s="297"/>
    </row>
    <row r="5" spans="1:7" s="18" customFormat="1" ht="35.25" customHeight="1" thickBot="1">
      <c r="A5" s="338"/>
      <c r="B5" s="15" t="s">
        <v>410</v>
      </c>
      <c r="C5" s="16" t="s">
        <v>507</v>
      </c>
      <c r="D5" s="15" t="s">
        <v>410</v>
      </c>
      <c r="E5" s="196" t="s">
        <v>619</v>
      </c>
      <c r="F5" s="16" t="s">
        <v>620</v>
      </c>
      <c r="G5" s="297"/>
    </row>
    <row r="6" spans="1:7" ht="12.75" customHeight="1">
      <c r="A6" s="22" t="s">
        <v>414</v>
      </c>
      <c r="B6" s="23" t="s">
        <v>503</v>
      </c>
      <c r="C6" s="24">
        <v>0</v>
      </c>
      <c r="D6" s="23" t="s">
        <v>416</v>
      </c>
      <c r="E6" s="203"/>
      <c r="F6" s="27"/>
      <c r="G6" s="297"/>
    </row>
    <row r="7" spans="1:7" ht="12.75" customHeight="1">
      <c r="A7" s="25" t="s">
        <v>417</v>
      </c>
      <c r="B7" s="26" t="s">
        <v>504</v>
      </c>
      <c r="C7" s="27"/>
      <c r="D7" s="26" t="s">
        <v>418</v>
      </c>
      <c r="E7" s="204"/>
      <c r="F7" s="27"/>
      <c r="G7" s="297"/>
    </row>
    <row r="8" spans="1:7" ht="12.75" customHeight="1">
      <c r="A8" s="25" t="s">
        <v>411</v>
      </c>
      <c r="B8" s="26" t="s">
        <v>415</v>
      </c>
      <c r="C8" s="27">
        <v>0</v>
      </c>
      <c r="D8" s="26" t="s">
        <v>419</v>
      </c>
      <c r="E8" s="204"/>
      <c r="F8" s="27"/>
      <c r="G8" s="297"/>
    </row>
    <row r="9" spans="1:7" ht="12.75" customHeight="1">
      <c r="A9" s="25" t="s">
        <v>412</v>
      </c>
      <c r="B9" s="28" t="s">
        <v>505</v>
      </c>
      <c r="C9" s="27"/>
      <c r="D9" s="26" t="s">
        <v>420</v>
      </c>
      <c r="E9" s="204">
        <v>2090</v>
      </c>
      <c r="F9" s="27"/>
      <c r="G9" s="297"/>
    </row>
    <row r="10" spans="1:7" ht="12.75" customHeight="1">
      <c r="A10" s="25" t="s">
        <v>413</v>
      </c>
      <c r="B10" s="26" t="s">
        <v>506</v>
      </c>
      <c r="C10" s="27"/>
      <c r="D10" s="26" t="s">
        <v>509</v>
      </c>
      <c r="E10" s="204"/>
      <c r="F10" s="27"/>
      <c r="G10" s="297"/>
    </row>
    <row r="11" spans="1:7" ht="12.75" customHeight="1" thickBot="1">
      <c r="A11" s="32" t="s">
        <v>421</v>
      </c>
      <c r="B11" s="33" t="s">
        <v>508</v>
      </c>
      <c r="C11" s="34"/>
      <c r="D11" s="35" t="s">
        <v>512</v>
      </c>
      <c r="E11" s="205"/>
      <c r="F11" s="195"/>
      <c r="G11" s="297"/>
    </row>
    <row r="12" spans="1:7" ht="13.5" thickBot="1">
      <c r="A12" s="29" t="s">
        <v>422</v>
      </c>
      <c r="B12" s="38" t="s">
        <v>538</v>
      </c>
      <c r="C12" s="39">
        <f>SUM(C6:C11)</f>
        <v>0</v>
      </c>
      <c r="D12" s="38" t="s">
        <v>540</v>
      </c>
      <c r="E12" s="191">
        <f>SUM(E6:E11)</f>
        <v>2090</v>
      </c>
      <c r="F12" s="118"/>
      <c r="G12" s="297"/>
    </row>
    <row r="13" spans="1:6" ht="12.75">
      <c r="A13" s="40" t="s">
        <v>423</v>
      </c>
      <c r="B13" s="23" t="s">
        <v>515</v>
      </c>
      <c r="C13" s="24"/>
      <c r="D13" s="23" t="s">
        <v>448</v>
      </c>
      <c r="E13" s="203"/>
      <c r="F13" s="27"/>
    </row>
    <row r="14" spans="1:6" ht="12.75">
      <c r="A14" s="36" t="s">
        <v>424</v>
      </c>
      <c r="B14" s="26" t="s">
        <v>516</v>
      </c>
      <c r="C14" s="27"/>
      <c r="D14" s="26" t="s">
        <v>449</v>
      </c>
      <c r="E14" s="204"/>
      <c r="F14" s="27"/>
    </row>
    <row r="15" spans="1:6" ht="12.75">
      <c r="A15" s="36" t="s">
        <v>425</v>
      </c>
      <c r="B15" s="41" t="s">
        <v>520</v>
      </c>
      <c r="C15" s="27"/>
      <c r="D15" s="26" t="s">
        <v>517</v>
      </c>
      <c r="E15" s="204"/>
      <c r="F15" s="27"/>
    </row>
    <row r="16" spans="1:6" ht="13.5" thickBot="1">
      <c r="A16" s="40" t="s">
        <v>426</v>
      </c>
      <c r="B16" s="41"/>
      <c r="C16" s="42"/>
      <c r="D16" s="35" t="s">
        <v>521</v>
      </c>
      <c r="E16" s="206"/>
      <c r="F16" s="195"/>
    </row>
    <row r="17" spans="1:6" ht="12.75">
      <c r="A17" s="114">
        <v>12</v>
      </c>
      <c r="B17" s="116" t="s">
        <v>539</v>
      </c>
      <c r="C17" s="117">
        <f>SUM(C13:C15)</f>
        <v>0</v>
      </c>
      <c r="D17" s="116" t="s">
        <v>541</v>
      </c>
      <c r="E17" s="207">
        <f>SUM(E13:E16)</f>
        <v>0</v>
      </c>
      <c r="F17" s="118"/>
    </row>
    <row r="18" spans="1:90" s="119" customFormat="1" ht="12.75">
      <c r="A18" s="115" t="s">
        <v>428</v>
      </c>
      <c r="B18" s="115" t="s">
        <v>173</v>
      </c>
      <c r="C18" s="118">
        <f>SUM(C12,C17)</f>
        <v>0</v>
      </c>
      <c r="D18" s="115" t="s">
        <v>542</v>
      </c>
      <c r="E18" s="208">
        <f>SUM(E12,E17)</f>
        <v>2090</v>
      </c>
      <c r="F18" s="118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</row>
    <row r="19" spans="2:6" ht="14.25" thickBot="1">
      <c r="B19" s="303" t="s">
        <v>544</v>
      </c>
      <c r="C19" s="303"/>
      <c r="D19" s="303"/>
      <c r="E19" s="12" t="s">
        <v>406</v>
      </c>
      <c r="F19" s="216"/>
    </row>
    <row r="20" spans="1:6" ht="18" customHeight="1" thickBot="1">
      <c r="A20" s="337" t="s">
        <v>407</v>
      </c>
      <c r="B20" s="13" t="s">
        <v>408</v>
      </c>
      <c r="C20" s="14"/>
      <c r="D20" s="13" t="s">
        <v>409</v>
      </c>
      <c r="E20" s="202"/>
      <c r="F20" s="192"/>
    </row>
    <row r="21" spans="1:7" s="18" customFormat="1" ht="34.5" customHeight="1" thickBot="1">
      <c r="A21" s="338"/>
      <c r="B21" s="15" t="s">
        <v>410</v>
      </c>
      <c r="C21" s="16" t="s">
        <v>507</v>
      </c>
      <c r="D21" s="15" t="s">
        <v>410</v>
      </c>
      <c r="E21" s="196" t="s">
        <v>619</v>
      </c>
      <c r="F21" s="16" t="s">
        <v>620</v>
      </c>
      <c r="G21" s="8"/>
    </row>
    <row r="22" spans="1:6" ht="12.75" customHeight="1">
      <c r="A22" s="22" t="s">
        <v>414</v>
      </c>
      <c r="B22" s="23" t="s">
        <v>503</v>
      </c>
      <c r="C22" s="160">
        <v>85561</v>
      </c>
      <c r="D22" s="23" t="s">
        <v>416</v>
      </c>
      <c r="E22" s="209">
        <v>55040</v>
      </c>
      <c r="F22" s="161"/>
    </row>
    <row r="23" spans="1:6" ht="12.75" customHeight="1">
      <c r="A23" s="25" t="s">
        <v>417</v>
      </c>
      <c r="B23" s="26" t="s">
        <v>504</v>
      </c>
      <c r="C23" s="161">
        <v>6580</v>
      </c>
      <c r="D23" s="26" t="s">
        <v>418</v>
      </c>
      <c r="E23" s="210">
        <v>14152</v>
      </c>
      <c r="F23" s="161"/>
    </row>
    <row r="24" spans="1:6" ht="12.75" customHeight="1">
      <c r="A24" s="25" t="s">
        <v>411</v>
      </c>
      <c r="B24" s="26" t="s">
        <v>415</v>
      </c>
      <c r="C24" s="161">
        <v>67670</v>
      </c>
      <c r="D24" s="26" t="s">
        <v>419</v>
      </c>
      <c r="E24" s="210">
        <v>74038</v>
      </c>
      <c r="F24" s="161"/>
    </row>
    <row r="25" spans="1:6" ht="12.75" customHeight="1">
      <c r="A25" s="25" t="s">
        <v>412</v>
      </c>
      <c r="B25" s="28" t="s">
        <v>505</v>
      </c>
      <c r="C25" s="161">
        <v>18959</v>
      </c>
      <c r="D25" s="26" t="s">
        <v>420</v>
      </c>
      <c r="E25" s="210">
        <v>32052</v>
      </c>
      <c r="F25" s="161"/>
    </row>
    <row r="26" spans="1:6" ht="12.75" customHeight="1">
      <c r="A26" s="25" t="s">
        <v>413</v>
      </c>
      <c r="B26" s="26" t="s">
        <v>506</v>
      </c>
      <c r="C26" s="161">
        <v>3516</v>
      </c>
      <c r="D26" s="26" t="s">
        <v>509</v>
      </c>
      <c r="E26" s="210">
        <v>29579</v>
      </c>
      <c r="F26" s="161"/>
    </row>
    <row r="27" spans="1:6" ht="12.75" customHeight="1">
      <c r="A27" s="32" t="s">
        <v>421</v>
      </c>
      <c r="B27" s="33" t="s">
        <v>508</v>
      </c>
      <c r="C27" s="166">
        <v>174830</v>
      </c>
      <c r="D27" s="35" t="s">
        <v>512</v>
      </c>
      <c r="E27" s="211">
        <v>114750</v>
      </c>
      <c r="F27" s="161"/>
    </row>
    <row r="28" spans="1:6" ht="12.75" customHeight="1" thickBot="1">
      <c r="A28" s="32"/>
      <c r="B28" s="33"/>
      <c r="C28" s="171"/>
      <c r="D28" s="33" t="s">
        <v>585</v>
      </c>
      <c r="E28" s="201">
        <v>7472</v>
      </c>
      <c r="F28" s="161"/>
    </row>
    <row r="29" spans="1:6" ht="13.5" thickBot="1">
      <c r="A29" s="29" t="s">
        <v>422</v>
      </c>
      <c r="B29" s="38" t="s">
        <v>538</v>
      </c>
      <c r="C29" s="162">
        <f>SUM(C22:C27)</f>
        <v>357116</v>
      </c>
      <c r="D29" s="38" t="s">
        <v>540</v>
      </c>
      <c r="E29" s="212">
        <f>SUM(E22:E25,E27,E28)</f>
        <v>297504</v>
      </c>
      <c r="F29" s="164"/>
    </row>
    <row r="30" spans="1:6" ht="12.75">
      <c r="A30" s="40" t="s">
        <v>423</v>
      </c>
      <c r="B30" s="23" t="s">
        <v>515</v>
      </c>
      <c r="C30" s="160">
        <v>12287</v>
      </c>
      <c r="D30" s="23" t="s">
        <v>448</v>
      </c>
      <c r="E30" s="209">
        <v>2100</v>
      </c>
      <c r="F30" s="161"/>
    </row>
    <row r="31" spans="1:6" ht="12.75">
      <c r="A31" s="36" t="s">
        <v>424</v>
      </c>
      <c r="B31" s="26" t="s">
        <v>516</v>
      </c>
      <c r="C31" s="161"/>
      <c r="D31" s="26" t="s">
        <v>449</v>
      </c>
      <c r="E31" s="210">
        <v>29980</v>
      </c>
      <c r="F31" s="161"/>
    </row>
    <row r="32" spans="1:6" ht="12.75">
      <c r="A32" s="36" t="s">
        <v>425</v>
      </c>
      <c r="B32" s="41" t="s">
        <v>520</v>
      </c>
      <c r="C32" s="161"/>
      <c r="D32" s="26" t="s">
        <v>517</v>
      </c>
      <c r="E32" s="210">
        <v>347</v>
      </c>
      <c r="F32" s="161"/>
    </row>
    <row r="33" spans="1:6" ht="13.5" thickBot="1">
      <c r="A33" s="40" t="s">
        <v>426</v>
      </c>
      <c r="B33" s="41"/>
      <c r="C33" s="163"/>
      <c r="D33" s="35" t="s">
        <v>521</v>
      </c>
      <c r="E33" s="209"/>
      <c r="F33" s="161"/>
    </row>
    <row r="34" spans="1:6" ht="12.75">
      <c r="A34" s="114">
        <v>12</v>
      </c>
      <c r="B34" s="116" t="s">
        <v>539</v>
      </c>
      <c r="C34" s="165">
        <f>SUM(C30:C33)</f>
        <v>12287</v>
      </c>
      <c r="D34" s="116" t="s">
        <v>541</v>
      </c>
      <c r="E34" s="213">
        <f>SUM(E30:E33)</f>
        <v>32427</v>
      </c>
      <c r="F34" s="167"/>
    </row>
    <row r="35" spans="1:90" s="119" customFormat="1" ht="12.75">
      <c r="A35" s="115" t="s">
        <v>428</v>
      </c>
      <c r="B35" s="115" t="s">
        <v>173</v>
      </c>
      <c r="C35" s="164">
        <f>SUM(C29,C34)</f>
        <v>369403</v>
      </c>
      <c r="D35" s="115" t="s">
        <v>542</v>
      </c>
      <c r="E35" s="214">
        <f>SUM(E29,E34)</f>
        <v>329931</v>
      </c>
      <c r="F35" s="167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</row>
    <row r="36" spans="2:6" ht="14.25" thickBot="1">
      <c r="B36" s="303" t="s">
        <v>545</v>
      </c>
      <c r="C36" s="303"/>
      <c r="D36" s="303"/>
      <c r="E36" s="12" t="s">
        <v>406</v>
      </c>
      <c r="F36" s="216"/>
    </row>
    <row r="37" spans="1:6" ht="13.5" thickBot="1">
      <c r="A37" s="337" t="s">
        <v>407</v>
      </c>
      <c r="B37" s="13" t="s">
        <v>408</v>
      </c>
      <c r="C37" s="14"/>
      <c r="D37" s="13" t="s">
        <v>409</v>
      </c>
      <c r="E37" s="202"/>
      <c r="F37" s="192"/>
    </row>
    <row r="38" spans="1:6" ht="34.5" thickBot="1">
      <c r="A38" s="338"/>
      <c r="B38" s="15" t="s">
        <v>410</v>
      </c>
      <c r="C38" s="16" t="s">
        <v>507</v>
      </c>
      <c r="D38" s="15" t="s">
        <v>410</v>
      </c>
      <c r="E38" s="196" t="s">
        <v>619</v>
      </c>
      <c r="F38" s="16" t="s">
        <v>620</v>
      </c>
    </row>
    <row r="39" spans="1:6" ht="12.75">
      <c r="A39" s="22" t="s">
        <v>414</v>
      </c>
      <c r="B39" s="23" t="s">
        <v>503</v>
      </c>
      <c r="C39" s="24"/>
      <c r="D39" s="23" t="s">
        <v>416</v>
      </c>
      <c r="E39" s="203">
        <v>26970</v>
      </c>
      <c r="F39" s="27"/>
    </row>
    <row r="40" spans="1:6" ht="12.75">
      <c r="A40" s="25" t="s">
        <v>417</v>
      </c>
      <c r="B40" s="26" t="s">
        <v>504</v>
      </c>
      <c r="C40" s="27"/>
      <c r="D40" s="26" t="s">
        <v>418</v>
      </c>
      <c r="E40" s="204">
        <v>7169</v>
      </c>
      <c r="F40" s="27"/>
    </row>
    <row r="41" spans="1:6" ht="12.75">
      <c r="A41" s="25" t="s">
        <v>411</v>
      </c>
      <c r="B41" s="26" t="s">
        <v>415</v>
      </c>
      <c r="C41" s="27"/>
      <c r="D41" s="26" t="s">
        <v>419</v>
      </c>
      <c r="E41" s="204">
        <v>5250</v>
      </c>
      <c r="F41" s="27"/>
    </row>
    <row r="42" spans="1:6" ht="12.75">
      <c r="A42" s="25" t="s">
        <v>412</v>
      </c>
      <c r="B42" s="28" t="s">
        <v>505</v>
      </c>
      <c r="C42" s="27"/>
      <c r="D42" s="26" t="s">
        <v>420</v>
      </c>
      <c r="E42" s="204"/>
      <c r="F42" s="27"/>
    </row>
    <row r="43" spans="1:6" ht="12.75">
      <c r="A43" s="25" t="s">
        <v>413</v>
      </c>
      <c r="B43" s="26" t="s">
        <v>506</v>
      </c>
      <c r="C43" s="27"/>
      <c r="D43" s="26" t="s">
        <v>509</v>
      </c>
      <c r="E43" s="204"/>
      <c r="F43" s="27"/>
    </row>
    <row r="44" spans="1:6" ht="13.5" thickBot="1">
      <c r="A44" s="32" t="s">
        <v>421</v>
      </c>
      <c r="B44" s="33" t="s">
        <v>508</v>
      </c>
      <c r="C44" s="34"/>
      <c r="D44" s="35" t="s">
        <v>512</v>
      </c>
      <c r="E44" s="205"/>
      <c r="F44" s="195"/>
    </row>
    <row r="45" spans="1:6" ht="13.5" thickBot="1">
      <c r="A45" s="29" t="s">
        <v>422</v>
      </c>
      <c r="B45" s="38" t="s">
        <v>538</v>
      </c>
      <c r="C45" s="168">
        <f>SUM(C39:C44)</f>
        <v>0</v>
      </c>
      <c r="D45" s="38" t="s">
        <v>540</v>
      </c>
      <c r="E45" s="215">
        <f>SUM(E39:E44)</f>
        <v>39389</v>
      </c>
      <c r="F45" s="167"/>
    </row>
    <row r="46" spans="1:6" ht="12.75">
      <c r="A46" s="40" t="s">
        <v>423</v>
      </c>
      <c r="B46" s="23" t="s">
        <v>515</v>
      </c>
      <c r="C46" s="24"/>
      <c r="D46" s="23" t="s">
        <v>448</v>
      </c>
      <c r="E46" s="203">
        <v>500</v>
      </c>
      <c r="F46" s="27"/>
    </row>
    <row r="47" spans="1:6" ht="12.75">
      <c r="A47" s="36" t="s">
        <v>424</v>
      </c>
      <c r="B47" s="26" t="s">
        <v>516</v>
      </c>
      <c r="C47" s="27"/>
      <c r="D47" s="26" t="s">
        <v>449</v>
      </c>
      <c r="E47" s="204"/>
      <c r="F47" s="27"/>
    </row>
    <row r="48" spans="1:6" ht="12.75">
      <c r="A48" s="36" t="s">
        <v>425</v>
      </c>
      <c r="B48" s="41" t="s">
        <v>520</v>
      </c>
      <c r="C48" s="27"/>
      <c r="D48" s="26" t="s">
        <v>517</v>
      </c>
      <c r="E48" s="204"/>
      <c r="F48" s="27"/>
    </row>
    <row r="49" spans="1:6" ht="13.5" thickBot="1">
      <c r="A49" s="40" t="s">
        <v>426</v>
      </c>
      <c r="B49" s="41"/>
      <c r="C49" s="42"/>
      <c r="D49" s="35" t="s">
        <v>521</v>
      </c>
      <c r="E49" s="206"/>
      <c r="F49" s="195"/>
    </row>
    <row r="50" spans="1:6" ht="12.75">
      <c r="A50" s="114">
        <v>12</v>
      </c>
      <c r="B50" s="116" t="s">
        <v>539</v>
      </c>
      <c r="C50" s="165">
        <f>SUM(C46:C49)</f>
        <v>0</v>
      </c>
      <c r="D50" s="116" t="s">
        <v>541</v>
      </c>
      <c r="E50" s="213">
        <f>SUM(E46:E49)</f>
        <v>500</v>
      </c>
      <c r="F50" s="167"/>
    </row>
    <row r="51" spans="1:6" ht="12.75">
      <c r="A51" s="115" t="s">
        <v>428</v>
      </c>
      <c r="B51" s="115" t="s">
        <v>173</v>
      </c>
      <c r="C51" s="167">
        <f>SUM(C45,C50)</f>
        <v>0</v>
      </c>
      <c r="D51" s="115" t="s">
        <v>542</v>
      </c>
      <c r="E51" s="214">
        <f>SUM(E45,E50)</f>
        <v>39889</v>
      </c>
      <c r="F51" s="167"/>
    </row>
  </sheetData>
  <sheetProtection/>
  <mergeCells count="8">
    <mergeCell ref="A37:A38"/>
    <mergeCell ref="A4:A5"/>
    <mergeCell ref="G2:G12"/>
    <mergeCell ref="B3:D3"/>
    <mergeCell ref="B19:D19"/>
    <mergeCell ref="A20:A21"/>
    <mergeCell ref="D1:E1"/>
    <mergeCell ref="B36:D36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2">
      <selection activeCell="L13" sqref="L13"/>
    </sheetView>
  </sheetViews>
  <sheetFormatPr defaultColWidth="9.140625" defaultRowHeight="12.75"/>
  <sheetData>
    <row r="1" spans="1:13" ht="12.75" hidden="1">
      <c r="A1" s="345" t="s">
        <v>547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s="1" customFormat="1" ht="12.75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s="1" customFormat="1" ht="12.7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s="1" customFormat="1" ht="12.75">
      <c r="A4" s="169"/>
      <c r="B4" s="169"/>
      <c r="C4" s="169"/>
      <c r="D4" s="169"/>
      <c r="E4" s="169"/>
      <c r="F4" s="169"/>
      <c r="G4" s="169"/>
      <c r="H4" s="341" t="s">
        <v>605</v>
      </c>
      <c r="I4" s="342"/>
      <c r="J4" s="342"/>
      <c r="K4" s="342"/>
      <c r="L4" s="342"/>
      <c r="M4" s="343"/>
    </row>
    <row r="5" spans="1:13" s="1" customFormat="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1" customFormat="1" ht="12.75">
      <c r="A6" s="340" t="s">
        <v>548</v>
      </c>
      <c r="B6" s="340"/>
      <c r="C6" s="340"/>
      <c r="D6" s="123" t="s">
        <v>549</v>
      </c>
      <c r="E6" s="123"/>
      <c r="F6" s="340" t="s">
        <v>551</v>
      </c>
      <c r="G6" s="340"/>
      <c r="H6" s="340" t="s">
        <v>552</v>
      </c>
      <c r="I6" s="340"/>
      <c r="J6" s="340" t="s">
        <v>554</v>
      </c>
      <c r="K6" s="340"/>
      <c r="L6" s="340" t="s">
        <v>464</v>
      </c>
      <c r="M6" s="340"/>
    </row>
    <row r="7" spans="1:13" s="1" customFormat="1" ht="12.75">
      <c r="A7" s="340"/>
      <c r="B7" s="340"/>
      <c r="C7" s="340"/>
      <c r="D7" s="340" t="s">
        <v>550</v>
      </c>
      <c r="E7" s="340"/>
      <c r="F7" s="340" t="s">
        <v>550</v>
      </c>
      <c r="G7" s="340"/>
      <c r="H7" s="340" t="s">
        <v>553</v>
      </c>
      <c r="I7" s="340"/>
      <c r="J7" s="340"/>
      <c r="K7" s="340"/>
      <c r="L7" s="340"/>
      <c r="M7" s="340"/>
    </row>
    <row r="8" spans="1:13" ht="12.7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13" ht="12.75">
      <c r="A9" s="344" t="s">
        <v>555</v>
      </c>
      <c r="B9" s="344"/>
      <c r="C9" s="344"/>
      <c r="D9" s="124">
        <v>5</v>
      </c>
      <c r="E9" s="124"/>
      <c r="F9" s="124"/>
      <c r="G9" s="124"/>
      <c r="H9" s="124"/>
      <c r="I9" s="124"/>
      <c r="J9" s="124"/>
      <c r="K9" s="124"/>
      <c r="L9" s="6">
        <f>SUM(D9:K9)</f>
        <v>5</v>
      </c>
      <c r="M9" s="124"/>
    </row>
    <row r="10" spans="1:13" ht="12.7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6">
        <f aca="true" t="shared" si="0" ref="L10:L15">SUM(D10:K10)</f>
        <v>0</v>
      </c>
      <c r="M10" s="124"/>
    </row>
    <row r="11" spans="1:13" ht="12.75">
      <c r="A11" s="344" t="s">
        <v>556</v>
      </c>
      <c r="B11" s="344"/>
      <c r="C11" s="344"/>
      <c r="D11" s="124">
        <v>7</v>
      </c>
      <c r="E11" s="124"/>
      <c r="F11" s="124">
        <v>1</v>
      </c>
      <c r="G11" s="124"/>
      <c r="H11" s="124"/>
      <c r="I11" s="124"/>
      <c r="J11" s="124"/>
      <c r="K11" s="124"/>
      <c r="L11" s="6">
        <f t="shared" si="0"/>
        <v>8</v>
      </c>
      <c r="M11" s="124"/>
    </row>
    <row r="12" spans="1:13" ht="12.7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6">
        <f t="shared" si="0"/>
        <v>0</v>
      </c>
      <c r="M12" s="124"/>
    </row>
    <row r="13" spans="1:13" ht="12.75">
      <c r="A13" s="124" t="s">
        <v>557</v>
      </c>
      <c r="B13" s="124"/>
      <c r="C13" s="124"/>
      <c r="D13" s="124">
        <v>16</v>
      </c>
      <c r="E13" s="124"/>
      <c r="F13" s="124"/>
      <c r="G13" s="124"/>
      <c r="H13" s="124"/>
      <c r="I13" s="124"/>
      <c r="J13" s="124"/>
      <c r="K13" s="124"/>
      <c r="L13" s="6">
        <f t="shared" si="0"/>
        <v>16</v>
      </c>
      <c r="M13" s="124"/>
    </row>
    <row r="14" spans="1:13" ht="12.7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6">
        <f t="shared" si="0"/>
        <v>0</v>
      </c>
      <c r="M14" s="124"/>
    </row>
    <row r="15" spans="1:13" s="1" customFormat="1" ht="12.75">
      <c r="A15" s="6" t="s">
        <v>464</v>
      </c>
      <c r="B15" s="6"/>
      <c r="C15" s="6"/>
      <c r="D15" s="6">
        <f>SUM(D9,D11,D13)</f>
        <v>28</v>
      </c>
      <c r="E15" s="6">
        <f aca="true" t="shared" si="1" ref="E15:K15">SUM(E9,E11,E13)</f>
        <v>0</v>
      </c>
      <c r="F15" s="6">
        <f t="shared" si="1"/>
        <v>1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0"/>
        <v>29</v>
      </c>
      <c r="M15" s="124"/>
    </row>
    <row r="16" spans="1:22" ht="12.75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22" s="6" customFormat="1" ht="12.75">
      <c r="A17" s="6" t="s">
        <v>554</v>
      </c>
      <c r="N17" s="127"/>
      <c r="O17" s="127"/>
      <c r="P17" s="127"/>
      <c r="Q17" s="127"/>
      <c r="R17" s="127"/>
      <c r="S17" s="127"/>
      <c r="T17" s="127"/>
      <c r="U17" s="127"/>
      <c r="V17" s="127"/>
    </row>
    <row r="18" s="125" customFormat="1" ht="12.75"/>
  </sheetData>
  <sheetProtection/>
  <mergeCells count="12">
    <mergeCell ref="H7:I7"/>
    <mergeCell ref="J6:K7"/>
    <mergeCell ref="L6:M7"/>
    <mergeCell ref="H4:M4"/>
    <mergeCell ref="A9:C9"/>
    <mergeCell ref="A11:C11"/>
    <mergeCell ref="A1:M2"/>
    <mergeCell ref="A6:C7"/>
    <mergeCell ref="D7:E7"/>
    <mergeCell ref="F6:G6"/>
    <mergeCell ref="F7:G7"/>
    <mergeCell ref="H6:I6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5"/>
  <sheetViews>
    <sheetView zoomScalePageLayoutView="0" workbookViewId="0" topLeftCell="A26">
      <selection activeCell="AJ86" sqref="AJ86"/>
    </sheetView>
  </sheetViews>
  <sheetFormatPr defaultColWidth="9.140625" defaultRowHeight="12.75"/>
  <cols>
    <col min="10" max="10" width="0.13671875" style="0" customWidth="1"/>
    <col min="11" max="12" width="9.140625" style="0" hidden="1" customWidth="1"/>
    <col min="13" max="13" width="6.28125" style="0" hidden="1" customWidth="1"/>
    <col min="14" max="26" width="9.140625" style="0" hidden="1" customWidth="1"/>
    <col min="27" max="27" width="7.57421875" style="0" customWidth="1"/>
    <col min="28" max="30" width="9.140625" style="0" hidden="1" customWidth="1"/>
  </cols>
  <sheetData>
    <row r="1" spans="1:30" ht="12.75">
      <c r="A1" s="217" t="s">
        <v>118</v>
      </c>
      <c r="B1" s="217"/>
      <c r="C1" s="217"/>
      <c r="D1" s="217"/>
      <c r="E1" s="217"/>
      <c r="F1" s="217"/>
      <c r="G1" s="217"/>
      <c r="H1" s="217"/>
      <c r="I1" s="21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7" ht="12.75">
      <c r="A2" s="1"/>
      <c r="B2" s="1"/>
      <c r="C2" s="1"/>
      <c r="D2" s="1"/>
      <c r="E2" s="1"/>
      <c r="F2" s="1"/>
      <c r="G2" s="1"/>
      <c r="H2" s="1"/>
      <c r="I2" s="217" t="s">
        <v>599</v>
      </c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</row>
    <row r="3" spans="1:38" ht="12.75">
      <c r="A3" s="217" t="s">
        <v>119</v>
      </c>
      <c r="B3" s="217"/>
      <c r="C3" s="217"/>
      <c r="D3" s="217"/>
      <c r="E3" s="217"/>
      <c r="F3" s="217"/>
      <c r="G3" s="217"/>
      <c r="H3" s="217"/>
      <c r="I3" s="2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17" t="s">
        <v>611</v>
      </c>
      <c r="AF3" s="217"/>
      <c r="AG3" s="217" t="s">
        <v>174</v>
      </c>
      <c r="AH3" s="217"/>
      <c r="AI3" s="217" t="s">
        <v>175</v>
      </c>
      <c r="AJ3" s="217"/>
      <c r="AK3" s="217" t="s">
        <v>405</v>
      </c>
      <c r="AL3" s="217"/>
    </row>
    <row r="4" spans="1:38" s="1" customFormat="1" ht="12.75">
      <c r="A4" s="224" t="s">
        <v>120</v>
      </c>
      <c r="B4" s="224"/>
      <c r="C4" s="224"/>
      <c r="D4" s="224"/>
      <c r="E4" s="224"/>
      <c r="F4" s="224"/>
      <c r="G4" s="224"/>
      <c r="H4" s="224"/>
      <c r="I4" s="224"/>
      <c r="AA4" s="1" t="s">
        <v>121</v>
      </c>
      <c r="AE4" s="1" t="s">
        <v>612</v>
      </c>
      <c r="AF4" s="1" t="s">
        <v>613</v>
      </c>
      <c r="AG4" s="1" t="s">
        <v>612</v>
      </c>
      <c r="AH4" s="1" t="s">
        <v>613</v>
      </c>
      <c r="AI4" s="1" t="s">
        <v>612</v>
      </c>
      <c r="AJ4" s="1" t="s">
        <v>613</v>
      </c>
      <c r="AK4" s="1" t="s">
        <v>612</v>
      </c>
      <c r="AL4" s="1" t="s">
        <v>614</v>
      </c>
    </row>
    <row r="5" spans="1:38" ht="12.75">
      <c r="A5" s="226" t="s">
        <v>0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86"/>
      <c r="AA5" s="236" t="s">
        <v>1</v>
      </c>
      <c r="AB5" s="237"/>
      <c r="AC5" s="237"/>
      <c r="AD5" s="282"/>
      <c r="AE5">
        <v>34712</v>
      </c>
      <c r="AF5">
        <v>34712</v>
      </c>
      <c r="AK5">
        <f>SUM(AE5,AG5,AI5)</f>
        <v>34712</v>
      </c>
      <c r="AL5">
        <f>SUM(AF5,AH5,AJ5)</f>
        <v>34712</v>
      </c>
    </row>
    <row r="6" spans="1:38" ht="12.75">
      <c r="A6" s="231" t="s">
        <v>2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85"/>
      <c r="AA6" s="236" t="s">
        <v>3</v>
      </c>
      <c r="AB6" s="237"/>
      <c r="AC6" s="237"/>
      <c r="AD6" s="282"/>
      <c r="AE6">
        <v>45458</v>
      </c>
      <c r="AF6">
        <v>45458</v>
      </c>
      <c r="AK6">
        <f>SUM(AE6,AG6,AI6)</f>
        <v>45458</v>
      </c>
      <c r="AL6">
        <f aca="true" t="shared" si="0" ref="AL6:AL63">SUM(AF6,AH6,AJ6)</f>
        <v>45458</v>
      </c>
    </row>
    <row r="7" spans="1:38" ht="12.75">
      <c r="A7" s="231" t="s">
        <v>4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85"/>
      <c r="AA7" s="236" t="s">
        <v>5</v>
      </c>
      <c r="AB7" s="237"/>
      <c r="AC7" s="237"/>
      <c r="AD7" s="282"/>
      <c r="AE7">
        <v>5391</v>
      </c>
      <c r="AF7">
        <v>7491</v>
      </c>
      <c r="AK7">
        <f>SUM(AE7,AG7,AI7)</f>
        <v>5391</v>
      </c>
      <c r="AL7">
        <f t="shared" si="0"/>
        <v>7491</v>
      </c>
    </row>
    <row r="8" spans="1:38" ht="12.75">
      <c r="A8" s="231" t="s">
        <v>6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85"/>
      <c r="AA8" s="236" t="s">
        <v>7</v>
      </c>
      <c r="AB8" s="237"/>
      <c r="AC8" s="237"/>
      <c r="AD8" s="282"/>
      <c r="AE8">
        <v>2507</v>
      </c>
      <c r="AF8">
        <v>2507</v>
      </c>
      <c r="AK8">
        <f>SUM(AE8,AG8,AI8)</f>
        <v>2507</v>
      </c>
      <c r="AL8">
        <f t="shared" si="0"/>
        <v>2507</v>
      </c>
    </row>
    <row r="9" spans="1:38" ht="12.75">
      <c r="A9" s="231" t="s">
        <v>8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85"/>
      <c r="AA9" s="236" t="s">
        <v>9</v>
      </c>
      <c r="AB9" s="237"/>
      <c r="AC9" s="237"/>
      <c r="AD9" s="282"/>
      <c r="AF9">
        <v>113</v>
      </c>
      <c r="AK9">
        <f>SUM(AE9,AG9,AI9)</f>
        <v>0</v>
      </c>
      <c r="AL9">
        <f t="shared" si="0"/>
        <v>113</v>
      </c>
    </row>
    <row r="10" spans="1:38" ht="12.75">
      <c r="A10" s="231" t="s">
        <v>10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85"/>
      <c r="AA10" s="236" t="s">
        <v>11</v>
      </c>
      <c r="AB10" s="237"/>
      <c r="AC10" s="237"/>
      <c r="AD10" s="282"/>
      <c r="AF10">
        <v>579</v>
      </c>
      <c r="AK10">
        <f>SUM(AE10,AG10,AI10)</f>
        <v>0</v>
      </c>
      <c r="AL10">
        <f t="shared" si="0"/>
        <v>579</v>
      </c>
    </row>
    <row r="11" spans="1:38" ht="12.75">
      <c r="A11" s="238" t="s">
        <v>107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84"/>
      <c r="AA11" s="254" t="s">
        <v>12</v>
      </c>
      <c r="AB11" s="255"/>
      <c r="AC11" s="255"/>
      <c r="AD11" s="283"/>
      <c r="AE11">
        <f aca="true" t="shared" si="1" ref="AE11:AJ11">SUM(AE5:AE10)</f>
        <v>88068</v>
      </c>
      <c r="AF11">
        <f t="shared" si="1"/>
        <v>90860</v>
      </c>
      <c r="AG11">
        <f t="shared" si="1"/>
        <v>0</v>
      </c>
      <c r="AH11">
        <f t="shared" si="1"/>
        <v>0</v>
      </c>
      <c r="AI11">
        <f t="shared" si="1"/>
        <v>0</v>
      </c>
      <c r="AJ11">
        <f t="shared" si="1"/>
        <v>0</v>
      </c>
      <c r="AK11">
        <f aca="true" t="shared" si="2" ref="AK11:AK63">SUM(AE11,AG11,AI11)</f>
        <v>88068</v>
      </c>
      <c r="AL11">
        <f t="shared" si="0"/>
        <v>90860</v>
      </c>
    </row>
    <row r="12" spans="1:38" ht="12.75" hidden="1">
      <c r="A12" s="231" t="s">
        <v>13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85"/>
      <c r="AA12" s="236" t="s">
        <v>14</v>
      </c>
      <c r="AB12" s="237"/>
      <c r="AC12" s="237"/>
      <c r="AD12" s="282"/>
      <c r="AK12">
        <f t="shared" si="2"/>
        <v>0</v>
      </c>
      <c r="AL12">
        <f t="shared" si="0"/>
        <v>0</v>
      </c>
    </row>
    <row r="13" spans="1:38" ht="12.75" hidden="1">
      <c r="A13" s="231" t="s">
        <v>15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85"/>
      <c r="AA13" s="236" t="s">
        <v>16</v>
      </c>
      <c r="AB13" s="237"/>
      <c r="AC13" s="237"/>
      <c r="AD13" s="282"/>
      <c r="AK13">
        <f t="shared" si="2"/>
        <v>0</v>
      </c>
      <c r="AL13">
        <f t="shared" si="0"/>
        <v>0</v>
      </c>
    </row>
    <row r="14" spans="1:38" ht="12.75" hidden="1">
      <c r="A14" s="231" t="s">
        <v>17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85"/>
      <c r="AA14" s="236" t="s">
        <v>18</v>
      </c>
      <c r="AB14" s="237"/>
      <c r="AC14" s="237"/>
      <c r="AD14" s="282"/>
      <c r="AK14">
        <f t="shared" si="2"/>
        <v>0</v>
      </c>
      <c r="AL14">
        <f t="shared" si="0"/>
        <v>0</v>
      </c>
    </row>
    <row r="15" spans="1:38" ht="12.75" hidden="1">
      <c r="A15" s="231" t="s">
        <v>19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85"/>
      <c r="AA15" s="236" t="s">
        <v>20</v>
      </c>
      <c r="AB15" s="237"/>
      <c r="AC15" s="237"/>
      <c r="AD15" s="282"/>
      <c r="AK15">
        <f t="shared" si="2"/>
        <v>0</v>
      </c>
      <c r="AL15">
        <f t="shared" si="0"/>
        <v>0</v>
      </c>
    </row>
    <row r="16" spans="1:38" ht="12.75">
      <c r="A16" s="231" t="s">
        <v>21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85"/>
      <c r="AA16" s="236" t="s">
        <v>22</v>
      </c>
      <c r="AB16" s="237"/>
      <c r="AC16" s="237"/>
      <c r="AD16" s="282"/>
      <c r="AE16">
        <v>6580</v>
      </c>
      <c r="AF16">
        <v>7824</v>
      </c>
      <c r="AH16">
        <v>1171</v>
      </c>
      <c r="AK16">
        <f t="shared" si="2"/>
        <v>6580</v>
      </c>
      <c r="AL16">
        <f t="shared" si="0"/>
        <v>8995</v>
      </c>
    </row>
    <row r="17" spans="1:38" ht="12.75">
      <c r="A17" s="238" t="s">
        <v>115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84"/>
      <c r="AA17" s="254" t="s">
        <v>23</v>
      </c>
      <c r="AB17" s="255"/>
      <c r="AC17" s="255"/>
      <c r="AD17" s="283"/>
      <c r="AE17">
        <f aca="true" t="shared" si="3" ref="AE17:AJ17">SUM(AE11:AE16)</f>
        <v>94648</v>
      </c>
      <c r="AF17">
        <f t="shared" si="3"/>
        <v>98684</v>
      </c>
      <c r="AG17">
        <f t="shared" si="3"/>
        <v>0</v>
      </c>
      <c r="AH17">
        <f t="shared" si="3"/>
        <v>1171</v>
      </c>
      <c r="AI17">
        <f t="shared" si="3"/>
        <v>0</v>
      </c>
      <c r="AJ17">
        <f t="shared" si="3"/>
        <v>0</v>
      </c>
      <c r="AK17">
        <f t="shared" si="2"/>
        <v>94648</v>
      </c>
      <c r="AL17">
        <f t="shared" si="0"/>
        <v>99855</v>
      </c>
    </row>
    <row r="18" spans="1:38" ht="12.75">
      <c r="A18" s="231" t="s">
        <v>24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85"/>
      <c r="AA18" s="236" t="s">
        <v>29</v>
      </c>
      <c r="AB18" s="237"/>
      <c r="AC18" s="237"/>
      <c r="AD18" s="282"/>
      <c r="AF18">
        <v>56</v>
      </c>
      <c r="AK18">
        <f t="shared" si="2"/>
        <v>0</v>
      </c>
      <c r="AL18">
        <f t="shared" si="0"/>
        <v>56</v>
      </c>
    </row>
    <row r="19" spans="1:38" ht="23.25" customHeight="1" hidden="1">
      <c r="A19" s="231" t="s">
        <v>25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85"/>
      <c r="AA19" s="236" t="s">
        <v>30</v>
      </c>
      <c r="AB19" s="237"/>
      <c r="AC19" s="237"/>
      <c r="AD19" s="282"/>
      <c r="AK19">
        <f t="shared" si="2"/>
        <v>0</v>
      </c>
      <c r="AL19">
        <f t="shared" si="0"/>
        <v>0</v>
      </c>
    </row>
    <row r="20" spans="1:38" ht="23.25" customHeight="1" hidden="1">
      <c r="A20" s="231" t="s">
        <v>26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85"/>
      <c r="AA20" s="236" t="s">
        <v>31</v>
      </c>
      <c r="AB20" s="237"/>
      <c r="AC20" s="237"/>
      <c r="AD20" s="282"/>
      <c r="AK20">
        <f t="shared" si="2"/>
        <v>0</v>
      </c>
      <c r="AL20">
        <f t="shared" si="0"/>
        <v>0</v>
      </c>
    </row>
    <row r="21" spans="1:38" ht="20.25" customHeight="1" hidden="1">
      <c r="A21" s="231" t="s">
        <v>27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85"/>
      <c r="AA21" s="236" t="s">
        <v>32</v>
      </c>
      <c r="AB21" s="237"/>
      <c r="AC21" s="237"/>
      <c r="AD21" s="282"/>
      <c r="AK21">
        <f t="shared" si="2"/>
        <v>0</v>
      </c>
      <c r="AL21">
        <f t="shared" si="0"/>
        <v>0</v>
      </c>
    </row>
    <row r="22" spans="1:38" ht="12.75">
      <c r="A22" s="231" t="s">
        <v>28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85"/>
      <c r="AA22" s="236" t="s">
        <v>33</v>
      </c>
      <c r="AB22" s="237"/>
      <c r="AC22" s="237"/>
      <c r="AD22" s="282"/>
      <c r="AE22">
        <v>12287</v>
      </c>
      <c r="AF22">
        <v>12287</v>
      </c>
      <c r="AK22">
        <f t="shared" si="2"/>
        <v>12287</v>
      </c>
      <c r="AL22">
        <f t="shared" si="0"/>
        <v>12287</v>
      </c>
    </row>
    <row r="23" spans="1:38" ht="12.75">
      <c r="A23" s="238" t="s">
        <v>116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84"/>
      <c r="AA23" s="254" t="s">
        <v>34</v>
      </c>
      <c r="AB23" s="255"/>
      <c r="AC23" s="255"/>
      <c r="AD23" s="283"/>
      <c r="AE23">
        <f aca="true" t="shared" si="4" ref="AE23:AJ23">SUM(AE18:AE22)</f>
        <v>12287</v>
      </c>
      <c r="AF23">
        <f t="shared" si="4"/>
        <v>12343</v>
      </c>
      <c r="AG23">
        <f t="shared" si="4"/>
        <v>0</v>
      </c>
      <c r="AH23">
        <f t="shared" si="4"/>
        <v>0</v>
      </c>
      <c r="AI23">
        <f t="shared" si="4"/>
        <v>0</v>
      </c>
      <c r="AJ23">
        <f t="shared" si="4"/>
        <v>0</v>
      </c>
      <c r="AK23">
        <f t="shared" si="2"/>
        <v>12287</v>
      </c>
      <c r="AL23">
        <f t="shared" si="0"/>
        <v>12343</v>
      </c>
    </row>
    <row r="24" spans="1:38" ht="12.75">
      <c r="A24" s="231" t="s">
        <v>35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85"/>
      <c r="AA24" s="236" t="s">
        <v>46</v>
      </c>
      <c r="AB24" s="237"/>
      <c r="AC24" s="237"/>
      <c r="AD24" s="282"/>
      <c r="AE24">
        <v>820</v>
      </c>
      <c r="AF24">
        <v>820</v>
      </c>
      <c r="AK24">
        <f t="shared" si="2"/>
        <v>820</v>
      </c>
      <c r="AL24">
        <f t="shared" si="0"/>
        <v>820</v>
      </c>
    </row>
    <row r="25" spans="1:38" ht="12.75" hidden="1">
      <c r="A25" s="231" t="s">
        <v>36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85"/>
      <c r="AA25" s="236" t="s">
        <v>47</v>
      </c>
      <c r="AB25" s="237"/>
      <c r="AC25" s="237"/>
      <c r="AD25" s="282"/>
      <c r="AK25">
        <f t="shared" si="2"/>
        <v>0</v>
      </c>
      <c r="AL25">
        <f t="shared" si="0"/>
        <v>0</v>
      </c>
    </row>
    <row r="26" spans="1:38" ht="12.75">
      <c r="A26" s="238" t="s">
        <v>117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84"/>
      <c r="AA26" s="254" t="s">
        <v>48</v>
      </c>
      <c r="AB26" s="255"/>
      <c r="AC26" s="255"/>
      <c r="AD26" s="283"/>
      <c r="AE26">
        <f aca="true" t="shared" si="5" ref="AE26:AJ26">SUM(AE24:AE25)</f>
        <v>820</v>
      </c>
      <c r="AF26">
        <f t="shared" si="5"/>
        <v>820</v>
      </c>
      <c r="AG26">
        <f t="shared" si="5"/>
        <v>0</v>
      </c>
      <c r="AH26">
        <f t="shared" si="5"/>
        <v>0</v>
      </c>
      <c r="AI26">
        <f t="shared" si="5"/>
        <v>0</v>
      </c>
      <c r="AJ26">
        <f t="shared" si="5"/>
        <v>0</v>
      </c>
      <c r="AK26">
        <f t="shared" si="2"/>
        <v>820</v>
      </c>
      <c r="AL26">
        <f t="shared" si="0"/>
        <v>820</v>
      </c>
    </row>
    <row r="27" spans="1:38" ht="12.75" hidden="1">
      <c r="A27" s="231" t="s">
        <v>37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85"/>
      <c r="AA27" s="236" t="s">
        <v>51</v>
      </c>
      <c r="AB27" s="237"/>
      <c r="AC27" s="237"/>
      <c r="AD27" s="282"/>
      <c r="AK27">
        <f t="shared" si="2"/>
        <v>0</v>
      </c>
      <c r="AL27">
        <f t="shared" si="0"/>
        <v>0</v>
      </c>
    </row>
    <row r="28" spans="1:38" ht="12.75" hidden="1">
      <c r="A28" s="231" t="s">
        <v>38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85"/>
      <c r="AA28" s="236" t="s">
        <v>52</v>
      </c>
      <c r="AB28" s="237"/>
      <c r="AC28" s="237"/>
      <c r="AD28" s="282"/>
      <c r="AK28">
        <f t="shared" si="2"/>
        <v>0</v>
      </c>
      <c r="AL28">
        <f t="shared" si="0"/>
        <v>0</v>
      </c>
    </row>
    <row r="29" spans="1:38" ht="12.75" hidden="1">
      <c r="A29" s="231" t="s">
        <v>39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85"/>
      <c r="AA29" s="236" t="s">
        <v>53</v>
      </c>
      <c r="AB29" s="237"/>
      <c r="AC29" s="237"/>
      <c r="AD29" s="282"/>
      <c r="AK29">
        <f t="shared" si="2"/>
        <v>0</v>
      </c>
      <c r="AL29">
        <f t="shared" si="0"/>
        <v>0</v>
      </c>
    </row>
    <row r="30" spans="1:38" ht="12.75">
      <c r="A30" s="231" t="s">
        <v>40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85"/>
      <c r="AA30" s="236" t="s">
        <v>54</v>
      </c>
      <c r="AB30" s="237"/>
      <c r="AC30" s="237"/>
      <c r="AD30" s="282"/>
      <c r="AE30">
        <v>60000</v>
      </c>
      <c r="AF30">
        <v>60000</v>
      </c>
      <c r="AK30">
        <f t="shared" si="2"/>
        <v>60000</v>
      </c>
      <c r="AL30">
        <f t="shared" si="0"/>
        <v>60000</v>
      </c>
    </row>
    <row r="31" spans="1:38" ht="12.75" hidden="1">
      <c r="A31" s="231" t="s">
        <v>41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85"/>
      <c r="AA31" s="236" t="s">
        <v>55</v>
      </c>
      <c r="AB31" s="237"/>
      <c r="AC31" s="237"/>
      <c r="AD31" s="282"/>
      <c r="AK31">
        <f t="shared" si="2"/>
        <v>0</v>
      </c>
      <c r="AL31">
        <f t="shared" si="0"/>
        <v>0</v>
      </c>
    </row>
    <row r="32" spans="1:38" ht="12.75" hidden="1">
      <c r="A32" s="231" t="s">
        <v>42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85"/>
      <c r="AA32" s="236" t="s">
        <v>56</v>
      </c>
      <c r="AB32" s="237"/>
      <c r="AC32" s="237"/>
      <c r="AD32" s="282"/>
      <c r="AK32">
        <f t="shared" si="2"/>
        <v>0</v>
      </c>
      <c r="AL32">
        <f t="shared" si="0"/>
        <v>0</v>
      </c>
    </row>
    <row r="33" spans="1:38" ht="12.75">
      <c r="A33" s="231" t="s">
        <v>43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85"/>
      <c r="AA33" s="236" t="s">
        <v>57</v>
      </c>
      <c r="AB33" s="237"/>
      <c r="AC33" s="237"/>
      <c r="AD33" s="282"/>
      <c r="AE33">
        <v>6500</v>
      </c>
      <c r="AF33">
        <v>6500</v>
      </c>
      <c r="AK33">
        <f t="shared" si="2"/>
        <v>6500</v>
      </c>
      <c r="AL33">
        <f t="shared" si="0"/>
        <v>6500</v>
      </c>
    </row>
    <row r="34" spans="1:38" ht="12.75" hidden="1">
      <c r="A34" s="231" t="s">
        <v>44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85"/>
      <c r="AA34" s="236" t="s">
        <v>58</v>
      </c>
      <c r="AB34" s="237"/>
      <c r="AC34" s="237"/>
      <c r="AD34" s="282"/>
      <c r="AK34">
        <f t="shared" si="2"/>
        <v>0</v>
      </c>
      <c r="AL34">
        <f t="shared" si="0"/>
        <v>0</v>
      </c>
    </row>
    <row r="35" spans="1:38" ht="12.75">
      <c r="A35" s="238" t="s">
        <v>108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84"/>
      <c r="AA35" s="254" t="s">
        <v>50</v>
      </c>
      <c r="AB35" s="255"/>
      <c r="AC35" s="255"/>
      <c r="AD35" s="283"/>
      <c r="AE35">
        <f aca="true" t="shared" si="6" ref="AE35:AJ35">SUM(AE30:AE34)</f>
        <v>66500</v>
      </c>
      <c r="AF35">
        <f t="shared" si="6"/>
        <v>66500</v>
      </c>
      <c r="AG35">
        <f t="shared" si="6"/>
        <v>0</v>
      </c>
      <c r="AH35">
        <f t="shared" si="6"/>
        <v>0</v>
      </c>
      <c r="AI35">
        <f t="shared" si="6"/>
        <v>0</v>
      </c>
      <c r="AJ35">
        <f t="shared" si="6"/>
        <v>0</v>
      </c>
      <c r="AK35">
        <f t="shared" si="2"/>
        <v>66500</v>
      </c>
      <c r="AL35">
        <f t="shared" si="0"/>
        <v>66500</v>
      </c>
    </row>
    <row r="36" spans="1:38" ht="12.75">
      <c r="A36" s="231" t="s">
        <v>45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85"/>
      <c r="AA36" s="236" t="s">
        <v>59</v>
      </c>
      <c r="AB36" s="237"/>
      <c r="AC36" s="237"/>
      <c r="AD36" s="282"/>
      <c r="AE36">
        <v>350</v>
      </c>
      <c r="AF36">
        <v>350</v>
      </c>
      <c r="AK36">
        <f t="shared" si="2"/>
        <v>350</v>
      </c>
      <c r="AL36">
        <f t="shared" si="0"/>
        <v>350</v>
      </c>
    </row>
    <row r="37" spans="1:38" ht="12.75">
      <c r="A37" s="238" t="s">
        <v>109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84"/>
      <c r="AA37" s="254" t="s">
        <v>49</v>
      </c>
      <c r="AB37" s="255"/>
      <c r="AC37" s="255"/>
      <c r="AD37" s="283"/>
      <c r="AE37">
        <f aca="true" t="shared" si="7" ref="AE37:AJ37">SUM(AE26,AE27,AE28,AE29,AE35,AE36)</f>
        <v>67670</v>
      </c>
      <c r="AF37">
        <f t="shared" si="7"/>
        <v>67670</v>
      </c>
      <c r="AG37">
        <f t="shared" si="7"/>
        <v>0</v>
      </c>
      <c r="AH37">
        <f t="shared" si="7"/>
        <v>0</v>
      </c>
      <c r="AI37">
        <f t="shared" si="7"/>
        <v>0</v>
      </c>
      <c r="AJ37">
        <f t="shared" si="7"/>
        <v>0</v>
      </c>
      <c r="AK37">
        <f t="shared" si="2"/>
        <v>67670</v>
      </c>
      <c r="AL37">
        <f t="shared" si="0"/>
        <v>67670</v>
      </c>
    </row>
    <row r="38" spans="1:38" ht="12.75" hidden="1">
      <c r="A38" s="242" t="s">
        <v>60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87"/>
      <c r="AA38" s="236" t="s">
        <v>70</v>
      </c>
      <c r="AB38" s="237"/>
      <c r="AC38" s="237"/>
      <c r="AD38" s="282"/>
      <c r="AK38">
        <f t="shared" si="2"/>
        <v>0</v>
      </c>
      <c r="AL38">
        <f t="shared" si="0"/>
        <v>0</v>
      </c>
    </row>
    <row r="39" spans="1:38" ht="12.75">
      <c r="A39" s="242" t="s">
        <v>61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87"/>
      <c r="AA39" s="236" t="s">
        <v>71</v>
      </c>
      <c r="AB39" s="237"/>
      <c r="AC39" s="237"/>
      <c r="AD39" s="282"/>
      <c r="AE39">
        <v>2025</v>
      </c>
      <c r="AF39">
        <v>2025</v>
      </c>
      <c r="AK39">
        <f t="shared" si="2"/>
        <v>2025</v>
      </c>
      <c r="AL39">
        <f t="shared" si="0"/>
        <v>2025</v>
      </c>
    </row>
    <row r="40" spans="1:38" ht="12.75" hidden="1">
      <c r="A40" s="242" t="s">
        <v>62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87"/>
      <c r="AA40" s="236" t="s">
        <v>72</v>
      </c>
      <c r="AB40" s="237"/>
      <c r="AC40" s="237"/>
      <c r="AD40" s="282"/>
      <c r="AK40">
        <f t="shared" si="2"/>
        <v>0</v>
      </c>
      <c r="AL40">
        <f t="shared" si="0"/>
        <v>0</v>
      </c>
    </row>
    <row r="41" spans="1:38" ht="12.75">
      <c r="A41" s="242" t="s">
        <v>63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87"/>
      <c r="AA41" s="236" t="s">
        <v>73</v>
      </c>
      <c r="AB41" s="237"/>
      <c r="AC41" s="237"/>
      <c r="AD41" s="282"/>
      <c r="AE41">
        <v>347</v>
      </c>
      <c r="AF41">
        <v>347</v>
      </c>
      <c r="AK41">
        <f t="shared" si="2"/>
        <v>347</v>
      </c>
      <c r="AL41">
        <f t="shared" si="0"/>
        <v>347</v>
      </c>
    </row>
    <row r="42" spans="1:38" ht="12.75">
      <c r="A42" s="242" t="s">
        <v>64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87"/>
      <c r="AA42" s="236" t="s">
        <v>74</v>
      </c>
      <c r="AB42" s="237"/>
      <c r="AC42" s="237"/>
      <c r="AD42" s="282"/>
      <c r="AI42">
        <v>11833</v>
      </c>
      <c r="AJ42">
        <v>11833</v>
      </c>
      <c r="AK42">
        <f t="shared" si="2"/>
        <v>11833</v>
      </c>
      <c r="AL42">
        <f t="shared" si="0"/>
        <v>11833</v>
      </c>
    </row>
    <row r="43" spans="1:38" ht="12.75">
      <c r="A43" s="242" t="s">
        <v>65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87"/>
      <c r="AA43" s="236" t="s">
        <v>75</v>
      </c>
      <c r="AB43" s="237"/>
      <c r="AC43" s="237"/>
      <c r="AD43" s="282"/>
      <c r="AE43">
        <v>1059</v>
      </c>
      <c r="AF43">
        <v>1059</v>
      </c>
      <c r="AI43">
        <v>3195</v>
      </c>
      <c r="AJ43">
        <v>3195</v>
      </c>
      <c r="AK43">
        <f t="shared" si="2"/>
        <v>4254</v>
      </c>
      <c r="AL43">
        <f t="shared" si="0"/>
        <v>4254</v>
      </c>
    </row>
    <row r="44" spans="1:38" ht="12.75" hidden="1">
      <c r="A44" s="242" t="s">
        <v>66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87"/>
      <c r="AA44" s="236" t="s">
        <v>76</v>
      </c>
      <c r="AB44" s="237"/>
      <c r="AC44" s="237"/>
      <c r="AD44" s="282"/>
      <c r="AK44">
        <f t="shared" si="2"/>
        <v>0</v>
      </c>
      <c r="AL44">
        <f t="shared" si="0"/>
        <v>0</v>
      </c>
    </row>
    <row r="45" spans="1:38" ht="12.75">
      <c r="A45" s="242" t="s">
        <v>67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87"/>
      <c r="AA45" s="236" t="s">
        <v>77</v>
      </c>
      <c r="AB45" s="237"/>
      <c r="AC45" s="237"/>
      <c r="AD45" s="282"/>
      <c r="AE45">
        <v>500</v>
      </c>
      <c r="AF45">
        <v>500</v>
      </c>
      <c r="AK45">
        <f t="shared" si="2"/>
        <v>500</v>
      </c>
      <c r="AL45">
        <f t="shared" si="0"/>
        <v>500</v>
      </c>
    </row>
    <row r="46" spans="1:38" ht="12.75" hidden="1">
      <c r="A46" s="242" t="s">
        <v>68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87"/>
      <c r="AA46" s="236" t="s">
        <v>78</v>
      </c>
      <c r="AB46" s="237"/>
      <c r="AC46" s="237"/>
      <c r="AD46" s="282"/>
      <c r="AK46">
        <f t="shared" si="2"/>
        <v>0</v>
      </c>
      <c r="AL46">
        <f t="shared" si="0"/>
        <v>0</v>
      </c>
    </row>
    <row r="47" spans="1:38" ht="12.75" hidden="1">
      <c r="A47" s="242" t="s">
        <v>69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87"/>
      <c r="AA47" s="236" t="s">
        <v>79</v>
      </c>
      <c r="AB47" s="237"/>
      <c r="AC47" s="237"/>
      <c r="AD47" s="282"/>
      <c r="AK47">
        <f t="shared" si="2"/>
        <v>0</v>
      </c>
      <c r="AL47">
        <f t="shared" si="0"/>
        <v>0</v>
      </c>
    </row>
    <row r="48" spans="1:38" ht="12.75">
      <c r="A48" s="246" t="s">
        <v>110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88"/>
      <c r="AA48" s="254" t="s">
        <v>80</v>
      </c>
      <c r="AB48" s="255"/>
      <c r="AC48" s="255"/>
      <c r="AD48" s="283"/>
      <c r="AE48">
        <f aca="true" t="shared" si="8" ref="AE48:AJ48">SUM(AE38:AE47)</f>
        <v>3931</v>
      </c>
      <c r="AF48">
        <f t="shared" si="8"/>
        <v>3931</v>
      </c>
      <c r="AG48">
        <f t="shared" si="8"/>
        <v>0</v>
      </c>
      <c r="AH48">
        <f t="shared" si="8"/>
        <v>0</v>
      </c>
      <c r="AI48">
        <f t="shared" si="8"/>
        <v>15028</v>
      </c>
      <c r="AJ48">
        <f t="shared" si="8"/>
        <v>15028</v>
      </c>
      <c r="AK48">
        <f t="shared" si="2"/>
        <v>18959</v>
      </c>
      <c r="AL48">
        <f t="shared" si="0"/>
        <v>18959</v>
      </c>
    </row>
    <row r="49" spans="1:38" ht="12.75" hidden="1">
      <c r="A49" s="242" t="s">
        <v>81</v>
      </c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87"/>
      <c r="AA49" s="236" t="s">
        <v>86</v>
      </c>
      <c r="AB49" s="237"/>
      <c r="AC49" s="237"/>
      <c r="AD49" s="282"/>
      <c r="AK49">
        <f t="shared" si="2"/>
        <v>0</v>
      </c>
      <c r="AL49">
        <f t="shared" si="0"/>
        <v>0</v>
      </c>
    </row>
    <row r="50" spans="1:38" ht="12.75" hidden="1">
      <c r="A50" s="242" t="s">
        <v>82</v>
      </c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87"/>
      <c r="AA50" s="236" t="s">
        <v>87</v>
      </c>
      <c r="AB50" s="237"/>
      <c r="AC50" s="237"/>
      <c r="AD50" s="282"/>
      <c r="AK50">
        <f t="shared" si="2"/>
        <v>0</v>
      </c>
      <c r="AL50">
        <f t="shared" si="0"/>
        <v>0</v>
      </c>
    </row>
    <row r="51" spans="1:38" ht="12.75" hidden="1">
      <c r="A51" s="242" t="s">
        <v>83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87"/>
      <c r="AA51" s="236" t="s">
        <v>88</v>
      </c>
      <c r="AB51" s="237"/>
      <c r="AC51" s="237"/>
      <c r="AD51" s="282"/>
      <c r="AK51">
        <f t="shared" si="2"/>
        <v>0</v>
      </c>
      <c r="AL51">
        <f t="shared" si="0"/>
        <v>0</v>
      </c>
    </row>
    <row r="52" spans="1:38" ht="12.75" hidden="1">
      <c r="A52" s="242" t="s">
        <v>84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87"/>
      <c r="AA52" s="236" t="s">
        <v>89</v>
      </c>
      <c r="AB52" s="237"/>
      <c r="AC52" s="237"/>
      <c r="AD52" s="282"/>
      <c r="AK52">
        <f t="shared" si="2"/>
        <v>0</v>
      </c>
      <c r="AL52">
        <f t="shared" si="0"/>
        <v>0</v>
      </c>
    </row>
    <row r="53" spans="1:38" ht="12.75" hidden="1">
      <c r="A53" s="242" t="s">
        <v>85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87"/>
      <c r="AA53" s="236" t="s">
        <v>90</v>
      </c>
      <c r="AB53" s="237"/>
      <c r="AC53" s="237"/>
      <c r="AD53" s="282"/>
      <c r="AK53">
        <f t="shared" si="2"/>
        <v>0</v>
      </c>
      <c r="AL53">
        <f t="shared" si="0"/>
        <v>0</v>
      </c>
    </row>
    <row r="54" spans="1:38" ht="12.75" hidden="1">
      <c r="A54" s="238" t="s">
        <v>111</v>
      </c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84"/>
      <c r="AA54" s="254" t="s">
        <v>91</v>
      </c>
      <c r="AB54" s="255"/>
      <c r="AC54" s="255"/>
      <c r="AD54" s="283"/>
      <c r="AE54">
        <f>SUM(AE49:AE53)</f>
        <v>0</v>
      </c>
      <c r="AG54">
        <f>SUM(AG49:AG53)</f>
        <v>0</v>
      </c>
      <c r="AI54">
        <f>SUM(AI49:AI53)</f>
        <v>0</v>
      </c>
      <c r="AK54">
        <f t="shared" si="2"/>
        <v>0</v>
      </c>
      <c r="AL54">
        <f t="shared" si="0"/>
        <v>0</v>
      </c>
    </row>
    <row r="55" spans="1:38" ht="12.75" hidden="1">
      <c r="A55" s="242" t="s">
        <v>92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87"/>
      <c r="AA55" s="236" t="s">
        <v>95</v>
      </c>
      <c r="AB55" s="237"/>
      <c r="AC55" s="237"/>
      <c r="AD55" s="282"/>
      <c r="AK55">
        <f t="shared" si="2"/>
        <v>0</v>
      </c>
      <c r="AL55">
        <f t="shared" si="0"/>
        <v>0</v>
      </c>
    </row>
    <row r="56" spans="1:38" ht="12.75" hidden="1">
      <c r="A56" s="231" t="s">
        <v>93</v>
      </c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85"/>
      <c r="AA56" s="236" t="s">
        <v>96</v>
      </c>
      <c r="AB56" s="237"/>
      <c r="AC56" s="237"/>
      <c r="AD56" s="282"/>
      <c r="AK56">
        <f t="shared" si="2"/>
        <v>0</v>
      </c>
      <c r="AL56">
        <f t="shared" si="0"/>
        <v>0</v>
      </c>
    </row>
    <row r="57" spans="1:38" ht="12.75">
      <c r="A57" s="242" t="s">
        <v>94</v>
      </c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87"/>
      <c r="AA57" s="236" t="s">
        <v>97</v>
      </c>
      <c r="AB57" s="237"/>
      <c r="AC57" s="237"/>
      <c r="AD57" s="282"/>
      <c r="AE57">
        <v>3516</v>
      </c>
      <c r="AF57">
        <v>3516</v>
      </c>
      <c r="AK57">
        <f t="shared" si="2"/>
        <v>3516</v>
      </c>
      <c r="AL57">
        <f t="shared" si="0"/>
        <v>3516</v>
      </c>
    </row>
    <row r="58" spans="1:38" ht="12.75">
      <c r="A58" s="238" t="s">
        <v>112</v>
      </c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84"/>
      <c r="AA58" s="254" t="s">
        <v>98</v>
      </c>
      <c r="AB58" s="255"/>
      <c r="AC58" s="255"/>
      <c r="AD58" s="283"/>
      <c r="AE58">
        <f aca="true" t="shared" si="9" ref="AE58:AJ58">SUM(AE55:AE57)</f>
        <v>3516</v>
      </c>
      <c r="AF58">
        <f t="shared" si="9"/>
        <v>3516</v>
      </c>
      <c r="AG58">
        <f t="shared" si="9"/>
        <v>0</v>
      </c>
      <c r="AH58">
        <f t="shared" si="9"/>
        <v>0</v>
      </c>
      <c r="AI58">
        <f t="shared" si="9"/>
        <v>0</v>
      </c>
      <c r="AJ58">
        <f t="shared" si="9"/>
        <v>0</v>
      </c>
      <c r="AK58">
        <f t="shared" si="2"/>
        <v>3516</v>
      </c>
      <c r="AL58">
        <f t="shared" si="0"/>
        <v>3516</v>
      </c>
    </row>
    <row r="59" spans="1:38" ht="24" customHeight="1" hidden="1">
      <c r="A59" s="242" t="s">
        <v>99</v>
      </c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87"/>
      <c r="AA59" s="236" t="s">
        <v>102</v>
      </c>
      <c r="AB59" s="237"/>
      <c r="AC59" s="237"/>
      <c r="AD59" s="282"/>
      <c r="AK59">
        <f t="shared" si="2"/>
        <v>0</v>
      </c>
      <c r="AL59">
        <f t="shared" si="0"/>
        <v>0</v>
      </c>
    </row>
    <row r="60" spans="1:38" ht="12.75" hidden="1">
      <c r="A60" s="231" t="s">
        <v>100</v>
      </c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85"/>
      <c r="AA60" s="236" t="s">
        <v>103</v>
      </c>
      <c r="AB60" s="237"/>
      <c r="AC60" s="237"/>
      <c r="AD60" s="282"/>
      <c r="AK60">
        <f t="shared" si="2"/>
        <v>0</v>
      </c>
      <c r="AL60">
        <f t="shared" si="0"/>
        <v>0</v>
      </c>
    </row>
    <row r="61" spans="1:38" ht="12.75" hidden="1">
      <c r="A61" s="242" t="s">
        <v>101</v>
      </c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87"/>
      <c r="AA61" s="236" t="s">
        <v>104</v>
      </c>
      <c r="AB61" s="237"/>
      <c r="AC61" s="237"/>
      <c r="AD61" s="282"/>
      <c r="AK61">
        <f t="shared" si="2"/>
        <v>0</v>
      </c>
      <c r="AL61">
        <f t="shared" si="0"/>
        <v>0</v>
      </c>
    </row>
    <row r="62" spans="1:38" ht="12.75" hidden="1">
      <c r="A62" s="238" t="s">
        <v>113</v>
      </c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84"/>
      <c r="AA62" s="254" t="s">
        <v>105</v>
      </c>
      <c r="AB62" s="255"/>
      <c r="AC62" s="255"/>
      <c r="AD62" s="283"/>
      <c r="AE62">
        <f>SUM(AE59:AE61)</f>
        <v>0</v>
      </c>
      <c r="AG62">
        <f>SUM(AG59:AG61)</f>
        <v>0</v>
      </c>
      <c r="AI62">
        <f>SUM(AI59:AI61)</f>
        <v>0</v>
      </c>
      <c r="AK62">
        <f t="shared" si="2"/>
        <v>0</v>
      </c>
      <c r="AL62">
        <f t="shared" si="0"/>
        <v>0</v>
      </c>
    </row>
    <row r="63" spans="1:38" ht="12.75">
      <c r="A63" s="246" t="s">
        <v>114</v>
      </c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88"/>
      <c r="AA63" s="254" t="s">
        <v>106</v>
      </c>
      <c r="AB63" s="255"/>
      <c r="AC63" s="255"/>
      <c r="AD63" s="283"/>
      <c r="AE63">
        <f aca="true" t="shared" si="10" ref="AE63:AJ63">SUM(AE17,AE23,AE37,AE48,AE54,AE58,AE62)</f>
        <v>182052</v>
      </c>
      <c r="AF63">
        <f t="shared" si="10"/>
        <v>186144</v>
      </c>
      <c r="AG63">
        <f t="shared" si="10"/>
        <v>0</v>
      </c>
      <c r="AH63">
        <f t="shared" si="10"/>
        <v>1171</v>
      </c>
      <c r="AI63">
        <f t="shared" si="10"/>
        <v>15028</v>
      </c>
      <c r="AJ63">
        <f t="shared" si="10"/>
        <v>15028</v>
      </c>
      <c r="AK63">
        <f t="shared" si="2"/>
        <v>197080</v>
      </c>
      <c r="AL63">
        <f t="shared" si="0"/>
        <v>202343</v>
      </c>
    </row>
    <row r="64" spans="1:3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3"/>
      <c r="AB64" s="3"/>
      <c r="AC64" s="3"/>
      <c r="AD64" s="3"/>
    </row>
    <row r="65" spans="1:30" ht="12.75" customHeight="1">
      <c r="A65" s="289" t="s">
        <v>172</v>
      </c>
      <c r="B65" s="289"/>
      <c r="C65" s="289"/>
      <c r="D65" s="289"/>
      <c r="E65" s="289"/>
      <c r="F65" s="289"/>
      <c r="G65" s="289"/>
      <c r="H65" s="289"/>
      <c r="I65" s="28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3"/>
      <c r="AB65" s="3"/>
      <c r="AC65" s="3"/>
      <c r="AD65" s="3"/>
    </row>
    <row r="66" spans="1:30" ht="12.75">
      <c r="A66" s="289" t="s">
        <v>119</v>
      </c>
      <c r="B66" s="289"/>
      <c r="C66" s="289"/>
      <c r="D66" s="289"/>
      <c r="E66" s="289"/>
      <c r="F66" s="289"/>
      <c r="G66" s="289"/>
      <c r="H66" s="289"/>
      <c r="I66" s="28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3"/>
      <c r="AB66" s="3"/>
      <c r="AC66" s="3"/>
      <c r="AD66" s="3"/>
    </row>
    <row r="67" spans="1:38" s="1" customFormat="1" ht="12.75">
      <c r="A67" s="224" t="s">
        <v>120</v>
      </c>
      <c r="B67" s="224"/>
      <c r="C67" s="224"/>
      <c r="D67" s="224"/>
      <c r="E67" s="224"/>
      <c r="F67" s="224"/>
      <c r="G67" s="224"/>
      <c r="H67" s="224"/>
      <c r="I67" s="224"/>
      <c r="AA67" s="1" t="s">
        <v>121</v>
      </c>
      <c r="AE67" s="217" t="s">
        <v>611</v>
      </c>
      <c r="AF67" s="217"/>
      <c r="AG67" s="217" t="s">
        <v>174</v>
      </c>
      <c r="AH67" s="217"/>
      <c r="AI67" s="217" t="s">
        <v>175</v>
      </c>
      <c r="AJ67" s="217"/>
      <c r="AK67" s="217" t="s">
        <v>405</v>
      </c>
      <c r="AL67" s="217"/>
    </row>
    <row r="68" spans="1:37" ht="12.75" hidden="1">
      <c r="A68" s="269" t="s">
        <v>122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1"/>
      <c r="AA68" s="259" t="s">
        <v>123</v>
      </c>
      <c r="AB68" s="260"/>
      <c r="AC68" s="260"/>
      <c r="AD68" s="260"/>
      <c r="AK68">
        <f aca="true" t="shared" si="11" ref="AK68:AK76">SUM(AE68:AI68)</f>
        <v>0</v>
      </c>
    </row>
    <row r="69" spans="1:37" ht="12.75" hidden="1">
      <c r="A69" s="256" t="s">
        <v>124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8"/>
      <c r="AA69" s="259" t="s">
        <v>125</v>
      </c>
      <c r="AB69" s="260"/>
      <c r="AC69" s="260"/>
      <c r="AD69" s="260"/>
      <c r="AK69">
        <f t="shared" si="11"/>
        <v>0</v>
      </c>
    </row>
    <row r="70" spans="1:37" ht="12.75" hidden="1">
      <c r="A70" s="269" t="s">
        <v>126</v>
      </c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1"/>
      <c r="AA70" s="259" t="s">
        <v>127</v>
      </c>
      <c r="AB70" s="260"/>
      <c r="AC70" s="260"/>
      <c r="AD70" s="260"/>
      <c r="AK70">
        <f t="shared" si="11"/>
        <v>0</v>
      </c>
    </row>
    <row r="71" spans="1:37" ht="12.75" hidden="1">
      <c r="A71" s="264" t="s">
        <v>128</v>
      </c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6"/>
      <c r="AA71" s="267" t="s">
        <v>129</v>
      </c>
      <c r="AB71" s="268"/>
      <c r="AC71" s="268"/>
      <c r="AD71" s="268"/>
      <c r="AE71">
        <f>SUM(AE68:AE70)</f>
        <v>0</v>
      </c>
      <c r="AG71">
        <f>SUM(AG68:AG70)</f>
        <v>0</v>
      </c>
      <c r="AI71">
        <f>SUM(AI68:AI70)</f>
        <v>0</v>
      </c>
      <c r="AK71">
        <f t="shared" si="11"/>
        <v>0</v>
      </c>
    </row>
    <row r="72" spans="1:37" ht="12.75" hidden="1">
      <c r="A72" s="256" t="s">
        <v>130</v>
      </c>
      <c r="B72" s="257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8"/>
      <c r="AA72" s="259" t="s">
        <v>131</v>
      </c>
      <c r="AB72" s="260"/>
      <c r="AC72" s="260"/>
      <c r="AD72" s="260"/>
      <c r="AK72">
        <f t="shared" si="11"/>
        <v>0</v>
      </c>
    </row>
    <row r="73" spans="1:37" ht="12.75" hidden="1">
      <c r="A73" s="269" t="s">
        <v>132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1"/>
      <c r="AA73" s="259" t="s">
        <v>133</v>
      </c>
      <c r="AB73" s="260"/>
      <c r="AC73" s="260"/>
      <c r="AD73" s="260"/>
      <c r="AK73">
        <f t="shared" si="11"/>
        <v>0</v>
      </c>
    </row>
    <row r="74" spans="1:37" ht="12.75" hidden="1">
      <c r="A74" s="256" t="s">
        <v>134</v>
      </c>
      <c r="B74" s="257"/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8"/>
      <c r="AA74" s="259" t="s">
        <v>135</v>
      </c>
      <c r="AB74" s="260"/>
      <c r="AC74" s="260"/>
      <c r="AD74" s="260"/>
      <c r="AK74">
        <f t="shared" si="11"/>
        <v>0</v>
      </c>
    </row>
    <row r="75" spans="1:37" ht="12.75" hidden="1">
      <c r="A75" s="269" t="s">
        <v>136</v>
      </c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1"/>
      <c r="AA75" s="259" t="s">
        <v>137</v>
      </c>
      <c r="AB75" s="260"/>
      <c r="AC75" s="260"/>
      <c r="AD75" s="260"/>
      <c r="AK75">
        <f t="shared" si="11"/>
        <v>0</v>
      </c>
    </row>
    <row r="76" spans="1:37" ht="12.75" hidden="1">
      <c r="A76" s="272" t="s">
        <v>138</v>
      </c>
      <c r="B76" s="273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4"/>
      <c r="AA76" s="267" t="s">
        <v>139</v>
      </c>
      <c r="AB76" s="268"/>
      <c r="AC76" s="268"/>
      <c r="AD76" s="268"/>
      <c r="AE76">
        <f>SUM(AE72:AE75)</f>
        <v>0</v>
      </c>
      <c r="AG76">
        <f>SUM(AG72:AG75)</f>
        <v>0</v>
      </c>
      <c r="AI76">
        <f>SUM(AI72:AI75)</f>
        <v>0</v>
      </c>
      <c r="AK76">
        <f t="shared" si="11"/>
        <v>0</v>
      </c>
    </row>
    <row r="77" spans="1:38" s="1" customFormat="1" ht="12.75">
      <c r="A77" s="173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5"/>
      <c r="AA77" s="176"/>
      <c r="AB77" s="177"/>
      <c r="AC77" s="177"/>
      <c r="AD77" s="177"/>
      <c r="AE77" s="1" t="s">
        <v>612</v>
      </c>
      <c r="AF77" s="1" t="s">
        <v>614</v>
      </c>
      <c r="AG77" s="1" t="s">
        <v>612</v>
      </c>
      <c r="AH77" s="1" t="s">
        <v>613</v>
      </c>
      <c r="AI77" s="1" t="s">
        <v>612</v>
      </c>
      <c r="AJ77" s="1" t="s">
        <v>615</v>
      </c>
      <c r="AK77" s="1" t="s">
        <v>612</v>
      </c>
      <c r="AL77" s="1" t="s">
        <v>613</v>
      </c>
    </row>
    <row r="78" spans="1:38" ht="12.75">
      <c r="A78" s="259" t="s">
        <v>140</v>
      </c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80"/>
      <c r="AA78" s="259" t="s">
        <v>141</v>
      </c>
      <c r="AB78" s="260"/>
      <c r="AC78" s="260"/>
      <c r="AD78" s="260"/>
      <c r="AE78">
        <v>60080</v>
      </c>
      <c r="AF78">
        <v>60080</v>
      </c>
      <c r="AK78">
        <f>SUM(AE78,AG78,AI78)</f>
        <v>60080</v>
      </c>
      <c r="AL78">
        <f>SUM(AF78,AH78,AJ78)</f>
        <v>60080</v>
      </c>
    </row>
    <row r="79" spans="1:38" ht="12.75" hidden="1">
      <c r="A79" s="259" t="s">
        <v>142</v>
      </c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80"/>
      <c r="AA79" s="259" t="s">
        <v>143</v>
      </c>
      <c r="AB79" s="260"/>
      <c r="AC79" s="260"/>
      <c r="AD79" s="260"/>
      <c r="AK79">
        <f aca="true" t="shared" si="12" ref="AK79:AK93">SUM(AE79,AG79,AI79)</f>
        <v>0</v>
      </c>
      <c r="AL79">
        <f aca="true" t="shared" si="13" ref="AL79:AL93">SUM(AF79,AH79,AJ79)</f>
        <v>0</v>
      </c>
    </row>
    <row r="80" spans="1:38" ht="12.75">
      <c r="A80" s="267" t="s">
        <v>144</v>
      </c>
      <c r="B80" s="268"/>
      <c r="C80" s="268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81"/>
      <c r="AA80" s="267" t="s">
        <v>145</v>
      </c>
      <c r="AB80" s="268"/>
      <c r="AC80" s="268"/>
      <c r="AD80" s="268"/>
      <c r="AE80">
        <f aca="true" t="shared" si="14" ref="AE80:AJ80">SUM(AE78:AE79)</f>
        <v>60080</v>
      </c>
      <c r="AF80">
        <f t="shared" si="14"/>
        <v>60080</v>
      </c>
      <c r="AG80">
        <f t="shared" si="14"/>
        <v>0</v>
      </c>
      <c r="AH80">
        <f t="shared" si="14"/>
        <v>0</v>
      </c>
      <c r="AI80">
        <f t="shared" si="14"/>
        <v>0</v>
      </c>
      <c r="AJ80">
        <f t="shared" si="14"/>
        <v>0</v>
      </c>
      <c r="AK80">
        <f t="shared" si="12"/>
        <v>60080</v>
      </c>
      <c r="AL80">
        <f t="shared" si="13"/>
        <v>60080</v>
      </c>
    </row>
    <row r="81" spans="1:38" ht="12.75" hidden="1">
      <c r="A81" s="269" t="s">
        <v>146</v>
      </c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1"/>
      <c r="AA81" s="259" t="s">
        <v>147</v>
      </c>
      <c r="AB81" s="260"/>
      <c r="AC81" s="260"/>
      <c r="AD81" s="260"/>
      <c r="AK81">
        <f t="shared" si="12"/>
        <v>0</v>
      </c>
      <c r="AL81">
        <f t="shared" si="13"/>
        <v>0</v>
      </c>
    </row>
    <row r="82" spans="1:38" ht="12.75" hidden="1">
      <c r="A82" s="269" t="s">
        <v>148</v>
      </c>
      <c r="B82" s="270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1"/>
      <c r="AA82" s="259" t="s">
        <v>149</v>
      </c>
      <c r="AB82" s="260"/>
      <c r="AC82" s="260"/>
      <c r="AD82" s="260"/>
      <c r="AK82">
        <f t="shared" si="12"/>
        <v>0</v>
      </c>
      <c r="AL82">
        <f t="shared" si="13"/>
        <v>0</v>
      </c>
    </row>
    <row r="83" spans="1:38" ht="12.75">
      <c r="A83" s="269" t="s">
        <v>150</v>
      </c>
      <c r="B83" s="270"/>
      <c r="C83" s="270"/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1"/>
      <c r="AA83" s="259" t="s">
        <v>151</v>
      </c>
      <c r="AB83" s="260"/>
      <c r="AC83" s="260"/>
      <c r="AD83" s="260"/>
      <c r="AG83">
        <v>36696</v>
      </c>
      <c r="AH83">
        <v>39298</v>
      </c>
      <c r="AI83">
        <v>78054</v>
      </c>
      <c r="AJ83">
        <v>78221</v>
      </c>
      <c r="AK83">
        <f t="shared" si="12"/>
        <v>114750</v>
      </c>
      <c r="AL83">
        <f t="shared" si="13"/>
        <v>117519</v>
      </c>
    </row>
    <row r="84" spans="1:38" ht="12.75" hidden="1">
      <c r="A84" s="269" t="s">
        <v>152</v>
      </c>
      <c r="B84" s="270"/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1"/>
      <c r="AA84" s="259" t="s">
        <v>153</v>
      </c>
      <c r="AB84" s="260"/>
      <c r="AC84" s="260"/>
      <c r="AD84" s="260"/>
      <c r="AK84">
        <f t="shared" si="12"/>
        <v>0</v>
      </c>
      <c r="AL84">
        <f t="shared" si="13"/>
        <v>0</v>
      </c>
    </row>
    <row r="85" spans="1:38" ht="12.75" hidden="1">
      <c r="A85" s="256" t="s">
        <v>154</v>
      </c>
      <c r="B85" s="257"/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8"/>
      <c r="AA85" s="259" t="s">
        <v>155</v>
      </c>
      <c r="AB85" s="260"/>
      <c r="AC85" s="260"/>
      <c r="AD85" s="260"/>
      <c r="AK85">
        <f t="shared" si="12"/>
        <v>0</v>
      </c>
      <c r="AL85">
        <f t="shared" si="13"/>
        <v>0</v>
      </c>
    </row>
    <row r="86" spans="1:38" ht="12.75">
      <c r="A86" s="264" t="s">
        <v>156</v>
      </c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6"/>
      <c r="AA86" s="267" t="s">
        <v>157</v>
      </c>
      <c r="AB86" s="268"/>
      <c r="AC86" s="268"/>
      <c r="AD86" s="268"/>
      <c r="AE86">
        <f aca="true" t="shared" si="15" ref="AE86:AJ86">SUM(AE71,AE76,AE80,AE81,AE82,AE83,AE84,AE85)</f>
        <v>60080</v>
      </c>
      <c r="AF86">
        <f t="shared" si="15"/>
        <v>60080</v>
      </c>
      <c r="AG86">
        <f t="shared" si="15"/>
        <v>36696</v>
      </c>
      <c r="AH86">
        <f t="shared" si="15"/>
        <v>39298</v>
      </c>
      <c r="AI86">
        <f t="shared" si="15"/>
        <v>78054</v>
      </c>
      <c r="AJ86">
        <f t="shared" si="15"/>
        <v>78221</v>
      </c>
      <c r="AK86">
        <f t="shared" si="12"/>
        <v>174830</v>
      </c>
      <c r="AL86">
        <f t="shared" si="13"/>
        <v>177599</v>
      </c>
    </row>
    <row r="87" spans="1:38" ht="12.75" hidden="1">
      <c r="A87" s="256" t="s">
        <v>158</v>
      </c>
      <c r="B87" s="257"/>
      <c r="C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8"/>
      <c r="AA87" s="259" t="s">
        <v>159</v>
      </c>
      <c r="AB87" s="260"/>
      <c r="AC87" s="260"/>
      <c r="AD87" s="260"/>
      <c r="AK87">
        <f t="shared" si="12"/>
        <v>0</v>
      </c>
      <c r="AL87">
        <f t="shared" si="13"/>
        <v>0</v>
      </c>
    </row>
    <row r="88" spans="1:38" ht="12.75" hidden="1">
      <c r="A88" s="256" t="s">
        <v>160</v>
      </c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8"/>
      <c r="AA88" s="259" t="s">
        <v>161</v>
      </c>
      <c r="AB88" s="260"/>
      <c r="AC88" s="260"/>
      <c r="AD88" s="260"/>
      <c r="AK88">
        <f t="shared" si="12"/>
        <v>0</v>
      </c>
      <c r="AL88">
        <f t="shared" si="13"/>
        <v>0</v>
      </c>
    </row>
    <row r="89" spans="1:38" ht="12.75" hidden="1">
      <c r="A89" s="269" t="s">
        <v>162</v>
      </c>
      <c r="B89" s="270"/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1"/>
      <c r="AA89" s="259" t="s">
        <v>163</v>
      </c>
      <c r="AB89" s="260"/>
      <c r="AC89" s="260"/>
      <c r="AD89" s="260"/>
      <c r="AK89">
        <f t="shared" si="12"/>
        <v>0</v>
      </c>
      <c r="AL89">
        <f t="shared" si="13"/>
        <v>0</v>
      </c>
    </row>
    <row r="90" spans="1:38" ht="12.75" hidden="1">
      <c r="A90" s="269" t="s">
        <v>164</v>
      </c>
      <c r="B90" s="270"/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1"/>
      <c r="AA90" s="259" t="s">
        <v>165</v>
      </c>
      <c r="AB90" s="260"/>
      <c r="AC90" s="260"/>
      <c r="AD90" s="260"/>
      <c r="AK90">
        <f t="shared" si="12"/>
        <v>0</v>
      </c>
      <c r="AL90">
        <f t="shared" si="13"/>
        <v>0</v>
      </c>
    </row>
    <row r="91" spans="1:38" ht="12.75" hidden="1">
      <c r="A91" s="272" t="s">
        <v>166</v>
      </c>
      <c r="B91" s="273"/>
      <c r="C91" s="273"/>
      <c r="D91" s="273"/>
      <c r="E91" s="273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X91" s="273"/>
      <c r="Y91" s="273"/>
      <c r="Z91" s="274"/>
      <c r="AA91" s="267" t="s">
        <v>167</v>
      </c>
      <c r="AB91" s="268"/>
      <c r="AC91" s="268"/>
      <c r="AD91" s="268"/>
      <c r="AE91">
        <f>SUM(AE87:AE90)</f>
        <v>0</v>
      </c>
      <c r="AG91">
        <f>SUM(AG87:AG90)</f>
        <v>0</v>
      </c>
      <c r="AI91">
        <f>SUM(AI87:AI90)</f>
        <v>0</v>
      </c>
      <c r="AK91">
        <f t="shared" si="12"/>
        <v>0</v>
      </c>
      <c r="AL91">
        <f t="shared" si="13"/>
        <v>0</v>
      </c>
    </row>
    <row r="92" spans="1:38" ht="12.75" hidden="1">
      <c r="A92" s="256" t="s">
        <v>168</v>
      </c>
      <c r="B92" s="257"/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8"/>
      <c r="AA92" s="259" t="s">
        <v>169</v>
      </c>
      <c r="AB92" s="260"/>
      <c r="AC92" s="260"/>
      <c r="AD92" s="260"/>
      <c r="AK92">
        <f t="shared" si="12"/>
        <v>0</v>
      </c>
      <c r="AL92">
        <f t="shared" si="13"/>
        <v>0</v>
      </c>
    </row>
    <row r="93" spans="1:38" ht="12.75">
      <c r="A93" s="275" t="s">
        <v>170</v>
      </c>
      <c r="B93" s="276"/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7"/>
      <c r="AA93" s="278" t="s">
        <v>171</v>
      </c>
      <c r="AB93" s="279"/>
      <c r="AC93" s="279"/>
      <c r="AD93" s="279"/>
      <c r="AE93">
        <f aca="true" t="shared" si="16" ref="AE93:AJ93">SUM(AE86,AE91,AE92)</f>
        <v>60080</v>
      </c>
      <c r="AF93">
        <f t="shared" si="16"/>
        <v>60080</v>
      </c>
      <c r="AG93">
        <f t="shared" si="16"/>
        <v>36696</v>
      </c>
      <c r="AH93">
        <f t="shared" si="16"/>
        <v>39298</v>
      </c>
      <c r="AI93">
        <f t="shared" si="16"/>
        <v>78054</v>
      </c>
      <c r="AJ93">
        <f t="shared" si="16"/>
        <v>78221</v>
      </c>
      <c r="AK93">
        <f t="shared" si="12"/>
        <v>174830</v>
      </c>
      <c r="AL93">
        <f t="shared" si="13"/>
        <v>177599</v>
      </c>
    </row>
    <row r="94" spans="1:30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5"/>
      <c r="AB94" s="5"/>
      <c r="AC94" s="5"/>
      <c r="AD94" s="5"/>
    </row>
    <row r="95" spans="1:38" s="1" customFormat="1" ht="12.75">
      <c r="A95" s="6" t="s">
        <v>173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1">
        <f>SUM(AE63,AE93)</f>
        <v>242132</v>
      </c>
      <c r="AF95" s="1">
        <f aca="true" t="shared" si="17" ref="AF95:AL95">SUM(AF63,AF93)</f>
        <v>246224</v>
      </c>
      <c r="AG95" s="1">
        <f t="shared" si="17"/>
        <v>36696</v>
      </c>
      <c r="AH95" s="1">
        <f t="shared" si="17"/>
        <v>40469</v>
      </c>
      <c r="AI95" s="1">
        <f t="shared" si="17"/>
        <v>93082</v>
      </c>
      <c r="AJ95" s="1">
        <f t="shared" si="17"/>
        <v>93249</v>
      </c>
      <c r="AK95" s="1">
        <f t="shared" si="17"/>
        <v>371910</v>
      </c>
      <c r="AL95" s="1">
        <f t="shared" si="17"/>
        <v>379942</v>
      </c>
    </row>
  </sheetData>
  <sheetProtection/>
  <mergeCells count="183">
    <mergeCell ref="AK3:AL3"/>
    <mergeCell ref="AE67:AF67"/>
    <mergeCell ref="AG67:AH67"/>
    <mergeCell ref="AI67:AJ67"/>
    <mergeCell ref="AK67:AL67"/>
    <mergeCell ref="A66:I66"/>
    <mergeCell ref="A67:I67"/>
    <mergeCell ref="A61:Z61"/>
    <mergeCell ref="A62:Z62"/>
    <mergeCell ref="A63:Z63"/>
    <mergeCell ref="A59:Z59"/>
    <mergeCell ref="A60:Z60"/>
    <mergeCell ref="A49:Z49"/>
    <mergeCell ref="A30:Z30"/>
    <mergeCell ref="A50:Z50"/>
    <mergeCell ref="A36:Z36"/>
    <mergeCell ref="I2:AK2"/>
    <mergeCell ref="A65:I65"/>
    <mergeCell ref="A54:Z54"/>
    <mergeCell ref="AE3:AF3"/>
    <mergeCell ref="AG3:AH3"/>
    <mergeCell ref="AI3:AJ3"/>
    <mergeCell ref="A55:Z55"/>
    <mergeCell ref="A56:Z56"/>
    <mergeCell ref="A57:Z57"/>
    <mergeCell ref="A58:Z58"/>
    <mergeCell ref="A1:I1"/>
    <mergeCell ref="A51:Z51"/>
    <mergeCell ref="A52:Z52"/>
    <mergeCell ref="A53:Z53"/>
    <mergeCell ref="A47:Z47"/>
    <mergeCell ref="A48:Z48"/>
    <mergeCell ref="A25:Z25"/>
    <mergeCell ref="A26:Z26"/>
    <mergeCell ref="A32:Z32"/>
    <mergeCell ref="A33:Z33"/>
    <mergeCell ref="A34:Z34"/>
    <mergeCell ref="A35:Z35"/>
    <mergeCell ref="A28:Z28"/>
    <mergeCell ref="A29:Z29"/>
    <mergeCell ref="A45:Z45"/>
    <mergeCell ref="A46:Z46"/>
    <mergeCell ref="A41:Z41"/>
    <mergeCell ref="A20:Z20"/>
    <mergeCell ref="A21:Z21"/>
    <mergeCell ref="A22:Z22"/>
    <mergeCell ref="A23:Z23"/>
    <mergeCell ref="A24:Z24"/>
    <mergeCell ref="AA10:AD10"/>
    <mergeCell ref="A37:Z37"/>
    <mergeCell ref="A14:Z14"/>
    <mergeCell ref="A17:Z17"/>
    <mergeCell ref="A15:Z15"/>
    <mergeCell ref="A18:Z18"/>
    <mergeCell ref="A19:Z19"/>
    <mergeCell ref="A16:Z16"/>
    <mergeCell ref="A31:Z31"/>
    <mergeCell ref="A27:Z27"/>
    <mergeCell ref="A6:Z6"/>
    <mergeCell ref="A7:Z7"/>
    <mergeCell ref="A8:Z8"/>
    <mergeCell ref="A9:Z9"/>
    <mergeCell ref="A44:Z44"/>
    <mergeCell ref="A40:Z40"/>
    <mergeCell ref="A42:Z42"/>
    <mergeCell ref="A38:Z38"/>
    <mergeCell ref="A39:Z39"/>
    <mergeCell ref="A43:Z43"/>
    <mergeCell ref="AA63:AD63"/>
    <mergeCell ref="AA38:AD38"/>
    <mergeCell ref="AA39:AD39"/>
    <mergeCell ref="AA44:AD44"/>
    <mergeCell ref="AA45:AD45"/>
    <mergeCell ref="AA46:AD46"/>
    <mergeCell ref="AA51:AD51"/>
    <mergeCell ref="AA57:AD57"/>
    <mergeCell ref="AA52:AD52"/>
    <mergeCell ref="AA53:AD53"/>
    <mergeCell ref="AA37:AD37"/>
    <mergeCell ref="AA29:AD29"/>
    <mergeCell ref="AA34:AD34"/>
    <mergeCell ref="AA35:AD35"/>
    <mergeCell ref="AA36:AD36"/>
    <mergeCell ref="AA32:AD32"/>
    <mergeCell ref="AA33:AD33"/>
    <mergeCell ref="AA55:AD55"/>
    <mergeCell ref="AA56:AD56"/>
    <mergeCell ref="AA47:AD47"/>
    <mergeCell ref="AA48:AD48"/>
    <mergeCell ref="AA49:AD49"/>
    <mergeCell ref="AA50:AD50"/>
    <mergeCell ref="AA21:AD21"/>
    <mergeCell ref="AA59:AD59"/>
    <mergeCell ref="AA60:AD60"/>
    <mergeCell ref="AA58:AD58"/>
    <mergeCell ref="AA61:AD61"/>
    <mergeCell ref="AA40:AD40"/>
    <mergeCell ref="AA41:AD41"/>
    <mergeCell ref="AA42:AD42"/>
    <mergeCell ref="AA43:AD43"/>
    <mergeCell ref="AA54:AD54"/>
    <mergeCell ref="AA12:AD12"/>
    <mergeCell ref="AA13:AD13"/>
    <mergeCell ref="AA14:AD14"/>
    <mergeCell ref="AA15:AD15"/>
    <mergeCell ref="AA16:AD16"/>
    <mergeCell ref="AA17:AD17"/>
    <mergeCell ref="A3:I3"/>
    <mergeCell ref="A4:I4"/>
    <mergeCell ref="AA22:AD22"/>
    <mergeCell ref="A11:Z11"/>
    <mergeCell ref="A12:Z12"/>
    <mergeCell ref="A13:Z13"/>
    <mergeCell ref="AA11:AD11"/>
    <mergeCell ref="A10:Z10"/>
    <mergeCell ref="A5:Z5"/>
    <mergeCell ref="AA5:AD5"/>
    <mergeCell ref="A68:Z68"/>
    <mergeCell ref="AA68:AD68"/>
    <mergeCell ref="A69:Z69"/>
    <mergeCell ref="AA69:AD69"/>
    <mergeCell ref="AA6:AD6"/>
    <mergeCell ref="AA7:AD7"/>
    <mergeCell ref="AA8:AD8"/>
    <mergeCell ref="AA9:AD9"/>
    <mergeCell ref="AA62:AD62"/>
    <mergeCell ref="AA23:AD23"/>
    <mergeCell ref="AA19:AD19"/>
    <mergeCell ref="AA30:AD30"/>
    <mergeCell ref="AA31:AD31"/>
    <mergeCell ref="AA18:AD18"/>
    <mergeCell ref="AA28:AD28"/>
    <mergeCell ref="AA24:AD24"/>
    <mergeCell ref="AA25:AD25"/>
    <mergeCell ref="AA26:AD26"/>
    <mergeCell ref="AA27:AD27"/>
    <mergeCell ref="AA20:AD20"/>
    <mergeCell ref="A72:Z72"/>
    <mergeCell ref="AA72:AD72"/>
    <mergeCell ref="A73:Z73"/>
    <mergeCell ref="AA73:AD73"/>
    <mergeCell ref="A70:Z70"/>
    <mergeCell ref="AA70:AD70"/>
    <mergeCell ref="A71:Z71"/>
    <mergeCell ref="AA71:AD71"/>
    <mergeCell ref="A76:Z76"/>
    <mergeCell ref="AA76:AD76"/>
    <mergeCell ref="A78:Z78"/>
    <mergeCell ref="AA78:AD78"/>
    <mergeCell ref="A74:Z74"/>
    <mergeCell ref="AA74:AD74"/>
    <mergeCell ref="A75:Z75"/>
    <mergeCell ref="AA75:AD75"/>
    <mergeCell ref="A81:Z81"/>
    <mergeCell ref="AA81:AD81"/>
    <mergeCell ref="A82:Z82"/>
    <mergeCell ref="AA82:AD82"/>
    <mergeCell ref="A79:Z79"/>
    <mergeCell ref="AA79:AD79"/>
    <mergeCell ref="A80:Z80"/>
    <mergeCell ref="AA80:AD80"/>
    <mergeCell ref="A85:Z85"/>
    <mergeCell ref="AA85:AD85"/>
    <mergeCell ref="A86:Z86"/>
    <mergeCell ref="AA86:AD86"/>
    <mergeCell ref="A83:Z83"/>
    <mergeCell ref="AA83:AD83"/>
    <mergeCell ref="A84:Z84"/>
    <mergeCell ref="AA84:AD84"/>
    <mergeCell ref="A89:Z89"/>
    <mergeCell ref="AA89:AD89"/>
    <mergeCell ref="A90:Z90"/>
    <mergeCell ref="AA90:AD90"/>
    <mergeCell ref="A87:Z87"/>
    <mergeCell ref="AA87:AD87"/>
    <mergeCell ref="A88:Z88"/>
    <mergeCell ref="AA88:AD88"/>
    <mergeCell ref="A93:Z93"/>
    <mergeCell ref="AA93:AD93"/>
    <mergeCell ref="A91:Z91"/>
    <mergeCell ref="AA91:AD91"/>
    <mergeCell ref="A92:Z92"/>
    <mergeCell ref="AA92:AD92"/>
  </mergeCells>
  <printOptions gridLines="1"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41.00390625" style="0" bestFit="1" customWidth="1"/>
    <col min="2" max="3" width="14.7109375" style="0" customWidth="1"/>
    <col min="4" max="4" width="51.140625" style="0" bestFit="1" customWidth="1"/>
    <col min="5" max="6" width="13.7109375" style="0" customWidth="1"/>
  </cols>
  <sheetData>
    <row r="1" spans="1:6" ht="15">
      <c r="A1" s="290" t="s">
        <v>559</v>
      </c>
      <c r="B1" s="290"/>
      <c r="C1" s="290"/>
      <c r="D1" s="290"/>
      <c r="E1" s="290"/>
      <c r="F1" s="128"/>
    </row>
    <row r="2" spans="1:6" ht="12.75" customHeight="1">
      <c r="A2" s="128"/>
      <c r="B2" s="128"/>
      <c r="C2" s="128"/>
      <c r="D2" s="128"/>
      <c r="E2" s="128"/>
      <c r="F2" s="128"/>
    </row>
    <row r="3" spans="1:6" ht="12.75" customHeight="1">
      <c r="A3" s="128"/>
      <c r="B3" s="290" t="s">
        <v>598</v>
      </c>
      <c r="C3" s="290"/>
      <c r="D3" s="290"/>
      <c r="E3" s="290"/>
      <c r="F3" s="128"/>
    </row>
    <row r="4" spans="1:6" ht="12.75" customHeight="1">
      <c r="A4" s="128"/>
      <c r="B4" s="128"/>
      <c r="C4" s="128"/>
      <c r="D4" s="128"/>
      <c r="E4" s="128"/>
      <c r="F4" s="128"/>
    </row>
    <row r="5" spans="5:6" ht="12.75" customHeight="1" thickBot="1">
      <c r="E5" s="1" t="s">
        <v>607</v>
      </c>
      <c r="F5" s="1"/>
    </row>
    <row r="6" spans="1:6" ht="13.5" thickBot="1">
      <c r="A6" s="129" t="s">
        <v>560</v>
      </c>
      <c r="B6" s="293" t="s">
        <v>606</v>
      </c>
      <c r="C6" s="294"/>
      <c r="D6" s="129" t="s">
        <v>561</v>
      </c>
      <c r="E6" s="291" t="s">
        <v>616</v>
      </c>
      <c r="F6" s="292"/>
    </row>
    <row r="7" spans="1:6" s="1" customFormat="1" ht="13.5" thickBot="1">
      <c r="A7" s="130" t="s">
        <v>562</v>
      </c>
      <c r="B7" s="130" t="s">
        <v>612</v>
      </c>
      <c r="C7" s="130" t="s">
        <v>618</v>
      </c>
      <c r="D7" s="130" t="s">
        <v>563</v>
      </c>
      <c r="E7" s="185" t="s">
        <v>612</v>
      </c>
      <c r="F7" s="6" t="s">
        <v>617</v>
      </c>
    </row>
    <row r="8" spans="1:6" ht="12.75">
      <c r="A8" s="132" t="s">
        <v>503</v>
      </c>
      <c r="B8" s="132">
        <v>88068</v>
      </c>
      <c r="C8" s="132">
        <v>90860</v>
      </c>
      <c r="D8" s="132" t="s">
        <v>564</v>
      </c>
      <c r="E8" s="180">
        <v>82010</v>
      </c>
      <c r="F8" s="124">
        <v>84445</v>
      </c>
    </row>
    <row r="9" spans="1:6" ht="12.75">
      <c r="A9" s="124" t="s">
        <v>504</v>
      </c>
      <c r="B9" s="124">
        <v>6580</v>
      </c>
      <c r="C9" s="124">
        <v>8995</v>
      </c>
      <c r="D9" s="124" t="s">
        <v>565</v>
      </c>
      <c r="E9" s="181">
        <v>21321</v>
      </c>
      <c r="F9" s="124">
        <v>21836</v>
      </c>
    </row>
    <row r="10" spans="1:6" ht="12.75">
      <c r="A10" s="124" t="s">
        <v>415</v>
      </c>
      <c r="B10" s="124">
        <v>67670</v>
      </c>
      <c r="C10" s="124">
        <v>67670</v>
      </c>
      <c r="D10" s="124" t="s">
        <v>566</v>
      </c>
      <c r="E10" s="181">
        <v>79288</v>
      </c>
      <c r="F10" s="124">
        <v>79500</v>
      </c>
    </row>
    <row r="11" spans="1:6" ht="12.75">
      <c r="A11" s="124" t="s">
        <v>505</v>
      </c>
      <c r="B11" s="124">
        <v>18959</v>
      </c>
      <c r="C11" s="124">
        <v>18959</v>
      </c>
      <c r="D11" s="124" t="s">
        <v>567</v>
      </c>
      <c r="E11" s="181">
        <v>34142</v>
      </c>
      <c r="F11" s="124">
        <v>34142</v>
      </c>
    </row>
    <row r="12" spans="1:6" ht="12.75">
      <c r="A12" s="124" t="s">
        <v>568</v>
      </c>
      <c r="B12" s="124">
        <v>3516</v>
      </c>
      <c r="C12" s="124">
        <v>3516</v>
      </c>
      <c r="D12" s="124" t="s">
        <v>569</v>
      </c>
      <c r="E12" s="181">
        <v>29579</v>
      </c>
      <c r="F12" s="124">
        <v>29379</v>
      </c>
    </row>
    <row r="13" spans="1:6" ht="12.75">
      <c r="A13" s="124"/>
      <c r="B13" s="124"/>
      <c r="C13" s="124"/>
      <c r="D13" s="133" t="s">
        <v>570</v>
      </c>
      <c r="E13" s="181">
        <v>1823</v>
      </c>
      <c r="F13" s="124">
        <v>1823</v>
      </c>
    </row>
    <row r="14" spans="1:6" ht="12.75">
      <c r="A14" s="126"/>
      <c r="B14" s="126"/>
      <c r="C14" s="126"/>
      <c r="D14" s="134" t="s">
        <v>571</v>
      </c>
      <c r="E14" s="182">
        <v>2740</v>
      </c>
      <c r="F14" s="124">
        <v>2740</v>
      </c>
    </row>
    <row r="15" spans="1:6" ht="13.5" thickBot="1">
      <c r="A15" s="125"/>
      <c r="B15" s="125"/>
      <c r="C15" s="125"/>
      <c r="D15" s="170" t="s">
        <v>585</v>
      </c>
      <c r="E15" s="183">
        <v>7472</v>
      </c>
      <c r="F15" s="133">
        <v>9572</v>
      </c>
    </row>
    <row r="16" spans="1:6" ht="13.5" thickBot="1">
      <c r="A16" s="130" t="s">
        <v>572</v>
      </c>
      <c r="B16" s="131">
        <f>SUM(B8:B12)</f>
        <v>184793</v>
      </c>
      <c r="C16" s="131">
        <f>SUM(C8:C12)</f>
        <v>190000</v>
      </c>
      <c r="D16" s="130" t="s">
        <v>573</v>
      </c>
      <c r="E16" s="179">
        <f>SUM(E8:E11,E15)</f>
        <v>224233</v>
      </c>
      <c r="F16" s="179">
        <f>SUM(F8:F11,F15)</f>
        <v>229495</v>
      </c>
    </row>
    <row r="17" spans="1:6" ht="13.5" thickBot="1">
      <c r="A17" s="130" t="s">
        <v>574</v>
      </c>
      <c r="B17" s="131">
        <f>B16-E16</f>
        <v>-39440</v>
      </c>
      <c r="C17" s="131">
        <f>C16-F16</f>
        <v>-39495</v>
      </c>
      <c r="D17" s="131"/>
      <c r="E17" s="179"/>
      <c r="F17" s="124"/>
    </row>
    <row r="18" spans="1:6" ht="13.5" thickBot="1">
      <c r="A18" s="135"/>
      <c r="B18" s="135"/>
      <c r="C18" s="135"/>
      <c r="D18" s="135"/>
      <c r="E18" s="184"/>
      <c r="F18" s="124"/>
    </row>
    <row r="19" spans="1:6" ht="13.5" thickBot="1">
      <c r="A19" s="130" t="s">
        <v>508</v>
      </c>
      <c r="B19" s="131">
        <v>174830</v>
      </c>
      <c r="C19" s="131">
        <v>177599</v>
      </c>
      <c r="D19" s="130" t="s">
        <v>512</v>
      </c>
      <c r="E19" s="179">
        <v>114750</v>
      </c>
      <c r="F19" s="124">
        <v>117520</v>
      </c>
    </row>
    <row r="20" spans="1:6" ht="13.5" thickBot="1">
      <c r="A20" s="130" t="s">
        <v>575</v>
      </c>
      <c r="B20" s="131">
        <f>SUM(B16,B19)</f>
        <v>359623</v>
      </c>
      <c r="C20" s="131">
        <f>SUM(C16,C19)</f>
        <v>367599</v>
      </c>
      <c r="D20" s="130" t="s">
        <v>576</v>
      </c>
      <c r="E20" s="179">
        <f>SUM(E16,E19)</f>
        <v>338983</v>
      </c>
      <c r="F20" s="179">
        <f>SUM(F16,F19)</f>
        <v>347015</v>
      </c>
    </row>
  </sheetData>
  <sheetProtection/>
  <mergeCells count="4">
    <mergeCell ref="A1:E1"/>
    <mergeCell ref="B3:E3"/>
    <mergeCell ref="E6:F6"/>
    <mergeCell ref="B6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15" workbookViewId="0" topLeftCell="A1">
      <selection activeCell="G9" sqref="G9"/>
    </sheetView>
  </sheetViews>
  <sheetFormatPr defaultColWidth="8.00390625" defaultRowHeight="12.75"/>
  <cols>
    <col min="1" max="1" width="5.8515625" style="8" customWidth="1"/>
    <col min="2" max="2" width="47.28125" style="11" customWidth="1"/>
    <col min="3" max="4" width="14.00390625" style="8" customWidth="1"/>
    <col min="5" max="5" width="47.28125" style="8" customWidth="1"/>
    <col min="6" max="7" width="14.00390625" style="8" customWidth="1"/>
    <col min="8" max="8" width="4.140625" style="8" customWidth="1"/>
    <col min="9" max="16384" width="8.00390625" style="8" customWidth="1"/>
  </cols>
  <sheetData>
    <row r="1" spans="2:8" ht="30.75">
      <c r="B1" s="9" t="s">
        <v>447</v>
      </c>
      <c r="C1" s="10"/>
      <c r="D1" s="10"/>
      <c r="E1" s="10"/>
      <c r="F1" s="10"/>
      <c r="G1" s="10"/>
      <c r="H1" s="297" t="s">
        <v>597</v>
      </c>
    </row>
    <row r="2" spans="6:8" ht="14.25" thickBot="1">
      <c r="F2" s="12" t="s">
        <v>406</v>
      </c>
      <c r="G2" s="12"/>
      <c r="H2" s="297"/>
    </row>
    <row r="3" spans="1:8" ht="13.5" thickBot="1">
      <c r="A3" s="295" t="s">
        <v>407</v>
      </c>
      <c r="B3" s="13" t="s">
        <v>408</v>
      </c>
      <c r="C3" s="14"/>
      <c r="D3" s="186"/>
      <c r="E3" s="13" t="s">
        <v>409</v>
      </c>
      <c r="F3" s="192"/>
      <c r="G3" s="192"/>
      <c r="H3" s="297"/>
    </row>
    <row r="4" spans="1:8" s="18" customFormat="1" ht="24.75" customHeight="1" thickBot="1">
      <c r="A4" s="296"/>
      <c r="B4" s="15" t="s">
        <v>410</v>
      </c>
      <c r="C4" s="298" t="s">
        <v>507</v>
      </c>
      <c r="D4" s="299"/>
      <c r="E4" s="15" t="s">
        <v>410</v>
      </c>
      <c r="F4" s="300" t="s">
        <v>507</v>
      </c>
      <c r="G4" s="301"/>
      <c r="H4" s="297"/>
    </row>
    <row r="5" spans="1:8" s="18" customFormat="1" ht="13.5" thickBot="1">
      <c r="A5" s="19">
        <v>1</v>
      </c>
      <c r="B5" s="20">
        <v>2</v>
      </c>
      <c r="C5" s="21" t="s">
        <v>612</v>
      </c>
      <c r="D5" s="187" t="s">
        <v>617</v>
      </c>
      <c r="E5" s="20">
        <v>4</v>
      </c>
      <c r="F5" s="193" t="s">
        <v>612</v>
      </c>
      <c r="G5" s="193" t="s">
        <v>617</v>
      </c>
      <c r="H5" s="297"/>
    </row>
    <row r="6" spans="1:8" ht="12.75" customHeight="1">
      <c r="A6" s="22" t="s">
        <v>414</v>
      </c>
      <c r="B6" s="23" t="s">
        <v>515</v>
      </c>
      <c r="C6" s="24">
        <v>12287</v>
      </c>
      <c r="D6" s="188">
        <v>12343</v>
      </c>
      <c r="E6" s="23" t="s">
        <v>448</v>
      </c>
      <c r="F6" s="27">
        <v>2600</v>
      </c>
      <c r="G6" s="27">
        <v>2600</v>
      </c>
      <c r="H6" s="297"/>
    </row>
    <row r="7" spans="1:8" ht="22.5" customHeight="1">
      <c r="A7" s="25" t="s">
        <v>417</v>
      </c>
      <c r="B7" s="26" t="s">
        <v>516</v>
      </c>
      <c r="C7" s="27"/>
      <c r="D7" s="189"/>
      <c r="E7" s="26" t="s">
        <v>449</v>
      </c>
      <c r="F7" s="27">
        <v>29980</v>
      </c>
      <c r="G7" s="27">
        <v>29980</v>
      </c>
      <c r="H7" s="297"/>
    </row>
    <row r="8" spans="1:8" ht="12.75" customHeight="1" thickBot="1">
      <c r="A8" s="25" t="s">
        <v>411</v>
      </c>
      <c r="B8" s="26"/>
      <c r="C8" s="27"/>
      <c r="D8" s="189"/>
      <c r="E8" s="26" t="s">
        <v>517</v>
      </c>
      <c r="F8" s="27">
        <v>347</v>
      </c>
      <c r="G8" s="27">
        <v>347</v>
      </c>
      <c r="H8" s="297"/>
    </row>
    <row r="9" spans="1:8" ht="15.75" customHeight="1" thickBot="1">
      <c r="A9" s="29" t="s">
        <v>412</v>
      </c>
      <c r="B9" s="30" t="s">
        <v>518</v>
      </c>
      <c r="C9" s="31">
        <f>SUM(C6:C8)</f>
        <v>12287</v>
      </c>
      <c r="D9" s="31">
        <f>SUM(D6:D8)</f>
        <v>12343</v>
      </c>
      <c r="E9" s="30" t="s">
        <v>519</v>
      </c>
      <c r="F9" s="194">
        <f>SUM(F6:F8)</f>
        <v>32927</v>
      </c>
      <c r="G9" s="194">
        <f>SUM(G6:G8)</f>
        <v>32927</v>
      </c>
      <c r="H9" s="297"/>
    </row>
    <row r="10" spans="1:8" ht="12.75" customHeight="1" thickBot="1">
      <c r="A10" s="40" t="s">
        <v>413</v>
      </c>
      <c r="B10" s="41" t="s">
        <v>520</v>
      </c>
      <c r="C10" s="42"/>
      <c r="D10" s="190"/>
      <c r="E10" s="35" t="s">
        <v>521</v>
      </c>
      <c r="F10" s="195"/>
      <c r="G10" s="195"/>
      <c r="H10" s="297"/>
    </row>
    <row r="11" spans="1:8" ht="21.75" customHeight="1" thickBot="1">
      <c r="A11" s="29" t="s">
        <v>421</v>
      </c>
      <c r="B11" s="30" t="s">
        <v>522</v>
      </c>
      <c r="C11" s="31">
        <f>SUM(C10)</f>
        <v>0</v>
      </c>
      <c r="D11" s="31">
        <f>SUM(D10)</f>
        <v>0</v>
      </c>
      <c r="E11" s="30" t="s">
        <v>523</v>
      </c>
      <c r="F11" s="194">
        <f>SUM(F10)</f>
        <v>0</v>
      </c>
      <c r="G11" s="194">
        <f>SUM(G10)</f>
        <v>0</v>
      </c>
      <c r="H11" s="297"/>
    </row>
    <row r="12" spans="1:8" ht="18" customHeight="1" thickBot="1">
      <c r="A12" s="29" t="s">
        <v>422</v>
      </c>
      <c r="B12" s="37" t="s">
        <v>510</v>
      </c>
      <c r="C12" s="31">
        <f>SUM(C9,C11)</f>
        <v>12287</v>
      </c>
      <c r="D12" s="31">
        <f>SUM(D9,D11)</f>
        <v>12343</v>
      </c>
      <c r="E12" s="37" t="s">
        <v>513</v>
      </c>
      <c r="F12" s="194">
        <f>SUM(F9,F11)</f>
        <v>32927</v>
      </c>
      <c r="G12" s="194">
        <f>SUM(G9,G11)</f>
        <v>32927</v>
      </c>
      <c r="H12" s="297"/>
    </row>
    <row r="13" spans="1:8" ht="13.5" thickBot="1">
      <c r="A13" s="29" t="s">
        <v>423</v>
      </c>
      <c r="B13" s="38" t="s">
        <v>511</v>
      </c>
      <c r="C13" s="39">
        <f>SUM(C12)</f>
        <v>12287</v>
      </c>
      <c r="D13" s="39">
        <f>SUM(D12)</f>
        <v>12343</v>
      </c>
      <c r="E13" s="38" t="s">
        <v>514</v>
      </c>
      <c r="F13" s="118">
        <f>SUM(F12)</f>
        <v>32927</v>
      </c>
      <c r="G13" s="118">
        <f>SUM(G12)</f>
        <v>32927</v>
      </c>
      <c r="H13" s="297"/>
    </row>
    <row r="14" spans="1:8" ht="13.5" thickBot="1">
      <c r="A14" s="29" t="s">
        <v>424</v>
      </c>
      <c r="B14" s="38" t="s">
        <v>442</v>
      </c>
      <c r="C14" s="39">
        <f>IF(C9-F9&lt;0,F9-C9,"-")</f>
        <v>20640</v>
      </c>
      <c r="D14" s="39">
        <f>IF(D9-G9&lt;0,G9-D9,"-")</f>
        <v>20584</v>
      </c>
      <c r="E14" s="38" t="s">
        <v>443</v>
      </c>
      <c r="F14" s="118" t="str">
        <f>IF(C9-F9&gt;0,C9-F9,"-")</f>
        <v>-</v>
      </c>
      <c r="G14" s="118" t="str">
        <f>IF(D9-G9&gt;0,D9-G9,"-")</f>
        <v>-</v>
      </c>
      <c r="H14" s="297"/>
    </row>
    <row r="15" spans="1:8" ht="13.5" thickBot="1">
      <c r="A15" s="29" t="s">
        <v>425</v>
      </c>
      <c r="B15" s="38" t="s">
        <v>445</v>
      </c>
      <c r="C15" s="39">
        <f>IF(C9+C10-F12&lt;0,F12-(C9+C10),"-")</f>
        <v>20640</v>
      </c>
      <c r="D15" s="39">
        <f>IF(D9+D10-G12&lt;0,G12-(D9+D10),"-")</f>
        <v>20584</v>
      </c>
      <c r="E15" s="38" t="s">
        <v>446</v>
      </c>
      <c r="F15" s="118" t="str">
        <f>IF(C9+C10-F12&gt;0,C9+C10-F12,"-")</f>
        <v>-</v>
      </c>
      <c r="G15" s="118" t="str">
        <f>IF(D9+D10-G12&gt;0,D9+D10-G12,"-")</f>
        <v>-</v>
      </c>
      <c r="H15" s="297"/>
    </row>
  </sheetData>
  <sheetProtection/>
  <mergeCells count="4">
    <mergeCell ref="A3:A4"/>
    <mergeCell ref="H1:H15"/>
    <mergeCell ref="C4:D4"/>
    <mergeCell ref="F4:G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8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F24" sqref="F24"/>
    </sheetView>
  </sheetViews>
  <sheetFormatPr defaultColWidth="8.00390625" defaultRowHeight="12.75"/>
  <cols>
    <col min="1" max="1" width="42.28125" style="50" bestFit="1" customWidth="1"/>
    <col min="2" max="2" width="13.421875" style="43" customWidth="1"/>
    <col min="3" max="3" width="14.00390625" style="43" customWidth="1"/>
    <col min="4" max="4" width="15.421875" style="43" customWidth="1"/>
    <col min="5" max="6" width="14.28125" style="43" customWidth="1"/>
    <col min="7" max="7" width="16.140625" style="8" customWidth="1"/>
    <col min="8" max="9" width="11.00390625" style="43" customWidth="1"/>
    <col min="10" max="10" width="11.8515625" style="43" customWidth="1"/>
    <col min="11" max="16384" width="8.00390625" style="43" customWidth="1"/>
  </cols>
  <sheetData>
    <row r="1" spans="1:7" ht="25.5" customHeight="1">
      <c r="A1" s="302" t="s">
        <v>524</v>
      </c>
      <c r="B1" s="302"/>
      <c r="C1" s="302"/>
      <c r="D1" s="302"/>
      <c r="E1" s="302"/>
      <c r="F1" s="302"/>
      <c r="G1" s="302"/>
    </row>
    <row r="2" spans="1:7" ht="22.5" customHeight="1" thickBot="1">
      <c r="A2" s="303" t="s">
        <v>600</v>
      </c>
      <c r="B2" s="303"/>
      <c r="C2" s="8"/>
      <c r="D2" s="8"/>
      <c r="E2" s="8"/>
      <c r="F2" s="8"/>
      <c r="G2" s="44" t="s">
        <v>406</v>
      </c>
    </row>
    <row r="3" spans="1:7" s="45" customFormat="1" ht="44.25" customHeight="1" thickBot="1">
      <c r="A3" s="15" t="s">
        <v>454</v>
      </c>
      <c r="B3" s="16" t="s">
        <v>455</v>
      </c>
      <c r="C3" s="16" t="s">
        <v>456</v>
      </c>
      <c r="D3" s="16" t="s">
        <v>525</v>
      </c>
      <c r="E3" s="16" t="s">
        <v>619</v>
      </c>
      <c r="F3" s="16" t="s">
        <v>620</v>
      </c>
      <c r="G3" s="17" t="s">
        <v>526</v>
      </c>
    </row>
    <row r="4" spans="1:7" s="8" customFormat="1" ht="12" customHeight="1" thickBot="1">
      <c r="A4" s="46">
        <v>1</v>
      </c>
      <c r="B4" s="47">
        <v>2</v>
      </c>
      <c r="C4" s="47">
        <v>3</v>
      </c>
      <c r="D4" s="47">
        <v>4</v>
      </c>
      <c r="E4" s="47">
        <v>5</v>
      </c>
      <c r="F4" s="197"/>
      <c r="G4" s="48" t="s">
        <v>457</v>
      </c>
    </row>
    <row r="5" spans="1:7" ht="15.75" customHeight="1">
      <c r="A5" s="136" t="s">
        <v>577</v>
      </c>
      <c r="B5" s="137">
        <v>236</v>
      </c>
      <c r="C5" s="138"/>
      <c r="D5" s="137"/>
      <c r="E5" s="137">
        <v>236</v>
      </c>
      <c r="F5" s="198">
        <v>236</v>
      </c>
      <c r="G5" s="139">
        <f aca="true" t="shared" si="0" ref="G5:G23">B5-D5-E5</f>
        <v>0</v>
      </c>
    </row>
    <row r="6" spans="1:7" ht="15.75" customHeight="1">
      <c r="A6" s="136" t="s">
        <v>318</v>
      </c>
      <c r="B6" s="137">
        <v>394</v>
      </c>
      <c r="C6" s="138"/>
      <c r="D6" s="137"/>
      <c r="E6" s="137">
        <v>394</v>
      </c>
      <c r="F6" s="198">
        <v>394</v>
      </c>
      <c r="G6" s="139">
        <f t="shared" si="0"/>
        <v>0</v>
      </c>
    </row>
    <row r="7" spans="1:7" ht="15.75" customHeight="1">
      <c r="A7" s="136" t="s">
        <v>578</v>
      </c>
      <c r="B7" s="137">
        <v>170</v>
      </c>
      <c r="C7" s="138"/>
      <c r="D7" s="137"/>
      <c r="E7" s="137">
        <v>170</v>
      </c>
      <c r="F7" s="198">
        <v>170</v>
      </c>
      <c r="G7" s="139">
        <f t="shared" si="0"/>
        <v>0</v>
      </c>
    </row>
    <row r="8" spans="1:7" ht="15.75" customHeight="1">
      <c r="A8" s="140" t="s">
        <v>577</v>
      </c>
      <c r="B8" s="137">
        <v>394</v>
      </c>
      <c r="C8" s="138"/>
      <c r="D8" s="137"/>
      <c r="E8" s="137">
        <v>394</v>
      </c>
      <c r="F8" s="198">
        <v>394</v>
      </c>
      <c r="G8" s="139">
        <f t="shared" si="0"/>
        <v>0</v>
      </c>
    </row>
    <row r="9" spans="1:7" ht="15.75" customHeight="1">
      <c r="A9" s="136" t="s">
        <v>578</v>
      </c>
      <c r="B9" s="137">
        <v>106</v>
      </c>
      <c r="C9" s="138"/>
      <c r="D9" s="137"/>
      <c r="E9" s="137">
        <v>106</v>
      </c>
      <c r="F9" s="198">
        <v>106</v>
      </c>
      <c r="G9" s="139">
        <f t="shared" si="0"/>
        <v>0</v>
      </c>
    </row>
    <row r="10" spans="1:7" ht="15.75" customHeight="1">
      <c r="A10" s="141" t="s">
        <v>579</v>
      </c>
      <c r="B10" s="137">
        <v>1024</v>
      </c>
      <c r="C10" s="138"/>
      <c r="D10" s="137"/>
      <c r="E10" s="137">
        <v>1024</v>
      </c>
      <c r="F10" s="198">
        <v>1024</v>
      </c>
      <c r="G10" s="139"/>
    </row>
    <row r="11" spans="1:7" ht="15.75" customHeight="1">
      <c r="A11" s="136" t="s">
        <v>578</v>
      </c>
      <c r="B11" s="137">
        <v>276</v>
      </c>
      <c r="C11" s="138"/>
      <c r="D11" s="137"/>
      <c r="E11" s="137">
        <v>276</v>
      </c>
      <c r="F11" s="198">
        <v>276</v>
      </c>
      <c r="G11" s="139">
        <f t="shared" si="0"/>
        <v>0</v>
      </c>
    </row>
    <row r="12" spans="1:7" ht="15.75" customHeight="1">
      <c r="A12" s="136"/>
      <c r="B12" s="137"/>
      <c r="C12" s="138"/>
      <c r="D12" s="137"/>
      <c r="E12" s="137"/>
      <c r="F12" s="198"/>
      <c r="G12" s="139">
        <f t="shared" si="0"/>
        <v>0</v>
      </c>
    </row>
    <row r="13" spans="1:7" ht="15.75" customHeight="1">
      <c r="A13" s="136"/>
      <c r="B13" s="137"/>
      <c r="C13" s="138"/>
      <c r="D13" s="137"/>
      <c r="E13" s="137"/>
      <c r="F13" s="198"/>
      <c r="G13" s="139">
        <f t="shared" si="0"/>
        <v>0</v>
      </c>
    </row>
    <row r="14" spans="1:7" ht="15.75" customHeight="1">
      <c r="A14" s="136"/>
      <c r="B14" s="137"/>
      <c r="C14" s="138"/>
      <c r="D14" s="137"/>
      <c r="E14" s="137"/>
      <c r="F14" s="198"/>
      <c r="G14" s="139">
        <f t="shared" si="0"/>
        <v>0</v>
      </c>
    </row>
    <row r="15" spans="1:7" ht="15.75" customHeight="1">
      <c r="A15" s="136"/>
      <c r="B15" s="137"/>
      <c r="C15" s="138"/>
      <c r="D15" s="137"/>
      <c r="E15" s="137"/>
      <c r="F15" s="198"/>
      <c r="G15" s="139">
        <f t="shared" si="0"/>
        <v>0</v>
      </c>
    </row>
    <row r="16" spans="1:7" ht="15.75" customHeight="1">
      <c r="A16" s="136"/>
      <c r="B16" s="137"/>
      <c r="C16" s="138"/>
      <c r="D16" s="137"/>
      <c r="E16" s="137"/>
      <c r="F16" s="198"/>
      <c r="G16" s="139">
        <f t="shared" si="0"/>
        <v>0</v>
      </c>
    </row>
    <row r="17" spans="1:7" ht="15.75" customHeight="1">
      <c r="A17" s="136"/>
      <c r="B17" s="137"/>
      <c r="C17" s="138"/>
      <c r="D17" s="137"/>
      <c r="E17" s="137"/>
      <c r="F17" s="198"/>
      <c r="G17" s="139">
        <f t="shared" si="0"/>
        <v>0</v>
      </c>
    </row>
    <row r="18" spans="1:7" ht="15.75" customHeight="1">
      <c r="A18" s="136"/>
      <c r="B18" s="137"/>
      <c r="C18" s="138"/>
      <c r="D18" s="137"/>
      <c r="E18" s="137"/>
      <c r="F18" s="198"/>
      <c r="G18" s="139">
        <f t="shared" si="0"/>
        <v>0</v>
      </c>
    </row>
    <row r="19" spans="1:7" ht="15.75" customHeight="1">
      <c r="A19" s="136"/>
      <c r="B19" s="137"/>
      <c r="C19" s="138"/>
      <c r="D19" s="137"/>
      <c r="E19" s="137"/>
      <c r="F19" s="198"/>
      <c r="G19" s="139">
        <f t="shared" si="0"/>
        <v>0</v>
      </c>
    </row>
    <row r="20" spans="1:7" ht="15.75" customHeight="1">
      <c r="A20" s="136"/>
      <c r="B20" s="137"/>
      <c r="C20" s="138"/>
      <c r="D20" s="137"/>
      <c r="E20" s="137"/>
      <c r="F20" s="198"/>
      <c r="G20" s="139">
        <f t="shared" si="0"/>
        <v>0</v>
      </c>
    </row>
    <row r="21" spans="1:7" ht="15.75" customHeight="1">
      <c r="A21" s="136"/>
      <c r="B21" s="137"/>
      <c r="C21" s="138"/>
      <c r="D21" s="137"/>
      <c r="E21" s="137"/>
      <c r="F21" s="198"/>
      <c r="G21" s="139">
        <f t="shared" si="0"/>
        <v>0</v>
      </c>
    </row>
    <row r="22" spans="1:7" ht="15.75" customHeight="1">
      <c r="A22" s="136"/>
      <c r="B22" s="137"/>
      <c r="C22" s="138"/>
      <c r="D22" s="137"/>
      <c r="E22" s="137"/>
      <c r="F22" s="198"/>
      <c r="G22" s="139">
        <f t="shared" si="0"/>
        <v>0</v>
      </c>
    </row>
    <row r="23" spans="1:7" ht="15.75" customHeight="1" thickBot="1">
      <c r="A23" s="142"/>
      <c r="B23" s="143"/>
      <c r="C23" s="144"/>
      <c r="D23" s="143"/>
      <c r="E23" s="143"/>
      <c r="F23" s="199"/>
      <c r="G23" s="145">
        <f t="shared" si="0"/>
        <v>0</v>
      </c>
    </row>
    <row r="24" spans="1:7" s="49" customFormat="1" ht="18" customHeight="1" thickBot="1">
      <c r="A24" s="146" t="s">
        <v>458</v>
      </c>
      <c r="B24" s="147">
        <f>SUM(B5:B23)</f>
        <v>2600</v>
      </c>
      <c r="C24" s="148"/>
      <c r="D24" s="147">
        <f>SUM(D5:D23)</f>
        <v>0</v>
      </c>
      <c r="E24" s="147">
        <f>SUM(E5:E23)</f>
        <v>2600</v>
      </c>
      <c r="F24" s="147">
        <f>SUM(F5:F23)</f>
        <v>2600</v>
      </c>
      <c r="G24" s="149">
        <f>SUM(G5:G23)</f>
        <v>0</v>
      </c>
    </row>
  </sheetData>
  <sheetProtection/>
  <mergeCells count="2">
    <mergeCell ref="A1:G1"/>
    <mergeCell ref="A2:B2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F24" sqref="F24"/>
    </sheetView>
  </sheetViews>
  <sheetFormatPr defaultColWidth="8.00390625" defaultRowHeight="12.75"/>
  <cols>
    <col min="1" max="1" width="52.00390625" style="50" customWidth="1"/>
    <col min="2" max="2" width="13.421875" style="43" customWidth="1"/>
    <col min="3" max="3" width="14.00390625" style="43" customWidth="1"/>
    <col min="4" max="4" width="15.421875" style="43" customWidth="1"/>
    <col min="5" max="6" width="14.28125" style="43" customWidth="1"/>
    <col min="7" max="7" width="16.140625" style="43" customWidth="1"/>
    <col min="8" max="9" width="11.00390625" style="43" customWidth="1"/>
    <col min="10" max="10" width="11.8515625" style="43" customWidth="1"/>
    <col min="11" max="16384" width="8.00390625" style="43" customWidth="1"/>
  </cols>
  <sheetData>
    <row r="1" spans="1:7" ht="24.75" customHeight="1">
      <c r="A1" s="302" t="s">
        <v>459</v>
      </c>
      <c r="B1" s="302"/>
      <c r="C1" s="302"/>
      <c r="D1" s="302"/>
      <c r="E1" s="302"/>
      <c r="F1" s="302"/>
      <c r="G1" s="302"/>
    </row>
    <row r="2" spans="1:7" ht="23.25" customHeight="1" thickBot="1">
      <c r="A2" s="303" t="s">
        <v>601</v>
      </c>
      <c r="B2" s="303"/>
      <c r="C2" s="8"/>
      <c r="D2" s="8"/>
      <c r="E2" s="8"/>
      <c r="F2" s="8"/>
      <c r="G2" s="44" t="s">
        <v>406</v>
      </c>
    </row>
    <row r="3" spans="1:7" s="45" customFormat="1" ht="48.75" customHeight="1" thickBot="1">
      <c r="A3" s="15" t="s">
        <v>460</v>
      </c>
      <c r="B3" s="16" t="s">
        <v>455</v>
      </c>
      <c r="C3" s="16" t="s">
        <v>456</v>
      </c>
      <c r="D3" s="16" t="s">
        <v>525</v>
      </c>
      <c r="E3" s="16" t="s">
        <v>619</v>
      </c>
      <c r="F3" s="16" t="s">
        <v>620</v>
      </c>
      <c r="G3" s="17" t="s">
        <v>527</v>
      </c>
    </row>
    <row r="4" spans="1:7" s="8" customFormat="1" ht="15" customHeight="1" thickBot="1">
      <c r="A4" s="46">
        <v>1</v>
      </c>
      <c r="B4" s="47">
        <v>2</v>
      </c>
      <c r="C4" s="47">
        <v>3</v>
      </c>
      <c r="D4" s="47">
        <v>4</v>
      </c>
      <c r="E4" s="47">
        <v>5</v>
      </c>
      <c r="F4" s="197"/>
      <c r="G4" s="48">
        <v>6</v>
      </c>
    </row>
    <row r="5" spans="1:7" ht="15.75" customHeight="1">
      <c r="A5" s="136" t="s">
        <v>580</v>
      </c>
      <c r="B5" s="137">
        <v>7874</v>
      </c>
      <c r="C5" s="138"/>
      <c r="D5" s="137"/>
      <c r="E5" s="137">
        <v>7874</v>
      </c>
      <c r="F5" s="198">
        <v>7874</v>
      </c>
      <c r="G5" s="139">
        <f aca="true" t="shared" si="0" ref="G5:G23">B5-D5-E5</f>
        <v>0</v>
      </c>
    </row>
    <row r="6" spans="1:7" ht="15.75" customHeight="1">
      <c r="A6" s="136" t="s">
        <v>581</v>
      </c>
      <c r="B6" s="137">
        <v>2126</v>
      </c>
      <c r="C6" s="138"/>
      <c r="D6" s="137"/>
      <c r="E6" s="137">
        <v>2126</v>
      </c>
      <c r="F6" s="198">
        <v>2126</v>
      </c>
      <c r="G6" s="139">
        <f t="shared" si="0"/>
        <v>0</v>
      </c>
    </row>
    <row r="7" spans="1:7" ht="15.75" customHeight="1">
      <c r="A7" s="136" t="s">
        <v>582</v>
      </c>
      <c r="B7" s="137">
        <v>14000</v>
      </c>
      <c r="C7" s="138"/>
      <c r="D7" s="137"/>
      <c r="E7" s="137">
        <v>14000</v>
      </c>
      <c r="F7" s="198">
        <v>14000</v>
      </c>
      <c r="G7" s="139">
        <f t="shared" si="0"/>
        <v>0</v>
      </c>
    </row>
    <row r="8" spans="1:7" ht="15.75" customHeight="1">
      <c r="A8" s="136" t="s">
        <v>581</v>
      </c>
      <c r="B8" s="137">
        <v>3780</v>
      </c>
      <c r="C8" s="138"/>
      <c r="D8" s="137"/>
      <c r="E8" s="137">
        <v>3780</v>
      </c>
      <c r="F8" s="198">
        <v>3780</v>
      </c>
      <c r="G8" s="139">
        <f t="shared" si="0"/>
        <v>0</v>
      </c>
    </row>
    <row r="9" spans="1:7" ht="15.75" customHeight="1">
      <c r="A9" s="136" t="s">
        <v>583</v>
      </c>
      <c r="B9" s="137">
        <v>1732</v>
      </c>
      <c r="C9" s="138"/>
      <c r="D9" s="137"/>
      <c r="E9" s="137">
        <v>1732</v>
      </c>
      <c r="F9" s="198">
        <v>1732</v>
      </c>
      <c r="G9" s="139">
        <f t="shared" si="0"/>
        <v>0</v>
      </c>
    </row>
    <row r="10" spans="1:7" ht="15.75" customHeight="1">
      <c r="A10" s="136" t="s">
        <v>584</v>
      </c>
      <c r="B10" s="137">
        <v>468</v>
      </c>
      <c r="C10" s="138"/>
      <c r="D10" s="137"/>
      <c r="E10" s="137">
        <v>468</v>
      </c>
      <c r="F10" s="198">
        <v>468</v>
      </c>
      <c r="G10" s="139">
        <f t="shared" si="0"/>
        <v>0</v>
      </c>
    </row>
    <row r="11" spans="1:7" ht="15.75" customHeight="1">
      <c r="A11" s="136"/>
      <c r="B11" s="137"/>
      <c r="C11" s="138"/>
      <c r="D11" s="137"/>
      <c r="E11" s="137"/>
      <c r="F11" s="198"/>
      <c r="G11" s="139">
        <f t="shared" si="0"/>
        <v>0</v>
      </c>
    </row>
    <row r="12" spans="1:7" ht="15.75" customHeight="1">
      <c r="A12" s="136"/>
      <c r="B12" s="137"/>
      <c r="C12" s="138"/>
      <c r="D12" s="137"/>
      <c r="E12" s="137"/>
      <c r="F12" s="198"/>
      <c r="G12" s="139">
        <f t="shared" si="0"/>
        <v>0</v>
      </c>
    </row>
    <row r="13" spans="1:7" ht="15.75" customHeight="1">
      <c r="A13" s="136"/>
      <c r="B13" s="137"/>
      <c r="C13" s="138"/>
      <c r="D13" s="137"/>
      <c r="E13" s="137"/>
      <c r="F13" s="198"/>
      <c r="G13" s="139">
        <f t="shared" si="0"/>
        <v>0</v>
      </c>
    </row>
    <row r="14" spans="1:7" ht="15.75" customHeight="1">
      <c r="A14" s="136"/>
      <c r="B14" s="137"/>
      <c r="C14" s="138"/>
      <c r="D14" s="137"/>
      <c r="E14" s="137"/>
      <c r="F14" s="198"/>
      <c r="G14" s="139">
        <f t="shared" si="0"/>
        <v>0</v>
      </c>
    </row>
    <row r="15" spans="1:7" ht="15.75" customHeight="1">
      <c r="A15" s="136"/>
      <c r="B15" s="137"/>
      <c r="C15" s="138"/>
      <c r="D15" s="137"/>
      <c r="E15" s="137"/>
      <c r="F15" s="198"/>
      <c r="G15" s="139">
        <f t="shared" si="0"/>
        <v>0</v>
      </c>
    </row>
    <row r="16" spans="1:7" ht="15.75" customHeight="1">
      <c r="A16" s="136"/>
      <c r="B16" s="137"/>
      <c r="C16" s="138"/>
      <c r="D16" s="137"/>
      <c r="E16" s="137"/>
      <c r="F16" s="198"/>
      <c r="G16" s="139">
        <f t="shared" si="0"/>
        <v>0</v>
      </c>
    </row>
    <row r="17" spans="1:7" ht="15.75" customHeight="1">
      <c r="A17" s="136"/>
      <c r="B17" s="137"/>
      <c r="C17" s="138"/>
      <c r="D17" s="137"/>
      <c r="E17" s="137"/>
      <c r="F17" s="198"/>
      <c r="G17" s="139">
        <f t="shared" si="0"/>
        <v>0</v>
      </c>
    </row>
    <row r="18" spans="1:7" ht="15.75" customHeight="1">
      <c r="A18" s="136"/>
      <c r="B18" s="137"/>
      <c r="C18" s="138"/>
      <c r="D18" s="137"/>
      <c r="E18" s="137"/>
      <c r="F18" s="198"/>
      <c r="G18" s="139">
        <f t="shared" si="0"/>
        <v>0</v>
      </c>
    </row>
    <row r="19" spans="1:7" ht="15.75" customHeight="1">
      <c r="A19" s="136"/>
      <c r="B19" s="137"/>
      <c r="C19" s="138"/>
      <c r="D19" s="137"/>
      <c r="E19" s="137"/>
      <c r="F19" s="198"/>
      <c r="G19" s="139">
        <f t="shared" si="0"/>
        <v>0</v>
      </c>
    </row>
    <row r="20" spans="1:7" ht="15.75" customHeight="1">
      <c r="A20" s="136"/>
      <c r="B20" s="137"/>
      <c r="C20" s="138"/>
      <c r="D20" s="137"/>
      <c r="E20" s="137"/>
      <c r="F20" s="198"/>
      <c r="G20" s="139">
        <f t="shared" si="0"/>
        <v>0</v>
      </c>
    </row>
    <row r="21" spans="1:7" ht="15.75" customHeight="1">
      <c r="A21" s="136"/>
      <c r="B21" s="137"/>
      <c r="C21" s="138"/>
      <c r="D21" s="137"/>
      <c r="E21" s="137"/>
      <c r="F21" s="198"/>
      <c r="G21" s="139">
        <f t="shared" si="0"/>
        <v>0</v>
      </c>
    </row>
    <row r="22" spans="1:7" ht="15.75" customHeight="1">
      <c r="A22" s="136"/>
      <c r="B22" s="137"/>
      <c r="C22" s="138"/>
      <c r="D22" s="137"/>
      <c r="E22" s="137"/>
      <c r="F22" s="198"/>
      <c r="G22" s="139">
        <f t="shared" si="0"/>
        <v>0</v>
      </c>
    </row>
    <row r="23" spans="1:7" ht="15.75" customHeight="1" thickBot="1">
      <c r="A23" s="142"/>
      <c r="B23" s="143"/>
      <c r="C23" s="143"/>
      <c r="D23" s="143"/>
      <c r="E23" s="143"/>
      <c r="F23" s="199"/>
      <c r="G23" s="145">
        <f t="shared" si="0"/>
        <v>0</v>
      </c>
    </row>
    <row r="24" spans="1:7" s="49" customFormat="1" ht="18" customHeight="1" thickBot="1">
      <c r="A24" s="146" t="s">
        <v>458</v>
      </c>
      <c r="B24" s="147">
        <f>SUM(B5:B23)</f>
        <v>29980</v>
      </c>
      <c r="C24" s="148"/>
      <c r="D24" s="147">
        <f>SUM(D5:D23)</f>
        <v>0</v>
      </c>
      <c r="E24" s="147">
        <f>SUM(E5:E23)</f>
        <v>29980</v>
      </c>
      <c r="F24" s="147">
        <f>SUM(F5:F23)</f>
        <v>29980</v>
      </c>
      <c r="G24" s="149">
        <f>SUM(G5:G23)</f>
        <v>0</v>
      </c>
    </row>
  </sheetData>
  <sheetProtection/>
  <mergeCells count="2">
    <mergeCell ref="A1:G1"/>
    <mergeCell ref="A2:B2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H28" sqref="H28"/>
    </sheetView>
  </sheetViews>
  <sheetFormatPr defaultColWidth="8.00390625" defaultRowHeight="12.75"/>
  <cols>
    <col min="1" max="1" width="33.140625" style="52" customWidth="1"/>
    <col min="2" max="5" width="11.8515625" style="52" customWidth="1"/>
    <col min="6" max="16384" width="8.00390625" style="52" customWidth="1"/>
  </cols>
  <sheetData>
    <row r="1" spans="1:5" ht="12.75">
      <c r="A1" s="51"/>
      <c r="B1" s="51"/>
      <c r="C1" s="51"/>
      <c r="D1" s="51"/>
      <c r="E1" s="51"/>
    </row>
    <row r="2" spans="1:5" ht="15">
      <c r="A2" s="53" t="s">
        <v>461</v>
      </c>
      <c r="B2" s="325" t="s">
        <v>596</v>
      </c>
      <c r="C2" s="325"/>
      <c r="D2" s="325"/>
      <c r="E2" s="325"/>
    </row>
    <row r="3" spans="1:5" ht="14.25" thickBot="1">
      <c r="A3" s="328" t="s">
        <v>602</v>
      </c>
      <c r="B3" s="328"/>
      <c r="C3" s="51"/>
      <c r="D3" s="327" t="s">
        <v>462</v>
      </c>
      <c r="E3" s="327"/>
    </row>
    <row r="4" spans="1:5" ht="15" customHeight="1" thickBot="1">
      <c r="A4" s="54" t="s">
        <v>463</v>
      </c>
      <c r="B4" s="55">
        <v>2014</v>
      </c>
      <c r="C4" s="55">
        <v>2015</v>
      </c>
      <c r="D4" s="55" t="s">
        <v>528</v>
      </c>
      <c r="E4" s="56" t="s">
        <v>464</v>
      </c>
    </row>
    <row r="5" spans="1:5" ht="12.75">
      <c r="A5" s="57" t="s">
        <v>465</v>
      </c>
      <c r="B5" s="58"/>
      <c r="C5" s="58"/>
      <c r="D5" s="58"/>
      <c r="E5" s="59">
        <f aca="true" t="shared" si="0" ref="E5:E11">SUM(B5:D5)</f>
        <v>0</v>
      </c>
    </row>
    <row r="6" spans="1:5" ht="12.75">
      <c r="A6" s="60" t="s">
        <v>466</v>
      </c>
      <c r="B6" s="61"/>
      <c r="C6" s="61"/>
      <c r="D6" s="61"/>
      <c r="E6" s="62">
        <f t="shared" si="0"/>
        <v>0</v>
      </c>
    </row>
    <row r="7" spans="1:5" ht="12.75">
      <c r="A7" s="63" t="s">
        <v>467</v>
      </c>
      <c r="B7" s="64">
        <v>9087</v>
      </c>
      <c r="C7" s="64"/>
      <c r="D7" s="64"/>
      <c r="E7" s="65">
        <f t="shared" si="0"/>
        <v>9087</v>
      </c>
    </row>
    <row r="8" spans="1:5" ht="12.75">
      <c r="A8" s="63" t="s">
        <v>468</v>
      </c>
      <c r="B8" s="64"/>
      <c r="C8" s="64"/>
      <c r="D8" s="64"/>
      <c r="E8" s="65">
        <f t="shared" si="0"/>
        <v>0</v>
      </c>
    </row>
    <row r="9" spans="1:5" ht="12.75">
      <c r="A9" s="63" t="s">
        <v>469</v>
      </c>
      <c r="B9" s="64"/>
      <c r="C9" s="64"/>
      <c r="D9" s="64"/>
      <c r="E9" s="65">
        <f t="shared" si="0"/>
        <v>0</v>
      </c>
    </row>
    <row r="10" spans="1:5" ht="12.75">
      <c r="A10" s="63" t="s">
        <v>470</v>
      </c>
      <c r="B10" s="64"/>
      <c r="C10" s="64"/>
      <c r="D10" s="64"/>
      <c r="E10" s="65">
        <f t="shared" si="0"/>
        <v>0</v>
      </c>
    </row>
    <row r="11" spans="1:5" ht="13.5" thickBot="1">
      <c r="A11" s="66"/>
      <c r="B11" s="67"/>
      <c r="C11" s="67"/>
      <c r="D11" s="67"/>
      <c r="E11" s="65">
        <f t="shared" si="0"/>
        <v>0</v>
      </c>
    </row>
    <row r="12" spans="1:5" ht="13.5" thickBot="1">
      <c r="A12" s="68" t="s">
        <v>471</v>
      </c>
      <c r="B12" s="69">
        <f>B5+SUM(B7:B11)</f>
        <v>9087</v>
      </c>
      <c r="C12" s="69">
        <f>C5+SUM(C7:C11)</f>
        <v>0</v>
      </c>
      <c r="D12" s="69">
        <f>D5+SUM(D7:D11)</f>
        <v>0</v>
      </c>
      <c r="E12" s="70">
        <f>E5+SUM(E7:E11)</f>
        <v>9087</v>
      </c>
    </row>
    <row r="13" spans="1:5" ht="13.5" thickBot="1">
      <c r="A13" s="71"/>
      <c r="B13" s="71"/>
      <c r="C13" s="71"/>
      <c r="D13" s="71"/>
      <c r="E13" s="71"/>
    </row>
    <row r="14" spans="1:5" ht="15" customHeight="1" thickBot="1">
      <c r="A14" s="54" t="s">
        <v>472</v>
      </c>
      <c r="B14" s="55">
        <v>2014</v>
      </c>
      <c r="C14" s="55">
        <v>2015</v>
      </c>
      <c r="D14" s="55" t="s">
        <v>529</v>
      </c>
      <c r="E14" s="56" t="s">
        <v>464</v>
      </c>
    </row>
    <row r="15" spans="1:5" ht="12.75">
      <c r="A15" s="57" t="s">
        <v>473</v>
      </c>
      <c r="B15" s="58"/>
      <c r="C15" s="58"/>
      <c r="D15" s="58"/>
      <c r="E15" s="59">
        <f aca="true" t="shared" si="1" ref="E15:E21">SUM(B15:D15)</f>
        <v>0</v>
      </c>
    </row>
    <row r="16" spans="1:5" ht="12.75">
      <c r="A16" s="72" t="s">
        <v>474</v>
      </c>
      <c r="B16" s="64">
        <v>2200</v>
      </c>
      <c r="C16" s="64"/>
      <c r="D16" s="64"/>
      <c r="E16" s="65">
        <f t="shared" si="1"/>
        <v>2200</v>
      </c>
    </row>
    <row r="17" spans="1:5" ht="12.75">
      <c r="A17" s="63" t="s">
        <v>475</v>
      </c>
      <c r="B17" s="64"/>
      <c r="C17" s="64"/>
      <c r="D17" s="64"/>
      <c r="E17" s="65">
        <f t="shared" si="1"/>
        <v>0</v>
      </c>
    </row>
    <row r="18" spans="1:5" ht="12.75">
      <c r="A18" s="63" t="s">
        <v>476</v>
      </c>
      <c r="B18" s="64"/>
      <c r="C18" s="64"/>
      <c r="D18" s="64"/>
      <c r="E18" s="65">
        <f t="shared" si="1"/>
        <v>0</v>
      </c>
    </row>
    <row r="19" spans="1:5" ht="12.75">
      <c r="A19" s="73"/>
      <c r="B19" s="64"/>
      <c r="C19" s="64"/>
      <c r="D19" s="64"/>
      <c r="E19" s="65">
        <f t="shared" si="1"/>
        <v>0</v>
      </c>
    </row>
    <row r="20" spans="1:5" ht="12.75">
      <c r="A20" s="73"/>
      <c r="B20" s="64"/>
      <c r="C20" s="64"/>
      <c r="D20" s="64"/>
      <c r="E20" s="65">
        <f t="shared" si="1"/>
        <v>0</v>
      </c>
    </row>
    <row r="21" spans="1:5" ht="13.5" thickBot="1">
      <c r="A21" s="66"/>
      <c r="B21" s="67"/>
      <c r="C21" s="67"/>
      <c r="D21" s="67"/>
      <c r="E21" s="65">
        <f t="shared" si="1"/>
        <v>0</v>
      </c>
    </row>
    <row r="22" spans="1:5" ht="13.5" thickBot="1">
      <c r="A22" s="68" t="s">
        <v>477</v>
      </c>
      <c r="B22" s="69">
        <f>SUM(B15:B21)</f>
        <v>2200</v>
      </c>
      <c r="C22" s="69">
        <f>SUM(C15:C21)</f>
        <v>0</v>
      </c>
      <c r="D22" s="69">
        <f>SUM(D15:D21)</f>
        <v>0</v>
      </c>
      <c r="E22" s="70">
        <f>SUM(E15:E21)</f>
        <v>2200</v>
      </c>
    </row>
    <row r="23" spans="1:5" ht="12.75">
      <c r="A23" s="51"/>
      <c r="B23" s="51"/>
      <c r="C23" s="51"/>
      <c r="D23" s="51"/>
      <c r="E23" s="51"/>
    </row>
    <row r="24" spans="1:5" ht="12.75">
      <c r="A24" s="51"/>
      <c r="B24" s="51"/>
      <c r="C24" s="51"/>
      <c r="D24" s="51"/>
      <c r="E24" s="51"/>
    </row>
    <row r="25" spans="1:5" ht="15">
      <c r="A25" s="53" t="s">
        <v>461</v>
      </c>
      <c r="B25" s="326"/>
      <c r="C25" s="326"/>
      <c r="D25" s="326"/>
      <c r="E25" s="326"/>
    </row>
    <row r="26" spans="1:5" ht="14.25" thickBot="1">
      <c r="A26" s="51"/>
      <c r="B26" s="51"/>
      <c r="C26" s="51"/>
      <c r="D26" s="327" t="s">
        <v>462</v>
      </c>
      <c r="E26" s="327"/>
    </row>
    <row r="27" spans="1:5" ht="13.5" thickBot="1">
      <c r="A27" s="54" t="s">
        <v>463</v>
      </c>
      <c r="B27" s="55">
        <v>2014</v>
      </c>
      <c r="C27" s="55">
        <v>2015</v>
      </c>
      <c r="D27" s="55" t="s">
        <v>529</v>
      </c>
      <c r="E27" s="56" t="s">
        <v>464</v>
      </c>
    </row>
    <row r="28" spans="1:5" ht="12.75">
      <c r="A28" s="57" t="s">
        <v>465</v>
      </c>
      <c r="B28" s="58"/>
      <c r="C28" s="58"/>
      <c r="D28" s="58"/>
      <c r="E28" s="59">
        <f aca="true" t="shared" si="2" ref="E28:E34">SUM(B28:D28)</f>
        <v>0</v>
      </c>
    </row>
    <row r="29" spans="1:5" ht="12.75">
      <c r="A29" s="60" t="s">
        <v>466</v>
      </c>
      <c r="B29" s="61"/>
      <c r="C29" s="61"/>
      <c r="D29" s="61"/>
      <c r="E29" s="62">
        <f t="shared" si="2"/>
        <v>0</v>
      </c>
    </row>
    <row r="30" spans="1:5" ht="12.75">
      <c r="A30" s="63" t="s">
        <v>467</v>
      </c>
      <c r="B30" s="64"/>
      <c r="C30" s="64"/>
      <c r="D30" s="64"/>
      <c r="E30" s="65">
        <f t="shared" si="2"/>
        <v>0</v>
      </c>
    </row>
    <row r="31" spans="1:5" ht="12.75">
      <c r="A31" s="63" t="s">
        <v>468</v>
      </c>
      <c r="B31" s="64"/>
      <c r="C31" s="64"/>
      <c r="D31" s="64"/>
      <c r="E31" s="65">
        <f t="shared" si="2"/>
        <v>0</v>
      </c>
    </row>
    <row r="32" spans="1:5" ht="12.75">
      <c r="A32" s="63" t="s">
        <v>469</v>
      </c>
      <c r="B32" s="64"/>
      <c r="C32" s="64"/>
      <c r="D32" s="64"/>
      <c r="E32" s="65">
        <f t="shared" si="2"/>
        <v>0</v>
      </c>
    </row>
    <row r="33" spans="1:5" ht="12.75">
      <c r="A33" s="63" t="s">
        <v>470</v>
      </c>
      <c r="B33" s="64"/>
      <c r="C33" s="64"/>
      <c r="D33" s="64"/>
      <c r="E33" s="65">
        <f t="shared" si="2"/>
        <v>0</v>
      </c>
    </row>
    <row r="34" spans="1:5" ht="13.5" thickBot="1">
      <c r="A34" s="66"/>
      <c r="B34" s="67"/>
      <c r="C34" s="67"/>
      <c r="D34" s="67"/>
      <c r="E34" s="65">
        <f t="shared" si="2"/>
        <v>0</v>
      </c>
    </row>
    <row r="35" spans="1:5" ht="13.5" thickBot="1">
      <c r="A35" s="68" t="s">
        <v>471</v>
      </c>
      <c r="B35" s="69">
        <f>B28+SUM(B30:B34)</f>
        <v>0</v>
      </c>
      <c r="C35" s="69">
        <f>C28+SUM(C30:C34)</f>
        <v>0</v>
      </c>
      <c r="D35" s="69">
        <f>D28+SUM(D30:D34)</f>
        <v>0</v>
      </c>
      <c r="E35" s="70">
        <f>E28+SUM(E30:E34)</f>
        <v>0</v>
      </c>
    </row>
    <row r="36" spans="1:5" ht="13.5" thickBot="1">
      <c r="A36" s="71"/>
      <c r="B36" s="71"/>
      <c r="C36" s="71"/>
      <c r="D36" s="71"/>
      <c r="E36" s="71"/>
    </row>
    <row r="37" spans="1:5" ht="13.5" thickBot="1">
      <c r="A37" s="54" t="s">
        <v>472</v>
      </c>
      <c r="B37" s="55">
        <v>2014</v>
      </c>
      <c r="C37" s="55">
        <v>2015</v>
      </c>
      <c r="D37" s="55" t="s">
        <v>529</v>
      </c>
      <c r="E37" s="56" t="s">
        <v>464</v>
      </c>
    </row>
    <row r="38" spans="1:5" ht="12.75">
      <c r="A38" s="57" t="s">
        <v>473</v>
      </c>
      <c r="B38" s="58"/>
      <c r="C38" s="58"/>
      <c r="D38" s="58"/>
      <c r="E38" s="59">
        <f aca="true" t="shared" si="3" ref="E38:E44">SUM(B38:D38)</f>
        <v>0</v>
      </c>
    </row>
    <row r="39" spans="1:5" ht="12.75">
      <c r="A39" s="72" t="s">
        <v>474</v>
      </c>
      <c r="B39" s="64"/>
      <c r="C39" s="64"/>
      <c r="D39" s="64"/>
      <c r="E39" s="65">
        <f t="shared" si="3"/>
        <v>0</v>
      </c>
    </row>
    <row r="40" spans="1:5" ht="12.75">
      <c r="A40" s="63" t="s">
        <v>475</v>
      </c>
      <c r="B40" s="64"/>
      <c r="C40" s="64"/>
      <c r="D40" s="64"/>
      <c r="E40" s="65">
        <f t="shared" si="3"/>
        <v>0</v>
      </c>
    </row>
    <row r="41" spans="1:5" ht="12.75">
      <c r="A41" s="63" t="s">
        <v>476</v>
      </c>
      <c r="B41" s="64"/>
      <c r="C41" s="64"/>
      <c r="D41" s="64"/>
      <c r="E41" s="65">
        <f t="shared" si="3"/>
        <v>0</v>
      </c>
    </row>
    <row r="42" spans="1:5" ht="12.75">
      <c r="A42" s="73"/>
      <c r="B42" s="64"/>
      <c r="C42" s="64"/>
      <c r="D42" s="64"/>
      <c r="E42" s="65">
        <f t="shared" si="3"/>
        <v>0</v>
      </c>
    </row>
    <row r="43" spans="1:5" ht="12.75">
      <c r="A43" s="73"/>
      <c r="B43" s="64"/>
      <c r="C43" s="64"/>
      <c r="D43" s="64"/>
      <c r="E43" s="65">
        <f t="shared" si="3"/>
        <v>0</v>
      </c>
    </row>
    <row r="44" spans="1:5" ht="13.5" thickBot="1">
      <c r="A44" s="66"/>
      <c r="B44" s="67"/>
      <c r="C44" s="67"/>
      <c r="D44" s="67"/>
      <c r="E44" s="65">
        <f t="shared" si="3"/>
        <v>0</v>
      </c>
    </row>
    <row r="45" spans="1:5" ht="13.5" thickBot="1">
      <c r="A45" s="68" t="s">
        <v>477</v>
      </c>
      <c r="B45" s="69">
        <f>SUM(B38:B44)</f>
        <v>0</v>
      </c>
      <c r="C45" s="69">
        <f>SUM(C38:C44)</f>
        <v>0</v>
      </c>
      <c r="D45" s="69">
        <f>SUM(D38:D44)</f>
        <v>0</v>
      </c>
      <c r="E45" s="70">
        <f>SUM(E38:E44)</f>
        <v>0</v>
      </c>
    </row>
    <row r="46" spans="1:5" ht="12.75">
      <c r="A46" s="51"/>
      <c r="B46" s="51"/>
      <c r="C46" s="51"/>
      <c r="D46" s="51"/>
      <c r="E46" s="51"/>
    </row>
    <row r="47" spans="1:5" ht="15">
      <c r="A47" s="311" t="s">
        <v>530</v>
      </c>
      <c r="B47" s="311"/>
      <c r="C47" s="311"/>
      <c r="D47" s="311"/>
      <c r="E47" s="311"/>
    </row>
    <row r="48" spans="1:5" ht="13.5" thickBot="1">
      <c r="A48" s="51"/>
      <c r="B48" s="51"/>
      <c r="C48" s="51"/>
      <c r="D48" s="51"/>
      <c r="E48" s="51"/>
    </row>
    <row r="49" spans="1:8" ht="13.5" thickBot="1">
      <c r="A49" s="316" t="s">
        <v>478</v>
      </c>
      <c r="B49" s="317"/>
      <c r="C49" s="318"/>
      <c r="D49" s="314" t="s">
        <v>479</v>
      </c>
      <c r="E49" s="315"/>
      <c r="H49" s="74"/>
    </row>
    <row r="50" spans="1:5" ht="12.75">
      <c r="A50" s="319"/>
      <c r="B50" s="320"/>
      <c r="C50" s="321"/>
      <c r="D50" s="307"/>
      <c r="E50" s="308"/>
    </row>
    <row r="51" spans="1:5" ht="13.5" thickBot="1">
      <c r="A51" s="322"/>
      <c r="B51" s="323"/>
      <c r="C51" s="324"/>
      <c r="D51" s="309"/>
      <c r="E51" s="310"/>
    </row>
    <row r="52" spans="1:5" ht="13.5" thickBot="1">
      <c r="A52" s="304" t="s">
        <v>477</v>
      </c>
      <c r="B52" s="305"/>
      <c r="C52" s="306"/>
      <c r="D52" s="312">
        <f>SUM(D50:E51)</f>
        <v>0</v>
      </c>
      <c r="E52" s="313"/>
    </row>
  </sheetData>
  <sheetProtection/>
  <mergeCells count="14">
    <mergeCell ref="B2:E2"/>
    <mergeCell ref="B25:E25"/>
    <mergeCell ref="D3:E3"/>
    <mergeCell ref="D26:E26"/>
    <mergeCell ref="A3:B3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0"/>
  <sheetViews>
    <sheetView workbookViewId="0" topLeftCell="A1">
      <selection activeCell="H24" sqref="H24"/>
    </sheetView>
  </sheetViews>
  <sheetFormatPr defaultColWidth="8.00390625" defaultRowHeight="12.75"/>
  <cols>
    <col min="1" max="1" width="4.140625" style="76" customWidth="1"/>
    <col min="2" max="2" width="27.421875" style="75" bestFit="1" customWidth="1"/>
    <col min="3" max="4" width="7.7109375" style="75" customWidth="1"/>
    <col min="5" max="5" width="8.140625" style="75" customWidth="1"/>
    <col min="6" max="6" width="7.57421875" style="75" customWidth="1"/>
    <col min="7" max="7" width="7.421875" style="75" customWidth="1"/>
    <col min="8" max="8" width="7.57421875" style="75" customWidth="1"/>
    <col min="9" max="9" width="7.00390625" style="75" customWidth="1"/>
    <col min="10" max="14" width="8.140625" style="75" customWidth="1"/>
    <col min="15" max="15" width="10.8515625" style="76" customWidth="1"/>
    <col min="16" max="16384" width="8.00390625" style="75" customWidth="1"/>
  </cols>
  <sheetData>
    <row r="1" spans="1:15" ht="31.5" customHeight="1">
      <c r="A1" s="332" t="s">
        <v>531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</row>
    <row r="2" spans="2:15" ht="15.75" thickBot="1">
      <c r="B2" s="107" t="s">
        <v>603</v>
      </c>
      <c r="O2" s="77" t="s">
        <v>480</v>
      </c>
    </row>
    <row r="3" spans="1:15" s="76" customFormat="1" ht="25.5" customHeight="1" thickBot="1">
      <c r="A3" s="78" t="s">
        <v>481</v>
      </c>
      <c r="B3" s="79" t="s">
        <v>410</v>
      </c>
      <c r="C3" s="79" t="s">
        <v>482</v>
      </c>
      <c r="D3" s="79" t="s">
        <v>483</v>
      </c>
      <c r="E3" s="79" t="s">
        <v>484</v>
      </c>
      <c r="F3" s="79" t="s">
        <v>485</v>
      </c>
      <c r="G3" s="79" t="s">
        <v>486</v>
      </c>
      <c r="H3" s="79" t="s">
        <v>487</v>
      </c>
      <c r="I3" s="79" t="s">
        <v>488</v>
      </c>
      <c r="J3" s="79" t="s">
        <v>489</v>
      </c>
      <c r="K3" s="79" t="s">
        <v>490</v>
      </c>
      <c r="L3" s="79" t="s">
        <v>491</v>
      </c>
      <c r="M3" s="79" t="s">
        <v>492</v>
      </c>
      <c r="N3" s="79" t="s">
        <v>493</v>
      </c>
      <c r="O3" s="80" t="s">
        <v>477</v>
      </c>
    </row>
    <row r="4" spans="1:15" s="82" customFormat="1" ht="15" customHeight="1" thickBot="1">
      <c r="A4" s="81" t="s">
        <v>414</v>
      </c>
      <c r="B4" s="329" t="s">
        <v>408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1"/>
    </row>
    <row r="5" spans="1:15" s="82" customFormat="1" ht="15" customHeight="1">
      <c r="A5" s="83" t="s">
        <v>417</v>
      </c>
      <c r="B5" s="84" t="s">
        <v>532</v>
      </c>
      <c r="C5" s="85">
        <v>8061</v>
      </c>
      <c r="D5" s="85">
        <v>7749</v>
      </c>
      <c r="E5" s="85">
        <v>7757</v>
      </c>
      <c r="F5" s="85">
        <v>7782</v>
      </c>
      <c r="G5" s="85">
        <v>7688</v>
      </c>
      <c r="H5" s="85">
        <v>7789</v>
      </c>
      <c r="I5" s="85">
        <v>7339</v>
      </c>
      <c r="J5" s="85">
        <v>7339</v>
      </c>
      <c r="K5" s="85">
        <v>7339</v>
      </c>
      <c r="L5" s="85">
        <v>7339</v>
      </c>
      <c r="M5" s="85">
        <v>7339</v>
      </c>
      <c r="N5" s="85">
        <v>7339</v>
      </c>
      <c r="O5" s="86">
        <f aca="true" t="shared" si="0" ref="O5:O24">SUM(C5:N5)</f>
        <v>90860</v>
      </c>
    </row>
    <row r="6" spans="1:15" s="91" customFormat="1" ht="13.5" customHeight="1">
      <c r="A6" s="87" t="s">
        <v>411</v>
      </c>
      <c r="B6" s="88" t="s">
        <v>533</v>
      </c>
      <c r="C6" s="89">
        <v>548</v>
      </c>
      <c r="D6" s="89">
        <v>807</v>
      </c>
      <c r="E6" s="89">
        <v>1387</v>
      </c>
      <c r="F6" s="89">
        <v>570</v>
      </c>
      <c r="G6" s="89">
        <v>1844</v>
      </c>
      <c r="H6" s="89">
        <v>549</v>
      </c>
      <c r="I6" s="89">
        <v>548</v>
      </c>
      <c r="J6" s="89">
        <v>548</v>
      </c>
      <c r="K6" s="89">
        <v>549</v>
      </c>
      <c r="L6" s="89">
        <v>548</v>
      </c>
      <c r="M6" s="89">
        <v>549</v>
      </c>
      <c r="N6" s="89">
        <v>548</v>
      </c>
      <c r="O6" s="86">
        <f t="shared" si="0"/>
        <v>8995</v>
      </c>
    </row>
    <row r="7" spans="1:15" s="91" customFormat="1" ht="15">
      <c r="A7" s="87" t="s">
        <v>412</v>
      </c>
      <c r="B7" s="92" t="s">
        <v>415</v>
      </c>
      <c r="C7" s="93">
        <v>5640</v>
      </c>
      <c r="D7" s="93">
        <v>5640</v>
      </c>
      <c r="E7" s="93">
        <v>5639</v>
      </c>
      <c r="F7" s="93">
        <v>5639</v>
      </c>
      <c r="G7" s="93">
        <v>5639</v>
      </c>
      <c r="H7" s="93">
        <v>5639</v>
      </c>
      <c r="I7" s="93">
        <v>5639</v>
      </c>
      <c r="J7" s="93">
        <v>5639</v>
      </c>
      <c r="K7" s="93">
        <v>5639</v>
      </c>
      <c r="L7" s="93">
        <v>5639</v>
      </c>
      <c r="M7" s="93">
        <v>5639</v>
      </c>
      <c r="N7" s="93">
        <v>5639</v>
      </c>
      <c r="O7" s="86">
        <f t="shared" si="0"/>
        <v>67670</v>
      </c>
    </row>
    <row r="8" spans="1:15" s="91" customFormat="1" ht="13.5" customHeight="1">
      <c r="A8" s="87" t="s">
        <v>413</v>
      </c>
      <c r="B8" s="88" t="s">
        <v>505</v>
      </c>
      <c r="C8" s="89">
        <v>1580</v>
      </c>
      <c r="D8" s="89">
        <v>1580</v>
      </c>
      <c r="E8" s="89">
        <v>1580</v>
      </c>
      <c r="F8" s="89">
        <v>1580</v>
      </c>
      <c r="G8" s="89">
        <v>1580</v>
      </c>
      <c r="H8" s="89">
        <v>1580</v>
      </c>
      <c r="I8" s="89">
        <v>1579</v>
      </c>
      <c r="J8" s="89">
        <v>1580</v>
      </c>
      <c r="K8" s="89">
        <v>1580</v>
      </c>
      <c r="L8" s="89">
        <v>1580</v>
      </c>
      <c r="M8" s="89">
        <v>1580</v>
      </c>
      <c r="N8" s="89">
        <v>1580</v>
      </c>
      <c r="O8" s="90">
        <f t="shared" si="0"/>
        <v>18959</v>
      </c>
    </row>
    <row r="9" spans="1:15" s="91" customFormat="1" ht="13.5" customHeight="1">
      <c r="A9" s="87" t="s">
        <v>421</v>
      </c>
      <c r="B9" s="88" t="s">
        <v>534</v>
      </c>
      <c r="C9" s="89">
        <v>293</v>
      </c>
      <c r="D9" s="89">
        <v>293</v>
      </c>
      <c r="E9" s="89">
        <v>293</v>
      </c>
      <c r="F9" s="89">
        <v>293</v>
      </c>
      <c r="G9" s="89">
        <v>293</v>
      </c>
      <c r="H9" s="89">
        <v>293</v>
      </c>
      <c r="I9" s="89">
        <v>293</v>
      </c>
      <c r="J9" s="89">
        <v>293</v>
      </c>
      <c r="K9" s="89">
        <v>293</v>
      </c>
      <c r="L9" s="89">
        <v>293</v>
      </c>
      <c r="M9" s="89">
        <v>293</v>
      </c>
      <c r="N9" s="89">
        <v>293</v>
      </c>
      <c r="O9" s="90">
        <f t="shared" si="0"/>
        <v>3516</v>
      </c>
    </row>
    <row r="10" spans="1:15" s="91" customFormat="1" ht="13.5" customHeight="1">
      <c r="A10" s="87" t="s">
        <v>422</v>
      </c>
      <c r="B10" s="88" t="s">
        <v>508</v>
      </c>
      <c r="C10" s="89">
        <v>15066</v>
      </c>
      <c r="D10" s="89">
        <v>14979</v>
      </c>
      <c r="E10" s="89">
        <v>14987</v>
      </c>
      <c r="F10" s="89">
        <v>14958</v>
      </c>
      <c r="G10" s="89">
        <v>14987</v>
      </c>
      <c r="H10" s="89">
        <v>15206</v>
      </c>
      <c r="I10" s="89">
        <v>14569</v>
      </c>
      <c r="J10" s="89">
        <v>14570</v>
      </c>
      <c r="K10" s="89">
        <v>14569</v>
      </c>
      <c r="L10" s="89">
        <v>14569</v>
      </c>
      <c r="M10" s="89">
        <v>14569</v>
      </c>
      <c r="N10" s="89">
        <v>14570</v>
      </c>
      <c r="O10" s="90">
        <f>SUM(C10:N10)</f>
        <v>177599</v>
      </c>
    </row>
    <row r="11" spans="1:15" s="91" customFormat="1" ht="13.5" customHeight="1">
      <c r="A11" s="83" t="s">
        <v>423</v>
      </c>
      <c r="B11" s="84" t="s">
        <v>535</v>
      </c>
      <c r="C11" s="85">
        <v>1024</v>
      </c>
      <c r="D11" s="85">
        <v>1024</v>
      </c>
      <c r="E11" s="85">
        <v>1024</v>
      </c>
      <c r="F11" s="85">
        <v>1024</v>
      </c>
      <c r="G11" s="85">
        <v>1080</v>
      </c>
      <c r="H11" s="85">
        <v>1024</v>
      </c>
      <c r="I11" s="85">
        <v>1024</v>
      </c>
      <c r="J11" s="85">
        <v>1024</v>
      </c>
      <c r="K11" s="85">
        <v>1024</v>
      </c>
      <c r="L11" s="85">
        <v>1024</v>
      </c>
      <c r="M11" s="85">
        <v>1024</v>
      </c>
      <c r="N11" s="85">
        <v>1023</v>
      </c>
      <c r="O11" s="90">
        <f>SUM(C11:N11)</f>
        <v>12343</v>
      </c>
    </row>
    <row r="12" spans="1:15" s="91" customFormat="1" ht="13.5" customHeight="1" thickBot="1">
      <c r="A12" s="83" t="s">
        <v>424</v>
      </c>
      <c r="B12" s="84" t="s">
        <v>536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90">
        <f>SUM(C12:N12)</f>
        <v>0</v>
      </c>
    </row>
    <row r="13" spans="1:15" s="82" customFormat="1" ht="15.75" customHeight="1" thickBot="1">
      <c r="A13" s="81" t="s">
        <v>426</v>
      </c>
      <c r="B13" s="96" t="s">
        <v>494</v>
      </c>
      <c r="C13" s="97">
        <f>SUM(C5:C12)</f>
        <v>32212</v>
      </c>
      <c r="D13" s="97">
        <f aca="true" t="shared" si="1" ref="D13:N13">SUM(D5:D12)</f>
        <v>32072</v>
      </c>
      <c r="E13" s="97">
        <f t="shared" si="1"/>
        <v>32667</v>
      </c>
      <c r="F13" s="97">
        <f t="shared" si="1"/>
        <v>31846</v>
      </c>
      <c r="G13" s="97">
        <f t="shared" si="1"/>
        <v>33111</v>
      </c>
      <c r="H13" s="97">
        <f t="shared" si="1"/>
        <v>32080</v>
      </c>
      <c r="I13" s="97">
        <f t="shared" si="1"/>
        <v>30991</v>
      </c>
      <c r="J13" s="97">
        <f t="shared" si="1"/>
        <v>30993</v>
      </c>
      <c r="K13" s="97">
        <f t="shared" si="1"/>
        <v>30993</v>
      </c>
      <c r="L13" s="97">
        <f t="shared" si="1"/>
        <v>30992</v>
      </c>
      <c r="M13" s="97">
        <f t="shared" si="1"/>
        <v>30993</v>
      </c>
      <c r="N13" s="97">
        <f t="shared" si="1"/>
        <v>30992</v>
      </c>
      <c r="O13" s="97">
        <f>SUM(O5:O12)</f>
        <v>379942</v>
      </c>
    </row>
    <row r="14" spans="1:15" s="82" customFormat="1" ht="15" customHeight="1" thickBot="1">
      <c r="A14" s="81" t="s">
        <v>427</v>
      </c>
      <c r="B14" s="329" t="s">
        <v>409</v>
      </c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1"/>
    </row>
    <row r="15" spans="1:15" s="91" customFormat="1" ht="13.5" customHeight="1">
      <c r="A15" s="99" t="s">
        <v>428</v>
      </c>
      <c r="B15" s="100" t="s">
        <v>416</v>
      </c>
      <c r="C15" s="93">
        <v>6981</v>
      </c>
      <c r="D15" s="93">
        <v>7148</v>
      </c>
      <c r="E15" s="93">
        <v>7535</v>
      </c>
      <c r="F15" s="93">
        <v>6940</v>
      </c>
      <c r="G15" s="93">
        <v>7917</v>
      </c>
      <c r="H15" s="93">
        <v>6920</v>
      </c>
      <c r="I15" s="93">
        <v>6834</v>
      </c>
      <c r="J15" s="93">
        <v>6834</v>
      </c>
      <c r="K15" s="93">
        <v>6834</v>
      </c>
      <c r="L15" s="93">
        <v>6834</v>
      </c>
      <c r="M15" s="93">
        <v>6834</v>
      </c>
      <c r="N15" s="93">
        <v>6834</v>
      </c>
      <c r="O15" s="94">
        <f t="shared" si="0"/>
        <v>84445</v>
      </c>
    </row>
    <row r="16" spans="1:15" s="91" customFormat="1" ht="27" customHeight="1">
      <c r="A16" s="87" t="s">
        <v>429</v>
      </c>
      <c r="B16" s="95" t="s">
        <v>418</v>
      </c>
      <c r="C16" s="89">
        <v>1801</v>
      </c>
      <c r="D16" s="89">
        <v>1807</v>
      </c>
      <c r="E16" s="89">
        <v>1947</v>
      </c>
      <c r="F16" s="89">
        <v>1803</v>
      </c>
      <c r="G16" s="89">
        <v>2001</v>
      </c>
      <c r="H16" s="89">
        <v>1817</v>
      </c>
      <c r="I16" s="89">
        <v>1777</v>
      </c>
      <c r="J16" s="89">
        <v>1776</v>
      </c>
      <c r="K16" s="89">
        <v>1777</v>
      </c>
      <c r="L16" s="89">
        <v>1776</v>
      </c>
      <c r="M16" s="89">
        <v>1777</v>
      </c>
      <c r="N16" s="89">
        <v>1777</v>
      </c>
      <c r="O16" s="90">
        <f t="shared" si="0"/>
        <v>21836</v>
      </c>
    </row>
    <row r="17" spans="1:15" s="91" customFormat="1" ht="13.5" customHeight="1">
      <c r="A17" s="87" t="s">
        <v>430</v>
      </c>
      <c r="B17" s="88" t="s">
        <v>495</v>
      </c>
      <c r="C17" s="89">
        <v>6607</v>
      </c>
      <c r="D17" s="89">
        <v>6607</v>
      </c>
      <c r="E17" s="89">
        <v>6710</v>
      </c>
      <c r="F17" s="89">
        <v>6608</v>
      </c>
      <c r="G17" s="89">
        <v>6717</v>
      </c>
      <c r="H17" s="89">
        <v>6607</v>
      </c>
      <c r="I17" s="89">
        <v>6607</v>
      </c>
      <c r="J17" s="89">
        <v>6608</v>
      </c>
      <c r="K17" s="89">
        <v>6607</v>
      </c>
      <c r="L17" s="89">
        <v>6607</v>
      </c>
      <c r="M17" s="89">
        <v>6607</v>
      </c>
      <c r="N17" s="89">
        <v>6608</v>
      </c>
      <c r="O17" s="90">
        <f t="shared" si="0"/>
        <v>79500</v>
      </c>
    </row>
    <row r="18" spans="1:15" s="91" customFormat="1" ht="13.5" customHeight="1">
      <c r="A18" s="87" t="s">
        <v>432</v>
      </c>
      <c r="B18" s="88" t="s">
        <v>496</v>
      </c>
      <c r="C18" s="89">
        <v>2845</v>
      </c>
      <c r="D18" s="89">
        <v>2845</v>
      </c>
      <c r="E18" s="89">
        <v>2845</v>
      </c>
      <c r="F18" s="89">
        <v>2845</v>
      </c>
      <c r="G18" s="89">
        <v>2845</v>
      </c>
      <c r="H18" s="89">
        <v>2845</v>
      </c>
      <c r="I18" s="89">
        <v>2845</v>
      </c>
      <c r="J18" s="89">
        <v>2845</v>
      </c>
      <c r="K18" s="89">
        <v>2846</v>
      </c>
      <c r="L18" s="89">
        <v>2846</v>
      </c>
      <c r="M18" s="89">
        <v>2845</v>
      </c>
      <c r="N18" s="89">
        <v>2845</v>
      </c>
      <c r="O18" s="90">
        <f t="shared" si="0"/>
        <v>34142</v>
      </c>
    </row>
    <row r="19" spans="1:15" s="91" customFormat="1" ht="13.5" customHeight="1">
      <c r="A19" s="87" t="s">
        <v>433</v>
      </c>
      <c r="B19" s="88" t="s">
        <v>448</v>
      </c>
      <c r="C19" s="89">
        <v>217</v>
      </c>
      <c r="D19" s="89">
        <v>217</v>
      </c>
      <c r="E19" s="89">
        <v>217</v>
      </c>
      <c r="F19" s="89">
        <v>216</v>
      </c>
      <c r="G19" s="89">
        <v>216</v>
      </c>
      <c r="H19" s="89">
        <v>216</v>
      </c>
      <c r="I19" s="89">
        <v>216</v>
      </c>
      <c r="J19" s="89">
        <v>217</v>
      </c>
      <c r="K19" s="89">
        <v>217</v>
      </c>
      <c r="L19" s="89">
        <v>217</v>
      </c>
      <c r="M19" s="89">
        <v>217</v>
      </c>
      <c r="N19" s="89">
        <v>217</v>
      </c>
      <c r="O19" s="90">
        <f t="shared" si="0"/>
        <v>2600</v>
      </c>
    </row>
    <row r="20" spans="1:15" s="91" customFormat="1" ht="15">
      <c r="A20" s="87" t="s">
        <v>434</v>
      </c>
      <c r="B20" s="95" t="s">
        <v>449</v>
      </c>
      <c r="C20" s="89">
        <v>2498</v>
      </c>
      <c r="D20" s="89">
        <v>2499</v>
      </c>
      <c r="E20" s="89">
        <v>2498</v>
      </c>
      <c r="F20" s="89">
        <v>2499</v>
      </c>
      <c r="G20" s="89">
        <v>2498</v>
      </c>
      <c r="H20" s="89">
        <v>2499</v>
      </c>
      <c r="I20" s="89">
        <v>2498</v>
      </c>
      <c r="J20" s="89">
        <v>2498</v>
      </c>
      <c r="K20" s="89">
        <v>2499</v>
      </c>
      <c r="L20" s="89">
        <v>2498</v>
      </c>
      <c r="M20" s="89">
        <v>2498</v>
      </c>
      <c r="N20" s="89">
        <v>2498</v>
      </c>
      <c r="O20" s="90">
        <f t="shared" si="0"/>
        <v>29980</v>
      </c>
    </row>
    <row r="21" spans="1:15" s="91" customFormat="1" ht="13.5" customHeight="1">
      <c r="A21" s="87" t="s">
        <v>435</v>
      </c>
      <c r="B21" s="88" t="s">
        <v>517</v>
      </c>
      <c r="C21" s="89">
        <v>29</v>
      </c>
      <c r="D21" s="89">
        <v>29</v>
      </c>
      <c r="E21" s="89">
        <v>29</v>
      </c>
      <c r="F21" s="89">
        <v>28</v>
      </c>
      <c r="G21" s="89">
        <v>29</v>
      </c>
      <c r="H21" s="89">
        <v>29</v>
      </c>
      <c r="I21" s="89">
        <v>29</v>
      </c>
      <c r="J21" s="89">
        <v>29</v>
      </c>
      <c r="K21" s="89">
        <v>29</v>
      </c>
      <c r="L21" s="89">
        <v>29</v>
      </c>
      <c r="M21" s="89">
        <v>29</v>
      </c>
      <c r="N21" s="89">
        <v>29</v>
      </c>
      <c r="O21" s="90">
        <f t="shared" si="0"/>
        <v>347</v>
      </c>
    </row>
    <row r="22" spans="1:15" s="91" customFormat="1" ht="13.5" customHeight="1">
      <c r="A22" s="87" t="s">
        <v>438</v>
      </c>
      <c r="B22" s="88" t="s">
        <v>521</v>
      </c>
      <c r="C22" s="89">
        <v>10284</v>
      </c>
      <c r="D22" s="89">
        <v>9996</v>
      </c>
      <c r="E22" s="89">
        <v>9954</v>
      </c>
      <c r="F22" s="89">
        <v>10006</v>
      </c>
      <c r="G22" s="89">
        <v>9931</v>
      </c>
      <c r="H22" s="89">
        <v>9974</v>
      </c>
      <c r="I22" s="89">
        <v>9562</v>
      </c>
      <c r="J22" s="89">
        <v>9563</v>
      </c>
      <c r="K22" s="89">
        <v>9562</v>
      </c>
      <c r="L22" s="89">
        <v>9563</v>
      </c>
      <c r="M22" s="89">
        <v>9563</v>
      </c>
      <c r="N22" s="89">
        <v>9562</v>
      </c>
      <c r="O22" s="90">
        <f t="shared" si="0"/>
        <v>117520</v>
      </c>
    </row>
    <row r="23" spans="1:15" s="91" customFormat="1" ht="13.5" customHeight="1" thickBot="1">
      <c r="A23" s="83" t="s">
        <v>439</v>
      </c>
      <c r="B23" s="84" t="s">
        <v>585</v>
      </c>
      <c r="C23" s="85">
        <v>950</v>
      </c>
      <c r="D23" s="85">
        <v>924</v>
      </c>
      <c r="E23" s="85">
        <v>932</v>
      </c>
      <c r="F23" s="85">
        <v>901</v>
      </c>
      <c r="G23" s="85">
        <v>957</v>
      </c>
      <c r="H23" s="85">
        <v>1173</v>
      </c>
      <c r="I23" s="85">
        <v>623</v>
      </c>
      <c r="J23" s="85">
        <v>623</v>
      </c>
      <c r="K23" s="85">
        <v>622</v>
      </c>
      <c r="L23" s="85">
        <v>622</v>
      </c>
      <c r="M23" s="85">
        <v>623</v>
      </c>
      <c r="N23" s="85">
        <v>622</v>
      </c>
      <c r="O23" s="90">
        <f t="shared" si="0"/>
        <v>9572</v>
      </c>
    </row>
    <row r="24" spans="1:15" s="82" customFormat="1" ht="15.75" customHeight="1" thickBot="1">
      <c r="A24" s="101" t="s">
        <v>440</v>
      </c>
      <c r="B24" s="96" t="s">
        <v>497</v>
      </c>
      <c r="C24" s="97">
        <f aca="true" t="shared" si="2" ref="C24:N24">SUM(C15:C23)</f>
        <v>32212</v>
      </c>
      <c r="D24" s="97">
        <f t="shared" si="2"/>
        <v>32072</v>
      </c>
      <c r="E24" s="97">
        <f t="shared" si="2"/>
        <v>32667</v>
      </c>
      <c r="F24" s="97">
        <f t="shared" si="2"/>
        <v>31846</v>
      </c>
      <c r="G24" s="97">
        <f t="shared" si="2"/>
        <v>33111</v>
      </c>
      <c r="H24" s="97">
        <f t="shared" si="2"/>
        <v>32080</v>
      </c>
      <c r="I24" s="97">
        <f t="shared" si="2"/>
        <v>30991</v>
      </c>
      <c r="J24" s="97">
        <f t="shared" si="2"/>
        <v>30993</v>
      </c>
      <c r="K24" s="97">
        <f t="shared" si="2"/>
        <v>30993</v>
      </c>
      <c r="L24" s="97">
        <f t="shared" si="2"/>
        <v>30992</v>
      </c>
      <c r="M24" s="97">
        <f t="shared" si="2"/>
        <v>30993</v>
      </c>
      <c r="N24" s="97">
        <f t="shared" si="2"/>
        <v>30992</v>
      </c>
      <c r="O24" s="98">
        <f t="shared" si="0"/>
        <v>379942</v>
      </c>
    </row>
    <row r="25" spans="1:15" ht="15.75" thickBot="1">
      <c r="A25" s="101" t="s">
        <v>441</v>
      </c>
      <c r="B25" s="102" t="s">
        <v>498</v>
      </c>
      <c r="C25" s="103">
        <f aca="true" t="shared" si="3" ref="C25:O25">C13-C24</f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 t="shared" si="3"/>
        <v>0</v>
      </c>
      <c r="O25" s="104">
        <f t="shared" si="3"/>
        <v>0</v>
      </c>
    </row>
    <row r="26" ht="15">
      <c r="A26" s="105"/>
    </row>
    <row r="27" spans="2:15" ht="15">
      <c r="B27" s="106"/>
      <c r="C27" s="107"/>
      <c r="D27" s="107"/>
      <c r="O27" s="75"/>
    </row>
    <row r="28" ht="15">
      <c r="O28" s="75"/>
    </row>
    <row r="29" ht="15">
      <c r="O29" s="75"/>
    </row>
    <row r="30" ht="15">
      <c r="O30" s="75"/>
    </row>
    <row r="31" ht="15">
      <c r="O31" s="75"/>
    </row>
    <row r="32" ht="15">
      <c r="O32" s="75"/>
    </row>
    <row r="33" ht="15">
      <c r="O33" s="75"/>
    </row>
    <row r="34" ht="15">
      <c r="O34" s="75"/>
    </row>
    <row r="35" ht="15">
      <c r="O35" s="75"/>
    </row>
    <row r="36" ht="15">
      <c r="O36" s="75"/>
    </row>
    <row r="37" ht="15">
      <c r="O37" s="75"/>
    </row>
    <row r="38" ht="15">
      <c r="O38" s="75"/>
    </row>
    <row r="39" ht="15">
      <c r="O39" s="75"/>
    </row>
    <row r="40" ht="15">
      <c r="O40" s="75"/>
    </row>
    <row r="41" ht="15">
      <c r="O41" s="75"/>
    </row>
    <row r="42" ht="15">
      <c r="O42" s="75"/>
    </row>
    <row r="43" ht="15">
      <c r="O43" s="75"/>
    </row>
    <row r="44" ht="15">
      <c r="O44" s="75"/>
    </row>
    <row r="45" ht="15">
      <c r="O45" s="75"/>
    </row>
    <row r="46" ht="15">
      <c r="O46" s="75"/>
    </row>
    <row r="47" ht="15">
      <c r="O47" s="75"/>
    </row>
    <row r="48" ht="15">
      <c r="O48" s="75"/>
    </row>
    <row r="49" ht="15">
      <c r="O49" s="75"/>
    </row>
    <row r="50" ht="15">
      <c r="O50" s="75"/>
    </row>
    <row r="51" ht="15">
      <c r="O51" s="75"/>
    </row>
    <row r="52" ht="15">
      <c r="O52" s="75"/>
    </row>
    <row r="53" ht="15">
      <c r="O53" s="75"/>
    </row>
    <row r="54" ht="15">
      <c r="O54" s="75"/>
    </row>
    <row r="55" ht="15">
      <c r="O55" s="75"/>
    </row>
    <row r="56" ht="15">
      <c r="O56" s="75"/>
    </row>
    <row r="57" ht="15">
      <c r="O57" s="75"/>
    </row>
    <row r="58" ht="15">
      <c r="O58" s="75"/>
    </row>
    <row r="59" ht="15">
      <c r="O59" s="75"/>
    </row>
    <row r="60" ht="15">
      <c r="O60" s="75"/>
    </row>
    <row r="61" ht="15">
      <c r="O61" s="75"/>
    </row>
    <row r="62" ht="15">
      <c r="O62" s="75"/>
    </row>
    <row r="63" ht="15">
      <c r="O63" s="75"/>
    </row>
    <row r="64" ht="15">
      <c r="O64" s="75"/>
    </row>
    <row r="65" ht="15">
      <c r="O65" s="75"/>
    </row>
    <row r="66" ht="15">
      <c r="O66" s="75"/>
    </row>
    <row r="67" ht="15">
      <c r="O67" s="75"/>
    </row>
    <row r="68" ht="15">
      <c r="O68" s="75"/>
    </row>
    <row r="69" ht="15">
      <c r="O69" s="75"/>
    </row>
    <row r="70" ht="15">
      <c r="O70" s="75"/>
    </row>
    <row r="71" ht="15">
      <c r="O71" s="75"/>
    </row>
    <row r="72" ht="15">
      <c r="O72" s="75"/>
    </row>
    <row r="73" ht="15">
      <c r="O73" s="75"/>
    </row>
    <row r="74" ht="15">
      <c r="O74" s="75"/>
    </row>
    <row r="75" ht="15">
      <c r="O75" s="75"/>
    </row>
    <row r="76" ht="15">
      <c r="O76" s="75"/>
    </row>
    <row r="77" ht="15">
      <c r="O77" s="75"/>
    </row>
    <row r="78" ht="15">
      <c r="O78" s="75"/>
    </row>
    <row r="79" ht="15">
      <c r="O79" s="75"/>
    </row>
    <row r="80" ht="15">
      <c r="O80" s="75"/>
    </row>
  </sheetData>
  <sheetProtection/>
  <mergeCells count="3">
    <mergeCell ref="B4:O4"/>
    <mergeCell ref="B14:O14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3">
      <selection activeCell="D38" sqref="D38"/>
    </sheetView>
  </sheetViews>
  <sheetFormatPr defaultColWidth="8.00390625" defaultRowHeight="12.75"/>
  <cols>
    <col min="1" max="1" width="5.7109375" style="108" customWidth="1"/>
    <col min="2" max="2" width="37.140625" style="108" customWidth="1"/>
    <col min="3" max="3" width="12.7109375" style="108" customWidth="1"/>
    <col min="4" max="4" width="14.28125" style="108" customWidth="1"/>
    <col min="5" max="16384" width="8.00390625" style="108" customWidth="1"/>
  </cols>
  <sheetData>
    <row r="1" spans="1:3" ht="45" customHeight="1">
      <c r="A1" s="336" t="s">
        <v>546</v>
      </c>
      <c r="B1" s="336"/>
      <c r="C1" s="336"/>
    </row>
    <row r="2" spans="1:3" ht="17.25" customHeight="1">
      <c r="A2" s="336" t="s">
        <v>610</v>
      </c>
      <c r="B2" s="336"/>
      <c r="C2" s="336"/>
    </row>
    <row r="3" spans="1:3" ht="13.5" thickBot="1">
      <c r="A3" s="109"/>
      <c r="B3" s="109"/>
      <c r="C3" s="159" t="s">
        <v>588</v>
      </c>
    </row>
    <row r="4" spans="1:4" ht="42.75" customHeight="1" thickBot="1">
      <c r="A4" s="110" t="s">
        <v>407</v>
      </c>
      <c r="B4" s="111" t="s">
        <v>499</v>
      </c>
      <c r="C4" s="112" t="s">
        <v>621</v>
      </c>
      <c r="D4" s="112" t="s">
        <v>622</v>
      </c>
    </row>
    <row r="5" spans="1:4" ht="15.75" customHeight="1" thickBot="1">
      <c r="A5" s="150" t="s">
        <v>414</v>
      </c>
      <c r="B5" s="151" t="s">
        <v>586</v>
      </c>
      <c r="C5" s="152">
        <v>150</v>
      </c>
      <c r="D5" s="200">
        <v>150</v>
      </c>
    </row>
    <row r="6" spans="1:4" ht="15.75" customHeight="1" thickBot="1">
      <c r="A6" s="150" t="s">
        <v>417</v>
      </c>
      <c r="B6" s="153" t="s">
        <v>587</v>
      </c>
      <c r="C6" s="154">
        <v>300</v>
      </c>
      <c r="D6" s="200">
        <v>300</v>
      </c>
    </row>
    <row r="7" spans="1:4" ht="15.75" customHeight="1" thickBot="1">
      <c r="A7" s="150" t="s">
        <v>411</v>
      </c>
      <c r="B7" s="153" t="s">
        <v>589</v>
      </c>
      <c r="C7" s="154">
        <v>120</v>
      </c>
      <c r="D7" s="200">
        <v>120</v>
      </c>
    </row>
    <row r="8" spans="1:4" ht="15.75" customHeight="1" thickBot="1">
      <c r="A8" s="150" t="s">
        <v>412</v>
      </c>
      <c r="B8" s="153" t="s">
        <v>590</v>
      </c>
      <c r="C8" s="154">
        <v>20</v>
      </c>
      <c r="D8" s="200">
        <v>20</v>
      </c>
    </row>
    <row r="9" spans="1:4" ht="15.75" customHeight="1" thickBot="1">
      <c r="A9" s="150" t="s">
        <v>413</v>
      </c>
      <c r="B9" s="153" t="s">
        <v>591</v>
      </c>
      <c r="C9" s="154">
        <v>50</v>
      </c>
      <c r="D9" s="200">
        <v>50</v>
      </c>
    </row>
    <row r="10" spans="1:4" ht="15.75" customHeight="1" thickBot="1">
      <c r="A10" s="150" t="s">
        <v>421</v>
      </c>
      <c r="B10" s="153" t="s">
        <v>592</v>
      </c>
      <c r="C10" s="154">
        <v>50</v>
      </c>
      <c r="D10" s="200">
        <v>50</v>
      </c>
    </row>
    <row r="11" spans="1:4" ht="15.75" customHeight="1" thickBot="1">
      <c r="A11" s="150" t="s">
        <v>422</v>
      </c>
      <c r="B11" s="153" t="s">
        <v>593</v>
      </c>
      <c r="C11" s="154">
        <v>100</v>
      </c>
      <c r="D11" s="200">
        <v>100</v>
      </c>
    </row>
    <row r="12" spans="1:4" ht="15.75" customHeight="1" thickBot="1">
      <c r="A12" s="150" t="s">
        <v>423</v>
      </c>
      <c r="B12" s="153" t="s">
        <v>594</v>
      </c>
      <c r="C12" s="154">
        <v>100</v>
      </c>
      <c r="D12" s="200">
        <v>100</v>
      </c>
    </row>
    <row r="13" spans="1:4" ht="15.75" customHeight="1" thickBot="1">
      <c r="A13" s="150" t="s">
        <v>424</v>
      </c>
      <c r="B13" s="153" t="s">
        <v>595</v>
      </c>
      <c r="C13" s="154">
        <v>1200</v>
      </c>
      <c r="D13" s="200">
        <v>1200</v>
      </c>
    </row>
    <row r="14" spans="1:4" ht="15.75" customHeight="1" thickBot="1">
      <c r="A14" s="150" t="s">
        <v>425</v>
      </c>
      <c r="B14" s="153" t="s">
        <v>609</v>
      </c>
      <c r="C14" s="154">
        <v>200</v>
      </c>
      <c r="D14" s="200">
        <v>200</v>
      </c>
    </row>
    <row r="15" spans="1:4" ht="15.75" customHeight="1" thickBot="1">
      <c r="A15" s="150" t="s">
        <v>426</v>
      </c>
      <c r="B15" s="153"/>
      <c r="C15" s="154"/>
      <c r="D15" s="200"/>
    </row>
    <row r="16" spans="1:4" ht="15.75" customHeight="1" thickBot="1">
      <c r="A16" s="150" t="s">
        <v>427</v>
      </c>
      <c r="B16" s="153"/>
      <c r="C16" s="154"/>
      <c r="D16" s="200"/>
    </row>
    <row r="17" spans="1:4" ht="15.75" customHeight="1" thickBot="1">
      <c r="A17" s="150" t="s">
        <v>428</v>
      </c>
      <c r="B17" s="153"/>
      <c r="C17" s="154"/>
      <c r="D17" s="200"/>
    </row>
    <row r="18" spans="1:4" ht="15.75" customHeight="1" thickBot="1">
      <c r="A18" s="150" t="s">
        <v>429</v>
      </c>
      <c r="B18" s="153"/>
      <c r="C18" s="154"/>
      <c r="D18" s="200"/>
    </row>
    <row r="19" spans="1:4" ht="15.75" customHeight="1" thickBot="1">
      <c r="A19" s="150" t="s">
        <v>430</v>
      </c>
      <c r="B19" s="153"/>
      <c r="C19" s="154"/>
      <c r="D19" s="200"/>
    </row>
    <row r="20" spans="1:4" ht="15.75" customHeight="1" thickBot="1">
      <c r="A20" s="150" t="s">
        <v>431</v>
      </c>
      <c r="B20" s="153"/>
      <c r="C20" s="154"/>
      <c r="D20" s="200"/>
    </row>
    <row r="21" spans="1:4" ht="15.75" customHeight="1" thickBot="1">
      <c r="A21" s="150" t="s">
        <v>432</v>
      </c>
      <c r="B21" s="153"/>
      <c r="C21" s="154"/>
      <c r="D21" s="200"/>
    </row>
    <row r="22" spans="1:4" ht="15.75" customHeight="1" thickBot="1">
      <c r="A22" s="150" t="s">
        <v>433</v>
      </c>
      <c r="B22" s="153"/>
      <c r="C22" s="154"/>
      <c r="D22" s="200"/>
    </row>
    <row r="23" spans="1:4" ht="15.75" customHeight="1" thickBot="1">
      <c r="A23" s="150" t="s">
        <v>434</v>
      </c>
      <c r="B23" s="153"/>
      <c r="C23" s="154"/>
      <c r="D23" s="200"/>
    </row>
    <row r="24" spans="1:4" ht="15.75" customHeight="1" thickBot="1">
      <c r="A24" s="150" t="s">
        <v>435</v>
      </c>
      <c r="B24" s="153"/>
      <c r="C24" s="154"/>
      <c r="D24" s="200"/>
    </row>
    <row r="25" spans="1:4" ht="15.75" customHeight="1" thickBot="1">
      <c r="A25" s="150" t="s">
        <v>436</v>
      </c>
      <c r="B25" s="153"/>
      <c r="C25" s="154"/>
      <c r="D25" s="200"/>
    </row>
    <row r="26" spans="1:4" ht="15.75" customHeight="1" thickBot="1">
      <c r="A26" s="150" t="s">
        <v>437</v>
      </c>
      <c r="B26" s="153"/>
      <c r="C26" s="154"/>
      <c r="D26" s="200"/>
    </row>
    <row r="27" spans="1:4" ht="15.75" customHeight="1" thickBot="1">
      <c r="A27" s="150" t="s">
        <v>438</v>
      </c>
      <c r="B27" s="153"/>
      <c r="C27" s="154"/>
      <c r="D27" s="200"/>
    </row>
    <row r="28" spans="1:4" ht="15.75" customHeight="1" thickBot="1">
      <c r="A28" s="150" t="s">
        <v>439</v>
      </c>
      <c r="B28" s="153"/>
      <c r="C28" s="154"/>
      <c r="D28" s="200"/>
    </row>
    <row r="29" spans="1:4" ht="15.75" customHeight="1" thickBot="1">
      <c r="A29" s="150" t="s">
        <v>440</v>
      </c>
      <c r="B29" s="153"/>
      <c r="C29" s="154"/>
      <c r="D29" s="200"/>
    </row>
    <row r="30" spans="1:4" ht="15.75" customHeight="1" thickBot="1">
      <c r="A30" s="150" t="s">
        <v>441</v>
      </c>
      <c r="B30" s="153"/>
      <c r="C30" s="154"/>
      <c r="D30" s="200"/>
    </row>
    <row r="31" spans="1:4" ht="15.75" customHeight="1" thickBot="1">
      <c r="A31" s="150" t="s">
        <v>444</v>
      </c>
      <c r="B31" s="153"/>
      <c r="C31" s="154"/>
      <c r="D31" s="200"/>
    </row>
    <row r="32" spans="1:4" ht="15.75" customHeight="1" thickBot="1">
      <c r="A32" s="150" t="s">
        <v>450</v>
      </c>
      <c r="B32" s="153"/>
      <c r="C32" s="154"/>
      <c r="D32" s="200"/>
    </row>
    <row r="33" spans="1:4" ht="15.75" customHeight="1" thickBot="1">
      <c r="A33" s="150" t="s">
        <v>451</v>
      </c>
      <c r="B33" s="153"/>
      <c r="C33" s="154"/>
      <c r="D33" s="200"/>
    </row>
    <row r="34" spans="1:4" ht="15.75" customHeight="1" thickBot="1">
      <c r="A34" s="150" t="s">
        <v>452</v>
      </c>
      <c r="B34" s="153"/>
      <c r="C34" s="155"/>
      <c r="D34" s="200"/>
    </row>
    <row r="35" spans="1:4" ht="15.75" customHeight="1" thickBot="1">
      <c r="A35" s="150" t="s">
        <v>453</v>
      </c>
      <c r="B35" s="153"/>
      <c r="C35" s="155"/>
      <c r="D35" s="200"/>
    </row>
    <row r="36" spans="1:4" ht="15.75" customHeight="1" thickBot="1">
      <c r="A36" s="150" t="s">
        <v>500</v>
      </c>
      <c r="B36" s="153"/>
      <c r="C36" s="155"/>
      <c r="D36" s="200"/>
    </row>
    <row r="37" spans="1:4" ht="15.75" customHeight="1" thickBot="1">
      <c r="A37" s="156" t="s">
        <v>501</v>
      </c>
      <c r="B37" s="157"/>
      <c r="C37" s="158"/>
      <c r="D37" s="200"/>
    </row>
    <row r="38" spans="1:4" ht="15.75" customHeight="1" thickBot="1">
      <c r="A38" s="334" t="s">
        <v>477</v>
      </c>
      <c r="B38" s="335"/>
      <c r="C38" s="113">
        <f>SUM(C5:C37)</f>
        <v>2290</v>
      </c>
      <c r="D38" s="113">
        <f>SUM(D5:D37)</f>
        <v>2290</v>
      </c>
    </row>
    <row r="39" ht="12.75">
      <c r="A39" s="108" t="s">
        <v>502</v>
      </c>
    </row>
  </sheetData>
  <sheetProtection/>
  <mergeCells count="3">
    <mergeCell ref="A38:B38"/>
    <mergeCell ref="A1:C1"/>
    <mergeCell ref="A2:C2"/>
  </mergeCells>
  <conditionalFormatting sqref="C38: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Bőny</dc:creator>
  <cp:keywords/>
  <dc:description/>
  <cp:lastModifiedBy>Hivatal</cp:lastModifiedBy>
  <cp:lastPrinted>2014-08-19T09:00:18Z</cp:lastPrinted>
  <dcterms:created xsi:type="dcterms:W3CDTF">2014-01-23T09:02:17Z</dcterms:created>
  <dcterms:modified xsi:type="dcterms:W3CDTF">2014-09-11T07:11:09Z</dcterms:modified>
  <cp:category/>
  <cp:version/>
  <cp:contentType/>
  <cp:contentStatus/>
</cp:coreProperties>
</file>