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5" firstSheet="22" activeTab="22"/>
  </bookViews>
  <sheets>
    <sheet name="ÖSSZEFÜGGÉSEK" sheetId="1" r:id="rId1"/>
    <sheet name="1.1.sz.mell." sheetId="2" r:id="rId2"/>
    <sheet name="1.2.sz.mell. " sheetId="3" r:id="rId3"/>
    <sheet name="1.3.sz.mell." sheetId="4" r:id="rId4"/>
    <sheet name="2.1.sz.mell  " sheetId="5" r:id="rId5"/>
    <sheet name="2.2.sz.mell  " sheetId="6" r:id="rId6"/>
    <sheet name="ELLENŐRZÉS-1.sz.2.a.sz.2.b.sz." sheetId="7" r:id="rId7"/>
    <sheet name="3.sz.mell.  " sheetId="8" r:id="rId8"/>
    <sheet name="4.sz.mell." sheetId="9" r:id="rId9"/>
    <sheet name="9. sz. mell" sheetId="10" r:id="rId10"/>
    <sheet name="9.1. sz. mell" sheetId="11" r:id="rId11"/>
    <sheet name="9.2. sz. mell" sheetId="12" r:id="rId12"/>
    <sheet name="9.3. sz. mell" sheetId="13" r:id="rId13"/>
    <sheet name="9.4. sz. mell" sheetId="14" r:id="rId14"/>
    <sheet name="9.5. sz. mell" sheetId="15" r:id="rId15"/>
    <sheet name="9.5. sz. mell (2)" sheetId="16" r:id="rId16"/>
    <sheet name="9.5. sz. mell (3)" sheetId="17" r:id="rId17"/>
    <sheet name="9.5. sz. mell (4)" sheetId="18" r:id="rId18"/>
    <sheet name="9.5. sz. mell (5)" sheetId="19" r:id="rId19"/>
    <sheet name="9.5. sz. mell (6)" sheetId="20" r:id="rId20"/>
    <sheet name="10. sz. mell" sheetId="21" r:id="rId21"/>
    <sheet name="11. sz. mell." sheetId="22" r:id="rId22"/>
    <sheet name="13.sz.mell" sheetId="23" r:id="rId23"/>
    <sheet name="1. sz tájékoztató t." sheetId="24" r:id="rId24"/>
    <sheet name="2. sz tájékoztató t" sheetId="25" r:id="rId25"/>
    <sheet name="3. sz tájékoztató t." sheetId="26" r:id="rId26"/>
    <sheet name="4.sz tájékoztató t." sheetId="27" r:id="rId27"/>
    <sheet name="5.sz tájékoztató t." sheetId="28" r:id="rId28"/>
    <sheet name="6.sz tájékoztató t." sheetId="29" r:id="rId29"/>
    <sheet name="Munka1" sheetId="30" r:id="rId30"/>
  </sheets>
  <definedNames>
    <definedName name="_xlnm.Print_Titles" localSheetId="20">'10. sz. mell'!$1:$6</definedName>
    <definedName name="_xlnm.Print_Titles" localSheetId="21">'11. sz. mell.'!$1:$6</definedName>
    <definedName name="_xlnm.Print_Titles" localSheetId="9">'9. sz. mell'!$1:$6</definedName>
    <definedName name="_xlnm.Print_Titles" localSheetId="10">'9.1. sz. mell'!$1:$6</definedName>
    <definedName name="_xlnm.Print_Titles" localSheetId="11">'9.2. sz. mell'!$1:$6</definedName>
    <definedName name="_xlnm.Print_Titles" localSheetId="12">'9.3. sz. mell'!$1:$6</definedName>
    <definedName name="_xlnm.Print_Titles" localSheetId="13">'9.4. sz. mell'!$1:$6</definedName>
    <definedName name="_xlnm.Print_Titles" localSheetId="14">'9.5. sz. mell'!$1:$6</definedName>
    <definedName name="_xlnm.Print_Titles" localSheetId="15">'9.5. sz. mell (2)'!$1:$6</definedName>
    <definedName name="_xlnm.Print_Titles" localSheetId="16">'9.5. sz. mell (3)'!$1:$6</definedName>
    <definedName name="_xlnm.Print_Titles" localSheetId="17">'9.5. sz. mell (4)'!$1:$6</definedName>
    <definedName name="_xlnm.Print_Titles" localSheetId="18">'9.5. sz. mell (5)'!$1:$6</definedName>
    <definedName name="_xlnm.Print_Titles" localSheetId="19">'9.5. sz. mell (6)'!$1:$6</definedName>
    <definedName name="_xlnm.Print_Area" localSheetId="23">'1. sz tájékoztató t.'!$A$1:$E$126</definedName>
    <definedName name="_xlnm.Print_Area" localSheetId="1">'1.1.sz.mell.'!$A$1:$C$141</definedName>
    <definedName name="_xlnm.Print_Area" localSheetId="2">'1.2.sz.mell. '!$A$1:$C$126</definedName>
    <definedName name="_xlnm.Print_Area" localSheetId="3">'1.3.sz.mell.'!$A$1:$C$127</definedName>
  </definedNames>
  <calcPr fullCalcOnLoad="1"/>
</workbook>
</file>

<file path=xl/sharedStrings.xml><?xml version="1.0" encoding="utf-8"?>
<sst xmlns="http://schemas.openxmlformats.org/spreadsheetml/2006/main" count="2780" uniqueCount="620">
  <si>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</si>
  <si>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</si>
  <si>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</si>
  <si>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</si>
  <si>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</si>
  <si>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</si>
  <si>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</si>
  <si>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</si>
  <si>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</si>
  <si>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</si>
  <si>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</si>
  <si>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</si>
  <si>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</si>
  <si>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</si>
  <si>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</si>
  <si>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</si>
  <si>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</si>
  <si>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</si>
  <si>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</si>
  <si>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</si>
  <si>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</si>
  <si>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</si>
  <si>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</si>
  <si>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</si>
  <si>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</si>
  <si>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</si>
  <si>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</si>
  <si>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</si>
  <si>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</si>
  <si>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</si>
  <si>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</si>
  <si>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</si>
  <si>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</si>
  <si>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Vállalkozási maradvány igénybevétele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</si>
  <si>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</si>
  <si>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</si>
  <si>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</si>
  <si>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</si>
  <si>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</si>
  <si>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</si>
  <si>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</si>
  <si>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</si>
  <si>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</si>
  <si>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</si>
  <si>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Adatszolgáltatás 
az elismert tartozásállományról</t>
  </si>
  <si>
    <t>2011. évi tény</t>
  </si>
  <si>
    <t>2012. évi 
várható</t>
  </si>
  <si>
    <t>2013. előtti kifizetés</t>
  </si>
  <si>
    <t>2015. 
után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</si>
  <si>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</si>
  <si>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</si>
  <si>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</si>
  <si>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</si>
  <si>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Előirányzat-felhasználási terv
2013. évre</t>
  </si>
  <si>
    <t>Támogatások , kiegészítések</t>
  </si>
  <si>
    <t>Átvett pénzeszközök  Áh. belülrül</t>
  </si>
  <si>
    <t>Átvett pénzeszközök  Áh. kívülről</t>
  </si>
  <si>
    <t>Felhalmozási bevételek</t>
  </si>
  <si>
    <t xml:space="preserve">Kölcsön visszatérülése </t>
  </si>
  <si>
    <t>Finanszírozási bevételek</t>
  </si>
  <si>
    <t xml:space="preserve"> Egyéb működési célú kiadások</t>
  </si>
  <si>
    <t>Kölcsön nyújtása</t>
  </si>
  <si>
    <t>Finanszírozási kiadások</t>
  </si>
  <si>
    <t>K I M U T A T Á S
a 2013. évben céljelleggel juttatott támogatásokról</t>
  </si>
  <si>
    <t>A 2013. évi általános működés és ágazati feladatok támogatásának alakulása jogcímenként</t>
  </si>
  <si>
    <t>2013. évi támogatás összesen</t>
  </si>
  <si>
    <t>adatok forintban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</si>
  <si>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</si>
  <si>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</si>
  <si>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</si>
  <si>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</si>
  <si>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</si>
  <si>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</si>
  <si>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</si>
  <si>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</si>
  <si>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</si>
  <si>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</si>
  <si>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</si>
  <si>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</si>
  <si>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</si>
  <si>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</si>
  <si>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</si>
  <si>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</si>
  <si>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</si>
  <si>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</si>
  <si>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</si>
  <si>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</si>
  <si>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</si>
  <si>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</si>
  <si>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</si>
  <si>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</si>
  <si>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</si>
  <si>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</si>
  <si>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</si>
  <si>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</si>
  <si>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</si>
  <si>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</si>
  <si>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</si>
  <si>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</si>
  <si>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</si>
  <si>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</si>
  <si>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</si>
  <si>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</si>
  <si>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</si>
  <si>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</si>
  <si>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</si>
  <si>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</si>
  <si>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 xml:space="preserve">  ………...…………        </t>
  </si>
  <si>
    <t>--------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</si>
  <si>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</si>
  <si>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</si>
  <si>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</si>
  <si>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</si>
  <si>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</si>
  <si>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</si>
  <si>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</si>
  <si>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</si>
  <si>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</si>
  <si>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</si>
  <si>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</si>
  <si>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02</t>
  </si>
  <si>
    <t>03</t>
  </si>
  <si>
    <t>Egészségügyi ellátás</t>
  </si>
  <si>
    <t>04</t>
  </si>
  <si>
    <t xml:space="preserve"> Ezer forintban !</t>
  </si>
  <si>
    <t>Megnevezés</t>
  </si>
  <si>
    <t>Személyi juttatások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</si>
  <si>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</si>
  <si>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</si>
  <si>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</si>
  <si>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</si>
  <si>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</si>
  <si>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</si>
  <si>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</si>
  <si>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</si>
  <si>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</si>
  <si>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</si>
  <si>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</si>
  <si>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</si>
  <si>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</si>
  <si>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</si>
  <si>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</si>
  <si>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</si>
  <si>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</si>
  <si>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Illetékek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</si>
  <si>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</si>
  <si>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</si>
  <si>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</si>
  <si>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</si>
  <si>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</si>
  <si>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</si>
  <si>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</si>
  <si>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</si>
  <si>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</si>
  <si>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</si>
  <si>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</si>
  <si>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</si>
  <si>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</si>
  <si>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</si>
  <si>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</si>
  <si>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</si>
  <si>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</si>
  <si>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</si>
  <si>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</si>
  <si>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</si>
  <si>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</si>
  <si>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</si>
  <si>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</si>
  <si>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</si>
  <si>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</si>
  <si>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</si>
  <si>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</si>
  <si>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</si>
  <si>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</si>
  <si>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</si>
  <si>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</si>
  <si>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</si>
  <si>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</si>
  <si>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</si>
  <si>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</si>
  <si>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</si>
  <si>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</si>
  <si>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</si>
  <si>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</si>
  <si>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</si>
  <si>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</si>
  <si>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</si>
  <si>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</si>
  <si>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</si>
  <si>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</si>
  <si>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</si>
  <si>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</si>
  <si>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</si>
  <si>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</si>
  <si>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</si>
  <si>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</si>
  <si>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Dologi  kiadások</t>
  </si>
  <si>
    <t>Működési célú pénzeszköz átvétel államháztartáson kívülről</t>
  </si>
  <si>
    <t>Összesen (1+4+7+9+11)</t>
  </si>
  <si>
    <t>1.5.</t>
  </si>
  <si>
    <t>11.1.</t>
  </si>
  <si>
    <t>11.2.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</si>
  <si>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</si>
  <si>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</si>
  <si>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</si>
  <si>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</si>
  <si>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7 sora =</t>
  </si>
  <si>
    <t>1. sz. táblázat</t>
  </si>
  <si>
    <t>2. sz. táblázat</t>
  </si>
  <si>
    <t>3. sz. táblázat</t>
  </si>
  <si>
    <t>4. sz. táblázat</t>
  </si>
  <si>
    <t>ELTÉRÉS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</si>
  <si>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</si>
  <si>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</si>
  <si>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</si>
  <si>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</si>
  <si>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</si>
  <si>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</si>
  <si>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</si>
  <si>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</si>
  <si>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>1. sz. melléklet Kiadások táblázat 3. oszlop 5 sora =</t>
  </si>
  <si>
    <t>Költségvetési hiány:</t>
  </si>
  <si>
    <t>Költségvetési többlet:</t>
  </si>
  <si>
    <t>2013.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</si>
  <si>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</si>
  <si>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</si>
  <si>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</si>
  <si>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</si>
  <si>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</si>
  <si>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</si>
  <si>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</si>
  <si>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</si>
  <si>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</si>
  <si>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</si>
  <si>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</si>
  <si>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</si>
  <si>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</si>
  <si>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</si>
  <si>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</si>
  <si>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</si>
  <si>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</si>
  <si>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</si>
  <si>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</si>
  <si>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</si>
  <si>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</si>
  <si>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</si>
  <si>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</si>
  <si>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</si>
  <si>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</si>
  <si>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</si>
  <si>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</si>
  <si>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</si>
  <si>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</si>
  <si>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</si>
  <si>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</si>
  <si>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</si>
  <si>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</si>
  <si>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</si>
  <si>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</si>
  <si>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</si>
  <si>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</si>
  <si>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</si>
  <si>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</si>
  <si>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</si>
  <si>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</si>
  <si>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</si>
  <si>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</si>
  <si>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</si>
  <si>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</si>
  <si>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</si>
  <si>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</si>
  <si>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</si>
  <si>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</si>
  <si>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</si>
  <si>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</si>
  <si>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</si>
  <si>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</si>
  <si>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</si>
  <si>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</si>
  <si>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</si>
  <si>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</si>
  <si>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</si>
  <si>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</si>
  <si>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</si>
  <si>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</si>
  <si>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</si>
  <si>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</si>
  <si>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</si>
  <si>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</si>
  <si>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</si>
  <si>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</si>
  <si>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</si>
  <si>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</si>
  <si>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1. sz. melléklet Bevételek táblázat 3. oszlop 10 sora =</t>
  </si>
  <si>
    <t>Bevételi jogcímek</t>
  </si>
  <si>
    <t>Kezességvállalással kapcsolatos megtérülés</t>
  </si>
  <si>
    <t>Kamatbevétel</t>
  </si>
  <si>
    <t>MEGNEVEZÉS</t>
  </si>
  <si>
    <t>2014.</t>
  </si>
  <si>
    <t>ÖSSZES KÖTELEZETTSÉG</t>
  </si>
  <si>
    <t>Díjak, pótlékok bírságok</t>
  </si>
  <si>
    <t>SAJÁT BEVÉTELEK ÖSSZESEN*</t>
  </si>
  <si>
    <t>Nem kötelező!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</si>
  <si>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</si>
  <si>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</si>
  <si>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</si>
  <si>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</si>
  <si>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</si>
  <si>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</si>
  <si>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</si>
  <si>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</si>
  <si>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VI. Önkormányzati támogatás</t>
  </si>
  <si>
    <t>----------------------------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</si>
  <si>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</si>
  <si>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</si>
  <si>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</si>
  <si>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</si>
  <si>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</si>
  <si>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</si>
  <si>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</si>
  <si>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</si>
  <si>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</si>
  <si>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</si>
  <si>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</si>
  <si>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</si>
  <si>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</si>
  <si>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</si>
  <si>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</si>
  <si>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</si>
  <si>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</si>
  <si>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</si>
  <si>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</si>
  <si>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</si>
  <si>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Önkormányzat</t>
  </si>
  <si>
    <t>megnevezése</t>
  </si>
  <si>
    <t>7.1</t>
  </si>
  <si>
    <t>V. Költségvetési szervek finanszírozása</t>
  </si>
  <si>
    <t>KIADÁSOK ÖSSZESEN: (6+7)</t>
  </si>
  <si>
    <t>*Az adósságot keletkeztető ügyletekhez történő hozzájárulás részletes szabályairól szóló 353/2011. (XII.31.) Korm. Rendelet 2.§ (1) bekezdése alapján.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</si>
  <si>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</si>
  <si>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</si>
  <si>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</si>
  <si>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</si>
  <si>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</si>
  <si>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</si>
  <si>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</si>
  <si>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</si>
  <si>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</si>
  <si>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</si>
  <si>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</si>
  <si>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</si>
  <si>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</si>
  <si>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</si>
  <si>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</si>
  <si>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</si>
  <si>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</si>
  <si>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</si>
  <si>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</si>
  <si>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</si>
  <si>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</si>
  <si>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</si>
  <si>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</si>
  <si>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</si>
  <si>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</si>
  <si>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</si>
  <si>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</si>
  <si>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</si>
  <si>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</si>
  <si>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</si>
  <si>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</si>
  <si>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</si>
  <si>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</si>
  <si>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</si>
  <si>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</si>
  <si>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</si>
  <si>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</si>
  <si>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</si>
  <si>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</si>
  <si>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>2013. évi előirányzat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</si>
  <si>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</si>
  <si>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</si>
  <si>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</si>
  <si>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</si>
  <si>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</si>
  <si>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</si>
  <si>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</si>
  <si>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</si>
  <si>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</si>
  <si>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</si>
  <si>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</si>
  <si>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</si>
  <si>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</si>
  <si>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</si>
  <si>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</si>
  <si>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</si>
  <si>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</si>
  <si>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</si>
  <si>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</si>
  <si>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</si>
  <si>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</si>
  <si>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</si>
  <si>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</si>
  <si>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</si>
  <si>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</si>
  <si>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</si>
  <si>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</si>
  <si>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</si>
  <si>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</si>
  <si>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</si>
  <si>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</si>
  <si>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</si>
  <si>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</si>
  <si>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</si>
  <si>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</si>
  <si>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2013. évi külső forrásból fedezhető összes hiány (1+2)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</si>
  <si>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</si>
  <si>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</si>
  <si>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</si>
  <si>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</si>
  <si>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</si>
  <si>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</si>
  <si>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</si>
  <si>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</si>
  <si>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</si>
  <si>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</si>
  <si>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</si>
  <si>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</si>
  <si>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</si>
  <si>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</si>
  <si>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</si>
  <si>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</si>
  <si>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</si>
  <si>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</si>
  <si>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</si>
  <si>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</si>
  <si>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</si>
  <si>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</si>
  <si>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</si>
  <si>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</si>
  <si>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</si>
  <si>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</si>
  <si>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</si>
  <si>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</si>
  <si>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</si>
  <si>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</si>
  <si>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</si>
  <si>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</si>
  <si>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</si>
  <si>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</si>
  <si>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</si>
  <si>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</si>
  <si>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</si>
  <si>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</si>
  <si>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</si>
  <si>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</si>
  <si>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</si>
  <si>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</si>
  <si>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</si>
  <si>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</si>
  <si>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</si>
  <si>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</si>
  <si>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</si>
  <si>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</si>
  <si>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</si>
  <si>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</si>
  <si>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</si>
  <si>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</si>
  <si>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</si>
  <si>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</si>
  <si>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</si>
  <si>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2015.</t>
  </si>
  <si>
    <t>2016.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</si>
  <si>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</si>
  <si>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</si>
  <si>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</si>
  <si>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</si>
  <si>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</si>
  <si>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</si>
  <si>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</si>
  <si>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</si>
  <si>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</si>
  <si>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</si>
  <si>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</si>
  <si>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</si>
  <si>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</si>
  <si>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t xml:space="preserve"> Finanszírozási műveletek egyenlege (1.1-1.2.) +/-</t>
  </si>
  <si>
    <t>Működési célú finanszírozási kiadások 6.1.1.+….+6.1.7.)</t>
  </si>
  <si>
    <t>IV. Átvett pénzeszközök államháztartáson belülről (6.1.+…6.2.)</t>
  </si>
  <si>
    <t xml:space="preserve">     -  Működési célú pénzeszköz átadás államháztartáson belülre</t>
  </si>
  <si>
    <t xml:space="preserve">     - Működési támogatás átadás</t>
  </si>
  <si>
    <t>1. sz. melléklet Bevételek táblázat 3. oszlop 14 sora =</t>
  </si>
  <si>
    <t>1. sz. melléklet Kiadások táblázat 3. oszlop 9 sora =</t>
  </si>
  <si>
    <t>2013. évi előirányzat BEVÉTELEK</t>
  </si>
  <si>
    <t>2013. évi előirányzat KIADÁSOK</t>
  </si>
  <si>
    <t>Évek</t>
  </si>
  <si>
    <t>......................, 2013. .......................... hó ..... nap</t>
  </si>
  <si>
    <t xml:space="preserve">2/a. számú melléklet 3. oszlop 13. sor + 2/b. számú melléklet 3. oszlop 13. sor </t>
  </si>
  <si>
    <t xml:space="preserve">2/a. számú melléklet 3. oszlop 22. sor + 2/b. számú melléklet 3. oszlop 26. sor </t>
  </si>
  <si>
    <t xml:space="preserve">2/a. számú melléklet 3. oszlop 25. sor + 2/b. számú melléklet 3. oszlop 29. sor </t>
  </si>
  <si>
    <t xml:space="preserve">2/a. számú melléklet 5. oszlop 13. sor + 2/b. számú melléklet 5. oszlop 13. sor </t>
  </si>
  <si>
    <t xml:space="preserve">2/a. számú melléklet 5. oszlop 22. sor + 2/b. számú melléklet 5. oszlop 26. sor </t>
  </si>
  <si>
    <t xml:space="preserve">2/a. számú melléklet 5. oszlop 25. sor + 2/b. számú melléklet 5. oszlop 29. sor 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</si>
  <si>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</si>
  <si>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</si>
  <si>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</si>
  <si>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</si>
  <si>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</si>
  <si>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</si>
  <si>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Murakeresztúri  Közös Önkormányzati Hivatal</t>
  </si>
  <si>
    <t>Murakeresztúri Óvoda</t>
  </si>
  <si>
    <t>Murakeresztúr Község Önkormányzat adósságot keletkeztető ügyletekből és kezességvállalásokból fennálló kötelezettségei</t>
  </si>
  <si>
    <t>Murakeresztúr Község Önkormányzat saját bevételeinek részletezése az adósságot keletkeztető ügyletből származó tárgyévi fizetési kötelezettség megállapításához</t>
  </si>
  <si>
    <t>Igazgatási, jogalkotási feladatok</t>
  </si>
  <si>
    <t>TEFA kölcsön törlesztés</t>
  </si>
  <si>
    <t>I. HELYI ÖNKORMÁNYZATOK ÁLTALÁNOS MŰKÖDÉSI TÁMOGATÁSA</t>
  </si>
  <si>
    <t>Önkormányzati hivatal működésének támogatása</t>
  </si>
  <si>
    <t>Zöldterület-gazdálkodással kapcsolatos feladatok ellátásának támogatása</t>
  </si>
  <si>
    <t>Közvilágítás fenntartásának támogatása</t>
  </si>
  <si>
    <t>Köztemető fenntartással kapcsolatos feldatok támogatása</t>
  </si>
  <si>
    <t>Közutak fenntartásának támogatása</t>
  </si>
  <si>
    <t>Egyéb kötelező önkormányzati feladatok támogatása</t>
  </si>
  <si>
    <t>Általános működési támogatás összesen:</t>
  </si>
  <si>
    <t>Óvodapedagógusok és óvodapedagógusok nevelő munkáját közvetlenül segítők bértámogatása 8 hónapra</t>
  </si>
  <si>
    <t>Óvodapedagógusok és óvodapedagógusok nevelő munkáját közvetlenül segítők bértámogatása 4 hónapra</t>
  </si>
  <si>
    <t>Óvodaműködtetés támogatása 8 hónapra</t>
  </si>
  <si>
    <t>Óvodaműködtetés támogatása 4 hónapra</t>
  </si>
  <si>
    <t>Ingyenes és kedvezményes gyermekétkeztetés támogatása</t>
  </si>
  <si>
    <t>Köznevelési és gyermekétkeztetési feladatok támogatása összesen:</t>
  </si>
  <si>
    <t>II. TELEPÜLÉSI ÖNKORMÁNYZATOK EGYES KÖZNEVELÉSI ÉS GYERMEKÉTKEZTETÉSI FELADATAINAK TÁMOGATÁSA</t>
  </si>
  <si>
    <t>III. TELEPÜLÉSI ÖNKORMÁNYZATOK SZOCIÁLIS ÉS GYERMEKJÓLÉTI FELADATAINAK TÁMOGATÁSA</t>
  </si>
  <si>
    <t>Hozzájárulás a pénzbeli szociális ellátásokhoz</t>
  </si>
  <si>
    <t>Szociális étkeztetés</t>
  </si>
  <si>
    <t>Házi segítségnyújtás</t>
  </si>
  <si>
    <t>Szociális támogatás összesen:</t>
  </si>
  <si>
    <t>Egyes jövedelempótló támogatások</t>
  </si>
  <si>
    <t>Beszámítás összege  (2011. évi iparűzési adóalap 0,5 %-a)</t>
  </si>
  <si>
    <t>IV. TELEPÜLÉSI ÖNKORMÁNYZATOK KULTURÁLIS FELADATAINAK TÁMOGATÁSA</t>
  </si>
  <si>
    <t>Települési önkormnyzatok támogatása a nyilvános könyvtári ellátási és a közművelődési feladatokhoz</t>
  </si>
  <si>
    <t>Kultúrális feladatok támogatása összesen:</t>
  </si>
  <si>
    <t>KÖZPONTOSÍTOTT TÁMOGATÁSOK</t>
  </si>
  <si>
    <t>Lakott külterülettel kapcsolatos feladatok támogatása</t>
  </si>
  <si>
    <t>Központosított támogatások összesen:</t>
  </si>
  <si>
    <t>Felhalmozási célú finanszírozási kiadások</t>
  </si>
  <si>
    <r>
      <t>KÖLTSÉGVETÉSI BEVÉTELEK ÖSSZESEN (2+……+9</t>
    </r>
    <r>
      <rPr>
        <b/>
        <i/>
        <sz val="11"/>
        <rFont val="Times New Roman"/>
        <family val="1"/>
      </rPr>
      <t>)</t>
    </r>
  </si>
  <si>
    <t>Általános működéshez és ágazati feldathoz kapcsolódó támogatás</t>
  </si>
  <si>
    <t>5.2</t>
  </si>
  <si>
    <t>5.3</t>
  </si>
  <si>
    <t>5.4</t>
  </si>
  <si>
    <t>5.5</t>
  </si>
  <si>
    <t>5.6</t>
  </si>
  <si>
    <t>5.7</t>
  </si>
  <si>
    <r>
      <t xml:space="preserve">III. Támogatások, kiegészítések </t>
    </r>
    <r>
      <rPr>
        <sz val="11"/>
        <rFont val="Times New Roman CE"/>
        <family val="0"/>
      </rPr>
      <t>(5.1+…+5.8.)</t>
    </r>
  </si>
  <si>
    <r>
      <t>IV</t>
    </r>
    <r>
      <rPr>
        <b/>
        <sz val="11"/>
        <rFont val="Times New Roman"/>
        <family val="1"/>
      </rPr>
      <t>. Átvett pénzeszközök államháztartáson belülről (6.1.+6.2.)</t>
    </r>
  </si>
  <si>
    <r>
      <t xml:space="preserve">I. Működési költségvetés kiadásai </t>
    </r>
    <r>
      <rPr>
        <sz val="11"/>
        <rFont val="Times New Roman CE"/>
        <family val="0"/>
      </rPr>
      <t>(1.1+…+1.5.)</t>
    </r>
  </si>
  <si>
    <r>
      <t xml:space="preserve">II. Felhalmozási költségvetés kiadásai </t>
    </r>
    <r>
      <rPr>
        <sz val="11"/>
        <rFont val="Times New Roman CE"/>
        <family val="0"/>
      </rPr>
      <t>(2.1+…+2.3)</t>
    </r>
  </si>
  <si>
    <r>
      <t xml:space="preserve">2013. évi külső forrásból fedezhető működési hiány  </t>
    </r>
    <r>
      <rPr>
        <sz val="11"/>
        <rFont val="Times New Roman"/>
        <family val="1"/>
      </rPr>
      <t>(2.1. melléklet 3. oszlop 27. sor)</t>
    </r>
  </si>
  <si>
    <r>
      <t xml:space="preserve">2013. évi külső forrásból fedezhető felhalmozási hiány  </t>
    </r>
    <r>
      <rPr>
        <sz val="11"/>
        <rFont val="Times New Roman"/>
        <family val="1"/>
      </rPr>
      <t>(2.2. melléklet 3. oszlop 30. sor)</t>
    </r>
  </si>
  <si>
    <t>Támogatás összege</t>
  </si>
  <si>
    <t>működési támogatás</t>
  </si>
  <si>
    <t>Tűzoltó Egyesület Murakeresztúr</t>
  </si>
  <si>
    <t>Közművelődési Egyesület Murakeresztúr</t>
  </si>
  <si>
    <t>Polgárőrség Murakeresztúr</t>
  </si>
  <si>
    <t>Murakeresztúrért Közalapítvány</t>
  </si>
  <si>
    <t>Zrínyi Kadétok Hagyományörző E.</t>
  </si>
  <si>
    <t>Vendég étkezők térítési díja (az önkormányzat és intézményei nyugdíjas dolgozóinak térítési díj kedvezménye</t>
  </si>
  <si>
    <t>Eegyéb központi támogatás</t>
  </si>
  <si>
    <t>ÖNHIKI támogatás</t>
  </si>
  <si>
    <t>Előző évi központi költségvetési kiegészítések, visszatérülések</t>
  </si>
  <si>
    <t>Normatív, normatív kötöt felhasználású támogatások/ Általános működéshez és ágazati feladathoz kapcsolódo támogatás</t>
  </si>
  <si>
    <t>Adósságrendezés támogatása</t>
  </si>
  <si>
    <t>Háziorvosi rendelő és védőnői szolgálat fejlesztése</t>
  </si>
  <si>
    <t>Összesen
(7=3+4+5+6)</t>
  </si>
  <si>
    <t xml:space="preserve">Ebből: Magánszemélyek kommunális adója </t>
  </si>
  <si>
    <t>Általános működéshez és ágazati feladathoz kapcsolódó támogatás</t>
  </si>
  <si>
    <t>Felhalmozási célú finanszírozási kiadások (6.2.1.+…..6.2.8.)</t>
  </si>
  <si>
    <t>Felhalmozási célú finanszírozási kiadások (6.2.1.+...+6.2.8.)</t>
  </si>
  <si>
    <t>Közművelődés</t>
  </si>
  <si>
    <t>IV. Közhatalmi bevételek</t>
  </si>
  <si>
    <t>Költségvetési bevételek összesen (1+…+5)</t>
  </si>
  <si>
    <t>VI. Finanszírozási bevételek (7.1.+7.2.)</t>
  </si>
  <si>
    <t>VII. Függő, átfutó, kiegyenlítő bevételek</t>
  </si>
  <si>
    <t>BEVÉTELEK ÖSSZESEN: (6+7+8)</t>
  </si>
  <si>
    <t>Intézményfinanszírozás (Közös Hivatal, Óvoda)</t>
  </si>
  <si>
    <t>Településüzemeltetés (köztemető fenntartás, közvilágítás, ár-és belvízvédelem,város és községgazdálkodás, zöldterületkezelés, hulladék szállítás, közutak üzemeltetése, közfoglalkoztatás)</t>
  </si>
  <si>
    <t>IV. Állami támogatás</t>
  </si>
  <si>
    <t>V. Állami támogatás</t>
  </si>
  <si>
    <t>Mura-menti Szent Kereszt Egyesület</t>
  </si>
  <si>
    <t>Étkeztetés (óvodai, iskolai, mukahelyi, egyéb vendég)</t>
  </si>
  <si>
    <t>Szociális gondoskodás (szoc.étkeztetés, házi segítségnyújtás, segélyek)</t>
  </si>
  <si>
    <t>Önkormányzati vagyonnal való gazdálkodás</t>
  </si>
  <si>
    <t>III. Kölcsön nyújtása, törlesztése</t>
  </si>
  <si>
    <t xml:space="preserve">Közoktatási feladatok </t>
  </si>
  <si>
    <t>Civil szervezetek támogatása</t>
  </si>
  <si>
    <t>IV.Közhatalmi bevételek</t>
  </si>
  <si>
    <t>VI. Finanszírozási bevételek (6.1.+6.2.)</t>
  </si>
  <si>
    <t>VI. Kölcsönök visszatérülése</t>
  </si>
  <si>
    <t>VII. Finanszírozási bevételek (6.1.+6.2.)</t>
  </si>
  <si>
    <t>VIII. Függő, átfutó, kiegyenlítő bevételek</t>
  </si>
  <si>
    <t>V.Állami támogatás</t>
  </si>
  <si>
    <t>05</t>
  </si>
  <si>
    <t>06</t>
  </si>
  <si>
    <t>07</t>
  </si>
  <si>
    <t>08</t>
  </si>
  <si>
    <t>09</t>
  </si>
  <si>
    <t>10</t>
  </si>
  <si>
    <t xml:space="preserve">2.1. melléklet a 2./2013. (III.08.) önkormányzati rendelethez     </t>
  </si>
  <si>
    <t xml:space="preserve">2.2. melléklet a 2./2013. (III.08.) önkormányzati rendelethez     </t>
  </si>
  <si>
    <t>5. melléklet a 2/2013. (III.08.) önkormányzati rendelethez</t>
  </si>
  <si>
    <t>5.1. melléklet a 2/2013. (III.08.) önkormányzati rendelethez</t>
  </si>
  <si>
    <t>5.2. melléklet a 2/2013. (III.08.) önkormányzati rendelethez</t>
  </si>
  <si>
    <t>5.3. melléklet a 2/2013. (III.08.) önkormányzati rendelethez</t>
  </si>
  <si>
    <t>5.4. melléklet a 2/2013. (III.08.) önkormányzati rendelethez</t>
  </si>
  <si>
    <t>5.5. melléklet a 2/2013. (III.08.) önkormányzati rendelethez</t>
  </si>
  <si>
    <t>5.6. melléklet a 2/2013. (III.08.) önkormányzati rendelethez</t>
  </si>
  <si>
    <t>5.7. melléklet a 2/2013. (III.08.) önkormányzati rendelethez</t>
  </si>
  <si>
    <t>5.8. melléklet a 2/2013. (III.08.) önkormányzati rendelethez</t>
  </si>
  <si>
    <t>5.9.  melléklet a 2/2013. (III.08.) önkormányzati rendelethez</t>
  </si>
  <si>
    <t>5.10. melléklet a 2/2013. (III.08.) önkormányzati rendelethez</t>
  </si>
  <si>
    <t>6. melléklet a 2/2013. (III.08.) önkormányzati rendelethez</t>
  </si>
  <si>
    <t>7. melléklet a 2/2013. (III.08.)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</si>
</sst>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5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4" borderId="7" applyNumberFormat="0" applyFont="0" applyAlignment="0" applyProtection="0"/>
    <xf numFmtId="0" fontId="34" fillId="9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9" borderId="0" applyNumberFormat="0" applyBorder="0" applyAlignment="0" applyProtection="0"/>
    <xf numFmtId="0" fontId="34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6" borderId="8" applyNumberFormat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17" borderId="0" applyNumberFormat="0" applyBorder="0" applyAlignment="0" applyProtection="0"/>
    <xf numFmtId="0" fontId="50" fillId="7" borderId="0" applyNumberFormat="0" applyBorder="0" applyAlignment="0" applyProtection="0"/>
    <xf numFmtId="0" fontId="51" fillId="16" borderId="1" applyNumberFormat="0" applyAlignment="0" applyProtection="0"/>
    <xf numFmtId="9" fontId="0" fillId="0" borderId="0" applyFont="0" applyFill="0" applyBorder="0" applyAlignment="0" applyProtection="0"/>
  </cellStyleXfs>
  <cellXfs count="797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49" fontId="17" fillId="0" borderId="1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1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2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5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16" xfId="58" applyFont="1" applyFill="1" applyBorder="1" applyAlignment="1" applyProtection="1">
      <alignment horizontal="left" vertical="center" wrapText="1" indent="1"/>
      <protection/>
    </xf>
    <xf numFmtId="0" fontId="15" fillId="0" borderId="17" xfId="58" applyFont="1" applyFill="1" applyBorder="1" applyAlignment="1" applyProtection="1">
      <alignment horizontal="left" vertical="center" wrapText="1" indent="1"/>
      <protection/>
    </xf>
    <xf numFmtId="0" fontId="15" fillId="0" borderId="18" xfId="58" applyFont="1" applyFill="1" applyBorder="1" applyAlignment="1" applyProtection="1">
      <alignment horizontal="left" vertical="center" wrapText="1" indent="1"/>
      <protection/>
    </xf>
    <xf numFmtId="0" fontId="7" fillId="0" borderId="16" xfId="58" applyFont="1" applyFill="1" applyBorder="1" applyAlignment="1" applyProtection="1">
      <alignment horizontal="center" vertical="center" wrapText="1"/>
      <protection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20" xfId="0" applyNumberFormat="1" applyFont="1" applyFill="1" applyBorder="1" applyAlignment="1" applyProtection="1">
      <alignment vertical="center" wrapText="1"/>
      <protection locked="0"/>
    </xf>
    <xf numFmtId="164" fontId="17" fillId="0" borderId="21" xfId="0" applyNumberFormat="1" applyFont="1" applyFill="1" applyBorder="1" applyAlignment="1" applyProtection="1">
      <alignment vertical="center" wrapText="1"/>
      <protection locked="0"/>
    </xf>
    <xf numFmtId="164" fontId="17" fillId="0" borderId="22" xfId="0" applyNumberFormat="1" applyFont="1" applyFill="1" applyBorder="1" applyAlignment="1" applyProtection="1">
      <alignment vertical="center" wrapText="1"/>
      <protection locked="0"/>
    </xf>
    <xf numFmtId="164" fontId="17" fillId="0" borderId="23" xfId="0" applyNumberFormat="1" applyFont="1" applyFill="1" applyBorder="1" applyAlignment="1" applyProtection="1">
      <alignment vertical="center" wrapText="1"/>
      <protection locked="0"/>
    </xf>
    <xf numFmtId="0" fontId="17" fillId="0" borderId="22" xfId="0" applyFont="1" applyBorder="1" applyAlignment="1" applyProtection="1">
      <alignment horizontal="left" vertical="center" indent="1"/>
      <protection locked="0"/>
    </xf>
    <xf numFmtId="3" fontId="17" fillId="0" borderId="19" xfId="0" applyNumberFormat="1" applyFont="1" applyBorder="1" applyAlignment="1" applyProtection="1">
      <alignment horizontal="right" vertical="center" indent="1"/>
      <protection locked="0"/>
    </xf>
    <xf numFmtId="0" fontId="17" fillId="0" borderId="23" xfId="0" applyFont="1" applyBorder="1" applyAlignment="1" applyProtection="1">
      <alignment horizontal="left" vertical="center" indent="1"/>
      <protection locked="0"/>
    </xf>
    <xf numFmtId="0" fontId="15" fillId="0" borderId="16" xfId="58" applyFont="1" applyFill="1" applyBorder="1" applyAlignment="1" applyProtection="1">
      <alignment horizontal="center" vertical="center" wrapText="1"/>
      <protection/>
    </xf>
    <xf numFmtId="0" fontId="20" fillId="0" borderId="16" xfId="0" applyFont="1" applyFill="1" applyBorder="1" applyAlignment="1" applyProtection="1">
      <alignment vertical="center" wrapText="1"/>
      <protection/>
    </xf>
    <xf numFmtId="0" fontId="15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7" fillId="0" borderId="17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1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2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7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2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3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4" xfId="0" applyNumberFormat="1" applyFont="1" applyFill="1" applyBorder="1" applyAlignment="1" applyProtection="1">
      <alignment vertical="center" wrapText="1"/>
      <protection locked="0"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24" xfId="0" applyNumberFormat="1" applyFont="1" applyFill="1" applyBorder="1" applyAlignment="1" applyProtection="1">
      <alignment vertical="center" wrapText="1"/>
      <protection locked="0"/>
    </xf>
    <xf numFmtId="164" fontId="17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9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17" fillId="0" borderId="31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>
      <alignment horizontal="center" vertical="center" wrapText="1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Fill="1" applyBorder="1" applyAlignment="1" applyProtection="1">
      <alignment vertical="center" wrapText="1"/>
      <protection locked="0"/>
    </xf>
    <xf numFmtId="0" fontId="17" fillId="0" borderId="33" xfId="0" applyFont="1" applyFill="1" applyBorder="1" applyAlignment="1" applyProtection="1">
      <alignment vertical="center" wrapText="1"/>
      <protection locked="0"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19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1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18" xfId="59" applyFont="1" applyFill="1" applyBorder="1" applyAlignment="1" applyProtection="1">
      <alignment horizontal="center" vertical="center" wrapText="1"/>
      <protection/>
    </xf>
    <xf numFmtId="0" fontId="7" fillId="0" borderId="35" xfId="59" applyFont="1" applyFill="1" applyBorder="1" applyAlignment="1" applyProtection="1">
      <alignment horizontal="center" vertical="center"/>
      <protection/>
    </xf>
    <xf numFmtId="0" fontId="7" fillId="0" borderId="36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0" xfId="59" applyFont="1" applyFill="1" applyBorder="1" applyAlignment="1" applyProtection="1">
      <alignment horizontal="left" vertical="center" indent="1"/>
      <protection/>
    </xf>
    <xf numFmtId="0" fontId="17" fillId="0" borderId="31" xfId="59" applyFont="1" applyFill="1" applyBorder="1" applyAlignment="1" applyProtection="1">
      <alignment horizontal="left" vertical="center" indent="1"/>
      <protection/>
    </xf>
    <xf numFmtId="164" fontId="17" fillId="0" borderId="20" xfId="59" applyNumberFormat="1" applyFont="1" applyFill="1" applyBorder="1" applyAlignment="1" applyProtection="1">
      <alignment vertical="center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164" fontId="17" fillId="0" borderId="22" xfId="59" applyNumberFormat="1" applyFont="1" applyFill="1" applyBorder="1" applyAlignment="1" applyProtection="1">
      <alignment vertical="center"/>
      <protection locked="0"/>
    </xf>
    <xf numFmtId="164" fontId="17" fillId="0" borderId="1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37" xfId="59" applyNumberFormat="1" applyFont="1" applyFill="1" applyBorder="1" applyAlignment="1" applyProtection="1">
      <alignment vertical="center"/>
      <protection locked="0"/>
    </xf>
    <xf numFmtId="164" fontId="17" fillId="0" borderId="32" xfId="59" applyNumberFormat="1" applyFont="1" applyFill="1" applyBorder="1" applyAlignment="1" applyProtection="1">
      <alignment vertical="center"/>
      <protection/>
    </xf>
    <xf numFmtId="164" fontId="15" fillId="0" borderId="17" xfId="59" applyNumberFormat="1" applyFont="1" applyFill="1" applyBorder="1" applyAlignment="1" applyProtection="1">
      <alignment vertical="center"/>
      <protection/>
    </xf>
    <xf numFmtId="164" fontId="15" fillId="0" borderId="24" xfId="59" applyNumberFormat="1" applyFont="1" applyFill="1" applyBorder="1" applyAlignment="1" applyProtection="1">
      <alignment vertical="center"/>
      <protection/>
    </xf>
    <xf numFmtId="0" fontId="17" fillId="0" borderId="13" xfId="59" applyFont="1" applyFill="1" applyBorder="1" applyAlignment="1" applyProtection="1">
      <alignment horizontal="left" vertical="center" indent="1"/>
      <protection/>
    </xf>
    <xf numFmtId="0" fontId="15" fillId="0" borderId="16" xfId="59" applyFont="1" applyFill="1" applyBorder="1" applyAlignment="1" applyProtection="1">
      <alignment horizontal="left" vertical="center" indent="1"/>
      <protection/>
    </xf>
    <xf numFmtId="164" fontId="15" fillId="0" borderId="17" xfId="59" applyNumberFormat="1" applyFont="1" applyFill="1" applyBorder="1" applyProtection="1">
      <alignment/>
      <protection/>
    </xf>
    <xf numFmtId="164" fontId="15" fillId="0" borderId="24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38" xfId="0" applyFont="1" applyFill="1" applyBorder="1" applyAlignment="1" applyProtection="1">
      <alignment horizontal="left" vertical="center" wrapText="1"/>
      <protection locked="0"/>
    </xf>
    <xf numFmtId="0" fontId="21" fillId="0" borderId="39" xfId="0" applyFont="1" applyFill="1" applyBorder="1" applyAlignment="1" applyProtection="1">
      <alignment horizontal="left" vertical="center" wrapText="1"/>
      <protection locked="0"/>
    </xf>
    <xf numFmtId="164" fontId="0" fillId="18" borderId="40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17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2" fillId="0" borderId="41" xfId="58" applyFill="1" applyBorder="1">
      <alignment/>
      <protection/>
    </xf>
    <xf numFmtId="164" fontId="1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3" xfId="0" applyFont="1" applyFill="1" applyBorder="1" applyAlignment="1" applyProtection="1">
      <alignment horizontal="right"/>
      <protection/>
    </xf>
    <xf numFmtId="164" fontId="16" fillId="0" borderId="43" xfId="58" applyNumberFormat="1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/>
    </xf>
    <xf numFmtId="0" fontId="30" fillId="0" borderId="0" xfId="0" applyFont="1" applyAlignment="1">
      <alignment/>
    </xf>
    <xf numFmtId="0" fontId="0" fillId="0" borderId="0" xfId="58" applyFont="1" applyFill="1" applyBorder="1">
      <alignment/>
      <protection/>
    </xf>
    <xf numFmtId="49" fontId="17" fillId="0" borderId="22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3" fillId="0" borderId="23" xfId="58" applyFont="1" applyFill="1" applyBorder="1" applyAlignment="1">
      <alignment horizontal="center" vertical="center" wrapText="1"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0" fillId="0" borderId="16" xfId="58" applyFont="1" applyFill="1" applyBorder="1" applyAlignment="1">
      <alignment horizontal="center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24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4" xfId="58" applyFont="1" applyFill="1" applyBorder="1" applyAlignment="1">
      <alignment horizontal="center" vertical="center"/>
      <protection/>
    </xf>
    <xf numFmtId="0" fontId="3" fillId="0" borderId="17" xfId="58" applyFont="1" applyFill="1" applyBorder="1">
      <alignment/>
      <protection/>
    </xf>
    <xf numFmtId="166" fontId="0" fillId="0" borderId="32" xfId="40" applyNumberFormat="1" applyFont="1" applyFill="1" applyBorder="1" applyAlignment="1">
      <alignment/>
    </xf>
    <xf numFmtId="166" fontId="0" fillId="0" borderId="19" xfId="40" applyNumberFormat="1" applyFont="1" applyFill="1" applyBorder="1" applyAlignment="1">
      <alignment/>
    </xf>
    <xf numFmtId="166" fontId="0" fillId="0" borderId="17" xfId="58" applyNumberFormat="1" applyFont="1" applyFill="1" applyBorder="1">
      <alignment/>
      <protection/>
    </xf>
    <xf numFmtId="166" fontId="0" fillId="0" borderId="24" xfId="58" applyNumberFormat="1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49" fontId="17" fillId="0" borderId="3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44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33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7" xfId="58" applyNumberFormat="1" applyFont="1" applyFill="1" applyBorder="1" applyAlignment="1" applyProtection="1">
      <alignment horizontal="left" vertical="center" wrapText="1" indent="1"/>
      <protection/>
    </xf>
    <xf numFmtId="0" fontId="28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37" xfId="0" applyNumberFormat="1" applyFont="1" applyFill="1" applyBorder="1" applyAlignment="1" applyProtection="1">
      <alignment vertical="center"/>
      <protection locked="0"/>
    </xf>
    <xf numFmtId="164" fontId="17" fillId="0" borderId="22" xfId="0" applyNumberFormat="1" applyFont="1" applyFill="1" applyBorder="1" applyAlignment="1" applyProtection="1">
      <alignment vertical="center"/>
      <protection locked="0"/>
    </xf>
    <xf numFmtId="164" fontId="17" fillId="0" borderId="2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166" fontId="0" fillId="0" borderId="37" xfId="40" applyNumberFormat="1" applyFont="1" applyFill="1" applyBorder="1" applyAlignment="1" applyProtection="1">
      <alignment/>
      <protection locked="0"/>
    </xf>
    <xf numFmtId="0" fontId="0" fillId="0" borderId="22" xfId="58" applyFont="1" applyFill="1" applyBorder="1" applyProtection="1">
      <alignment/>
      <protection locked="0"/>
    </xf>
    <xf numFmtId="166" fontId="0" fillId="0" borderId="22" xfId="40" applyNumberFormat="1" applyFont="1" applyFill="1" applyBorder="1" applyAlignment="1" applyProtection="1">
      <alignment/>
      <protection locked="0"/>
    </xf>
    <xf numFmtId="0" fontId="0" fillId="0" borderId="23" xfId="58" applyFont="1" applyFill="1" applyBorder="1" applyProtection="1">
      <alignment/>
      <protection locked="0"/>
    </xf>
    <xf numFmtId="166" fontId="0" fillId="0" borderId="23" xfId="40" applyNumberFormat="1" applyFont="1" applyFill="1" applyBorder="1" applyAlignment="1" applyProtection="1">
      <alignment/>
      <protection locked="0"/>
    </xf>
    <xf numFmtId="0" fontId="15" fillId="0" borderId="15" xfId="58" applyFont="1" applyFill="1" applyBorder="1" applyAlignment="1" applyProtection="1">
      <alignment horizontal="center" vertical="center" wrapText="1"/>
      <protection/>
    </xf>
    <xf numFmtId="0" fontId="15" fillId="0" borderId="44" xfId="58" applyFont="1" applyFill="1" applyBorder="1" applyAlignment="1" applyProtection="1">
      <alignment horizontal="center" vertical="center" wrapTex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17" fillId="0" borderId="16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24" xfId="58" applyFont="1" applyFill="1" applyBorder="1" applyAlignment="1" applyProtection="1">
      <alignment horizontal="center" vertical="center"/>
      <protection/>
    </xf>
    <xf numFmtId="0" fontId="17" fillId="0" borderId="15" xfId="58" applyFont="1" applyFill="1" applyBorder="1" applyAlignment="1" applyProtection="1">
      <alignment horizontal="center" vertical="center"/>
      <protection/>
    </xf>
    <xf numFmtId="0" fontId="17" fillId="0" borderId="11" xfId="58" applyFont="1" applyFill="1" applyBorder="1" applyAlignment="1" applyProtection="1">
      <alignment horizontal="center" vertical="center"/>
      <protection/>
    </xf>
    <xf numFmtId="0" fontId="17" fillId="0" borderId="14" xfId="58" applyFont="1" applyFill="1" applyBorder="1" applyAlignment="1" applyProtection="1">
      <alignment horizontal="center" vertical="center"/>
      <protection/>
    </xf>
    <xf numFmtId="166" fontId="15" fillId="0" borderId="24" xfId="40" applyNumberFormat="1" applyFont="1" applyFill="1" applyBorder="1" applyAlignment="1" applyProtection="1">
      <alignment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16" xfId="0" applyNumberFormat="1" applyFont="1" applyFill="1" applyBorder="1" applyAlignment="1" applyProtection="1">
      <alignment horizontal="center" vertical="center" wrapText="1"/>
      <protection/>
    </xf>
    <xf numFmtId="164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21" fillId="0" borderId="42" xfId="0" applyFont="1" applyFill="1" applyBorder="1" applyAlignment="1" applyProtection="1">
      <alignment horizontal="left" vertical="center" wrapText="1" indent="1"/>
      <protection/>
    </xf>
    <xf numFmtId="0" fontId="21" fillId="0" borderId="42" xfId="0" applyFont="1" applyFill="1" applyBorder="1" applyAlignment="1" applyProtection="1">
      <alignment horizontal="left" vertical="center" wrapText="1" indent="8"/>
      <protection/>
    </xf>
    <xf numFmtId="0" fontId="17" fillId="0" borderId="37" xfId="0" applyFont="1" applyFill="1" applyBorder="1" applyAlignment="1" applyProtection="1">
      <alignment vertical="center" wrapText="1"/>
      <protection/>
    </xf>
    <xf numFmtId="0" fontId="17" fillId="0" borderId="22" xfId="0" applyFont="1" applyFill="1" applyBorder="1" applyAlignment="1" applyProtection="1">
      <alignment vertical="center" wrapText="1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vertical="center" wrapText="1"/>
      <protection/>
    </xf>
    <xf numFmtId="164" fontId="15" fillId="0" borderId="46" xfId="0" applyNumberFormat="1" applyFont="1" applyFill="1" applyBorder="1" applyAlignment="1" applyProtection="1">
      <alignment vertical="center" wrapText="1"/>
      <protection/>
    </xf>
    <xf numFmtId="164" fontId="15" fillId="0" borderId="47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15" xfId="0" applyFont="1" applyBorder="1" applyAlignment="1" applyProtection="1">
      <alignment horizontal="right" vertical="center" indent="1"/>
      <protection/>
    </xf>
    <xf numFmtId="0" fontId="17" fillId="0" borderId="11" xfId="0" applyFont="1" applyBorder="1" applyAlignment="1" applyProtection="1">
      <alignment horizontal="right" vertical="center" indent="1"/>
      <protection/>
    </xf>
    <xf numFmtId="0" fontId="17" fillId="0" borderId="14" xfId="0" applyFont="1" applyBorder="1" applyAlignment="1" applyProtection="1">
      <alignment horizontal="right" vertical="center" indent="1"/>
      <protection/>
    </xf>
    <xf numFmtId="164" fontId="0" fillId="19" borderId="25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4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8" xfId="0" applyFont="1" applyFill="1" applyBorder="1" applyAlignment="1" applyProtection="1">
      <alignment vertical="center"/>
      <protection/>
    </xf>
    <xf numFmtId="0" fontId="7" fillId="0" borderId="49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49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 applyProtection="1">
      <alignment horizontal="center" vertical="center" wrapText="1"/>
      <protection/>
    </xf>
    <xf numFmtId="49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6" fillId="0" borderId="52" xfId="0" applyFont="1" applyBorder="1" applyAlignment="1" applyProtection="1">
      <alignment horizont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3" xfId="0" applyFont="1" applyFill="1" applyBorder="1" applyAlignment="1" applyProtection="1">
      <alignment horizontal="center" vertical="center" wrapText="1"/>
      <protection/>
    </xf>
    <xf numFmtId="0" fontId="15" fillId="0" borderId="54" xfId="0" applyFont="1" applyFill="1" applyBorder="1" applyAlignment="1" applyProtection="1">
      <alignment horizontal="center" vertical="center" wrapText="1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0" fillId="0" borderId="54" xfId="0" applyFont="1" applyFill="1" applyBorder="1" applyAlignment="1" applyProtection="1">
      <alignment vertical="center" wrapText="1"/>
      <protection/>
    </xf>
    <xf numFmtId="0" fontId="27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164" fontId="15" fillId="0" borderId="32" xfId="0" applyNumberFormat="1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164" fontId="15" fillId="0" borderId="19" xfId="0" applyNumberFormat="1" applyFont="1" applyFill="1" applyBorder="1" applyAlignment="1" applyProtection="1">
      <alignment vertical="center"/>
      <protection/>
    </xf>
    <xf numFmtId="0" fontId="17" fillId="0" borderId="14" xfId="0" applyFont="1" applyFill="1" applyBorder="1" applyAlignment="1" applyProtection="1">
      <alignment horizontal="center" vertical="center"/>
      <protection/>
    </xf>
    <xf numFmtId="0" fontId="17" fillId="0" borderId="23" xfId="0" applyFont="1" applyFill="1" applyBorder="1" applyAlignment="1" applyProtection="1">
      <alignment vertical="center" wrapText="1"/>
      <protection/>
    </xf>
    <xf numFmtId="164" fontId="15" fillId="0" borderId="21" xfId="0" applyNumberFormat="1" applyFont="1" applyFill="1" applyBorder="1" applyAlignment="1" applyProtection="1">
      <alignment vertical="center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vertical="center" wrapText="1"/>
      <protection/>
    </xf>
    <xf numFmtId="164" fontId="15" fillId="0" borderId="17" xfId="0" applyNumberFormat="1" applyFont="1" applyFill="1" applyBorder="1" applyAlignment="1" applyProtection="1">
      <alignment vertical="center"/>
      <protection/>
    </xf>
    <xf numFmtId="164" fontId="15" fillId="0" borderId="24" xfId="0" applyNumberFormat="1" applyFont="1" applyFill="1" applyBorder="1" applyAlignment="1" applyProtection="1">
      <alignment vertical="center"/>
      <protection/>
    </xf>
    <xf numFmtId="0" fontId="0" fillId="0" borderId="55" xfId="0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7" fillId="0" borderId="56" xfId="0" applyNumberFormat="1" applyFont="1" applyFill="1" applyBorder="1" applyAlignment="1" applyProtection="1">
      <alignment horizontal="center" vertical="center"/>
      <protection/>
    </xf>
    <xf numFmtId="164" fontId="7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53" xfId="0" applyNumberFormat="1" applyFont="1" applyFill="1" applyBorder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164" fontId="15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1" xfId="0" applyNumberFormat="1" applyFont="1" applyFill="1" applyBorder="1" applyAlignment="1" applyProtection="1">
      <alignment horizontal="center" vertical="center" wrapText="1"/>
      <protection/>
    </xf>
    <xf numFmtId="164" fontId="17" fillId="0" borderId="26" xfId="0" applyNumberFormat="1" applyFont="1" applyFill="1" applyBorder="1" applyAlignment="1" applyProtection="1">
      <alignment vertical="center" wrapText="1"/>
      <protection/>
    </xf>
    <xf numFmtId="164" fontId="15" fillId="0" borderId="14" xfId="0" applyNumberFormat="1" applyFont="1" applyFill="1" applyBorder="1" applyAlignment="1" applyProtection="1">
      <alignment horizontal="center" vertical="center" wrapText="1"/>
      <protection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center"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 locked="0"/>
    </xf>
    <xf numFmtId="164" fontId="0" fillId="0" borderId="17" xfId="0" applyNumberFormat="1" applyFont="1" applyFill="1" applyBorder="1" applyAlignment="1" applyProtection="1">
      <alignment horizontal="left" vertical="center" wrapText="1" indent="2"/>
      <protection locked="0"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17" fillId="0" borderId="37" xfId="59" applyFont="1" applyFill="1" applyBorder="1" applyAlignment="1" applyProtection="1">
      <alignment horizontal="left" vertical="center" wrapText="1" indent="1"/>
      <protection/>
    </xf>
    <xf numFmtId="0" fontId="17" fillId="0" borderId="22" xfId="59" applyFont="1" applyFill="1" applyBorder="1" applyAlignment="1" applyProtection="1">
      <alignment horizontal="left" vertical="center" wrapText="1" indent="1"/>
      <protection/>
    </xf>
    <xf numFmtId="0" fontId="17" fillId="0" borderId="37" xfId="59" applyFont="1" applyFill="1" applyBorder="1" applyAlignment="1" applyProtection="1">
      <alignment horizontal="left" vertical="center" indent="1"/>
      <protection/>
    </xf>
    <xf numFmtId="0" fontId="7" fillId="0" borderId="17" xfId="59" applyFont="1" applyFill="1" applyBorder="1" applyAlignment="1" applyProtection="1">
      <alignment horizontal="left" indent="1"/>
      <protection/>
    </xf>
    <xf numFmtId="0" fontId="20" fillId="0" borderId="18" xfId="0" applyFont="1" applyFill="1" applyBorder="1" applyAlignment="1" applyProtection="1">
      <alignment horizontal="center" vertical="center" wrapText="1"/>
      <protection/>
    </xf>
    <xf numFmtId="0" fontId="15" fillId="0" borderId="53" xfId="58" applyFont="1" applyFill="1" applyBorder="1" applyAlignment="1" applyProtection="1">
      <alignment horizontal="left" vertical="center" wrapText="1" indent="1"/>
      <protection/>
    </xf>
    <xf numFmtId="49" fontId="17" fillId="0" borderId="5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5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50" xfId="58" applyNumberFormat="1" applyFont="1" applyFill="1" applyBorder="1" applyAlignment="1" applyProtection="1">
      <alignment horizontal="left" vertical="center" wrapText="1" indent="1"/>
      <protection/>
    </xf>
    <xf numFmtId="0" fontId="2" fillId="0" borderId="0" xfId="58" applyFill="1" applyAlignment="1">
      <alignment horizontal="left" vertical="center" indent="1"/>
      <protection/>
    </xf>
    <xf numFmtId="0" fontId="22" fillId="0" borderId="16" xfId="0" applyFont="1" applyBorder="1" applyAlignment="1" applyProtection="1">
      <alignment horizontal="left" vertical="center" wrapText="1" indent="1"/>
      <protection/>
    </xf>
    <xf numFmtId="49" fontId="21" fillId="0" borderId="11" xfId="0" applyNumberFormat="1" applyFont="1" applyBorder="1" applyAlignment="1" applyProtection="1">
      <alignment horizontal="left" vertical="center" wrapText="1" indent="2"/>
      <protection/>
    </xf>
    <xf numFmtId="49" fontId="22" fillId="0" borderId="11" xfId="0" applyNumberFormat="1" applyFont="1" applyBorder="1" applyAlignment="1" applyProtection="1">
      <alignment horizontal="left" vertical="center" wrapText="1" indent="1"/>
      <protection/>
    </xf>
    <xf numFmtId="49" fontId="21" fillId="0" borderId="59" xfId="0" applyNumberFormat="1" applyFont="1" applyBorder="1" applyAlignment="1" applyProtection="1">
      <alignment horizontal="left" vertical="center" wrapText="1" indent="2"/>
      <protection/>
    </xf>
    <xf numFmtId="0" fontId="20" fillId="0" borderId="16" xfId="0" applyFont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5" fillId="0" borderId="43" xfId="0" applyFont="1" applyFill="1" applyBorder="1" applyAlignment="1" applyProtection="1">
      <alignment horizontal="right" vertical="center"/>
      <protection/>
    </xf>
    <xf numFmtId="0" fontId="2" fillId="0" borderId="0" xfId="58" applyFill="1" applyAlignment="1">
      <alignment/>
      <protection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17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28" xfId="0" applyNumberFormat="1" applyFill="1" applyBorder="1" applyAlignment="1" applyProtection="1">
      <alignment horizontal="left" vertical="center" wrapText="1" indent="1"/>
      <protection/>
    </xf>
    <xf numFmtId="164" fontId="17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6" xfId="0" applyNumberFormat="1" applyFill="1" applyBorder="1" applyAlignment="1" applyProtection="1">
      <alignment horizontal="left" vertical="center" wrapText="1" indent="1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61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1" xfId="0" applyNumberFormat="1" applyFont="1" applyFill="1" applyBorder="1" applyAlignment="1" applyProtection="1" quotePrefix="1">
      <alignment horizontal="left" vertical="center" wrapText="1" indent="6"/>
      <protection/>
    </xf>
    <xf numFmtId="164" fontId="17" fillId="0" borderId="11" xfId="0" applyNumberFormat="1" applyFont="1" applyFill="1" applyBorder="1" applyAlignment="1" applyProtection="1" quotePrefix="1">
      <alignment horizontal="left" vertical="center" wrapText="1" indent="6"/>
      <protection/>
    </xf>
    <xf numFmtId="164" fontId="17" fillId="0" borderId="11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4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2" xfId="40" applyNumberFormat="1" applyFont="1" applyFill="1" applyBorder="1" applyAlignment="1" applyProtection="1">
      <alignment/>
      <protection locked="0"/>
    </xf>
    <xf numFmtId="166" fontId="17" fillId="0" borderId="63" xfId="40" applyNumberFormat="1" applyFont="1" applyFill="1" applyBorder="1" applyAlignment="1" applyProtection="1">
      <alignment/>
      <protection locked="0"/>
    </xf>
    <xf numFmtId="166" fontId="17" fillId="0" borderId="64" xfId="40" applyNumberFormat="1" applyFont="1" applyFill="1" applyBorder="1" applyAlignment="1" applyProtection="1">
      <alignment/>
      <protection locked="0"/>
    </xf>
    <xf numFmtId="0" fontId="17" fillId="0" borderId="37" xfId="58" applyFont="1" applyFill="1" applyBorder="1" applyProtection="1">
      <alignment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164" fontId="1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52" xfId="0" applyFont="1" applyBorder="1" applyAlignment="1" applyProtection="1">
      <alignment horizont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49" fontId="17" fillId="0" borderId="37" xfId="0" applyNumberFormat="1" applyFont="1" applyFill="1" applyBorder="1" applyAlignment="1" applyProtection="1">
      <alignment horizontal="center" vertical="center" wrapText="1"/>
      <protection/>
    </xf>
    <xf numFmtId="49" fontId="17" fillId="0" borderId="4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1" fillId="0" borderId="59" xfId="0" applyFont="1" applyFill="1" applyBorder="1" applyAlignment="1" applyProtection="1">
      <alignment vertical="center" wrapText="1"/>
      <protection/>
    </xf>
    <xf numFmtId="0" fontId="6" fillId="0" borderId="65" xfId="58" applyFont="1" applyFill="1" applyBorder="1" applyAlignment="1" applyProtection="1">
      <alignment horizontal="center" vertical="center" wrapText="1"/>
      <protection/>
    </xf>
    <xf numFmtId="0" fontId="6" fillId="0" borderId="65" xfId="58" applyFont="1" applyFill="1" applyBorder="1" applyAlignment="1" applyProtection="1">
      <alignment vertical="center" wrapText="1"/>
      <protection/>
    </xf>
    <xf numFmtId="164" fontId="6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 locked="0"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36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49" fontId="22" fillId="0" borderId="13" xfId="0" applyNumberFormat="1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7" fillId="0" borderId="22" xfId="0" applyFont="1" applyBorder="1" applyAlignment="1">
      <alignment horizontal="justify" wrapText="1"/>
    </xf>
    <xf numFmtId="0" fontId="27" fillId="0" borderId="22" xfId="0" applyFont="1" applyBorder="1" applyAlignment="1">
      <alignment wrapText="1"/>
    </xf>
    <xf numFmtId="0" fontId="27" fillId="0" borderId="33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0" xfId="0" applyNumberFormat="1" applyFill="1" applyBorder="1" applyAlignment="1" applyProtection="1">
      <alignment horizontal="lef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66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7" xfId="0" applyNumberFormat="1" applyFont="1" applyFill="1" applyBorder="1" applyAlignment="1" applyProtection="1">
      <alignment horizontal="left" vertical="center" wrapText="1" indent="2"/>
      <protection locked="0"/>
    </xf>
    <xf numFmtId="164" fontId="15" fillId="0" borderId="25" xfId="0" applyNumberFormat="1" applyFont="1" applyFill="1" applyBorder="1" applyAlignment="1" applyProtection="1">
      <alignment vertical="center" wrapText="1"/>
      <protection locked="0"/>
    </xf>
    <xf numFmtId="164" fontId="15" fillId="0" borderId="16" xfId="0" applyNumberFormat="1" applyFont="1" applyFill="1" applyBorder="1" applyAlignment="1" applyProtection="1">
      <alignment vertical="center" wrapText="1"/>
      <protection locked="0"/>
    </xf>
    <xf numFmtId="164" fontId="15" fillId="0" borderId="17" xfId="0" applyNumberFormat="1" applyFont="1" applyFill="1" applyBorder="1" applyAlignment="1" applyProtection="1">
      <alignment vertical="center" wrapText="1"/>
      <protection locked="0"/>
    </xf>
    <xf numFmtId="164" fontId="15" fillId="0" borderId="24" xfId="0" applyNumberFormat="1" applyFont="1" applyFill="1" applyBorder="1" applyAlignment="1" applyProtection="1">
      <alignment vertical="center" wrapText="1"/>
      <protection locked="0"/>
    </xf>
    <xf numFmtId="164" fontId="15" fillId="0" borderId="25" xfId="0" applyNumberFormat="1" applyFont="1" applyFill="1" applyBorder="1" applyAlignment="1" applyProtection="1">
      <alignment vertical="center" wrapText="1"/>
      <protection/>
    </xf>
    <xf numFmtId="164" fontId="15" fillId="0" borderId="16" xfId="0" applyNumberFormat="1" applyFont="1" applyFill="1" applyBorder="1" applyAlignment="1" applyProtection="1">
      <alignment vertical="center" wrapText="1"/>
      <protection/>
    </xf>
    <xf numFmtId="164" fontId="15" fillId="0" borderId="17" xfId="0" applyNumberFormat="1" applyFont="1" applyFill="1" applyBorder="1" applyAlignment="1" applyProtection="1">
      <alignment vertical="center" wrapText="1"/>
      <protection/>
    </xf>
    <xf numFmtId="164" fontId="15" fillId="0" borderId="24" xfId="0" applyNumberFormat="1" applyFont="1" applyFill="1" applyBorder="1" applyAlignment="1" applyProtection="1">
      <alignment vertical="center" wrapText="1"/>
      <protection/>
    </xf>
    <xf numFmtId="0" fontId="22" fillId="0" borderId="38" xfId="0" applyFont="1" applyFill="1" applyBorder="1" applyAlignment="1" applyProtection="1">
      <alignment horizontal="left" vertical="center" wrapText="1"/>
      <protection locked="0"/>
    </xf>
    <xf numFmtId="0" fontId="32" fillId="0" borderId="38" xfId="0" applyFont="1" applyFill="1" applyBorder="1" applyAlignment="1" applyProtection="1">
      <alignment horizontal="left" vertical="center" wrapText="1"/>
      <protection locked="0"/>
    </xf>
    <xf numFmtId="164" fontId="32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67" xfId="0" applyFont="1" applyFill="1" applyBorder="1" applyAlignment="1" applyProtection="1">
      <alignment horizontal="left" vertical="center" wrapText="1"/>
      <protection locked="0"/>
    </xf>
    <xf numFmtId="0" fontId="22" fillId="0" borderId="39" xfId="0" applyFont="1" applyFill="1" applyBorder="1" applyAlignment="1" applyProtection="1">
      <alignment horizontal="left" vertical="center" wrapText="1"/>
      <protection locked="0"/>
    </xf>
    <xf numFmtId="0" fontId="32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49" fontId="4" fillId="0" borderId="45" xfId="0" applyNumberFormat="1" applyFont="1" applyFill="1" applyBorder="1" applyAlignment="1" applyProtection="1">
      <alignment horizontal="right" vertical="center"/>
      <protection locked="0"/>
    </xf>
    <xf numFmtId="0" fontId="4" fillId="0" borderId="48" xfId="0" applyFont="1" applyFill="1" applyBorder="1" applyAlignment="1" applyProtection="1">
      <alignment vertical="center"/>
      <protection/>
    </xf>
    <xf numFmtId="0" fontId="4" fillId="0" borderId="4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 quotePrefix="1">
      <alignment horizontal="center" vertical="center"/>
      <protection locked="0"/>
    </xf>
    <xf numFmtId="49" fontId="4" fillId="0" borderId="68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4" fillId="0" borderId="53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164" fontId="4" fillId="0" borderId="64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 indent="1"/>
      <protection/>
    </xf>
    <xf numFmtId="164" fontId="4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44" xfId="58" applyFont="1" applyFill="1" applyBorder="1" applyAlignment="1" applyProtection="1">
      <alignment horizontal="left" vertical="center" wrapText="1" indent="1"/>
      <protection/>
    </xf>
    <xf numFmtId="164" fontId="1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1" fillId="0" borderId="22" xfId="58" applyFont="1" applyFill="1" applyBorder="1" applyAlignment="1" applyProtection="1">
      <alignment horizontal="left" vertical="center" wrapText="1" indent="1"/>
      <protection/>
    </xf>
    <xf numFmtId="164" fontId="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31" xfId="58" applyFont="1" applyFill="1" applyBorder="1" applyAlignment="1" applyProtection="1">
      <alignment horizontal="left" vertical="center" wrapText="1" inden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64" fontId="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horizontal="center" vertical="center" wrapText="1"/>
      <protection/>
    </xf>
    <xf numFmtId="164" fontId="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37" xfId="58" applyFont="1" applyFill="1" applyBorder="1" applyAlignment="1" applyProtection="1">
      <alignment horizontal="left" vertical="center" wrapText="1" inden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58" applyFont="1" applyFill="1" applyBorder="1" applyAlignment="1" applyProtection="1">
      <alignment horizontal="left" vertical="center" wrapText="1" inden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49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0" borderId="44" xfId="58" applyFont="1" applyFill="1" applyBorder="1" applyAlignment="1" applyProtection="1">
      <alignment horizontal="left" vertical="center" wrapText="1" indent="1"/>
      <protection/>
    </xf>
    <xf numFmtId="164" fontId="1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49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46" xfId="58" applyFont="1" applyFill="1" applyBorder="1" applyAlignment="1" applyProtection="1">
      <alignment horizontal="left" vertical="center" wrapText="1" indent="1"/>
      <protection/>
    </xf>
    <xf numFmtId="164" fontId="1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49" fontId="4" fillId="0" borderId="17" xfId="58" applyNumberFormat="1" applyFont="1" applyFill="1" applyBorder="1" applyAlignment="1" applyProtection="1">
      <alignment horizontal="left" vertical="center" wrapText="1" indent="1"/>
      <protection/>
    </xf>
    <xf numFmtId="164" fontId="4" fillId="0" borderId="61" xfId="0" applyNumberFormat="1" applyFont="1" applyFill="1" applyBorder="1" applyAlignment="1" applyProtection="1">
      <alignment horizontal="right" vertical="center" wrapText="1" indent="1"/>
      <protection/>
    </xf>
    <xf numFmtId="0" fontId="52" fillId="0" borderId="18" xfId="0" applyFont="1" applyBorder="1" applyAlignment="1" applyProtection="1">
      <alignment horizontal="center" vertical="center" wrapText="1"/>
      <protection/>
    </xf>
    <xf numFmtId="0" fontId="4" fillId="0" borderId="35" xfId="58" applyFont="1" applyFill="1" applyBorder="1" applyAlignment="1" applyProtection="1">
      <alignment horizontal="left" vertical="center" wrapText="1" indent="1"/>
      <protection/>
    </xf>
    <xf numFmtId="164" fontId="4" fillId="0" borderId="69" xfId="0" applyNumberFormat="1" applyFont="1" applyFill="1" applyBorder="1" applyAlignment="1" applyProtection="1">
      <alignment horizontal="right" vertical="center" wrapText="1" indent="1"/>
      <protection/>
    </xf>
    <xf numFmtId="49" fontId="1" fillId="0" borderId="44" xfId="58" applyNumberFormat="1" applyFont="1" applyFill="1" applyBorder="1" applyAlignment="1" applyProtection="1">
      <alignment horizontal="left" vertical="center" wrapText="1" indent="1"/>
      <protection/>
    </xf>
    <xf numFmtId="49" fontId="1" fillId="0" borderId="33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33" xfId="58" applyFont="1" applyFill="1" applyBorder="1" applyAlignment="1" applyProtection="1">
      <alignment horizontal="left" vertical="center" wrapText="1" indent="1"/>
      <protection/>
    </xf>
    <xf numFmtId="164" fontId="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52" fillId="0" borderId="16" xfId="0" applyFont="1" applyBorder="1" applyAlignment="1" applyProtection="1">
      <alignment horizontal="center" vertical="center" wrapText="1"/>
      <protection/>
    </xf>
    <xf numFmtId="0" fontId="53" fillId="0" borderId="52" xfId="0" applyFont="1" applyBorder="1" applyAlignment="1" applyProtection="1">
      <alignment horizontal="center" wrapText="1"/>
      <protection/>
    </xf>
    <xf numFmtId="0" fontId="4" fillId="0" borderId="52" xfId="58" applyFont="1" applyFill="1" applyBorder="1" applyAlignment="1" applyProtection="1">
      <alignment horizontal="left" vertical="center" wrapText="1" indent="1"/>
      <protection/>
    </xf>
    <xf numFmtId="164" fontId="4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52" xfId="0" applyFont="1" applyBorder="1" applyAlignment="1" applyProtection="1">
      <alignment horizontal="center" wrapText="1"/>
      <protection/>
    </xf>
    <xf numFmtId="0" fontId="55" fillId="0" borderId="52" xfId="0" applyFont="1" applyBorder="1" applyAlignment="1" applyProtection="1">
      <alignment horizontal="left" wrapText="1" indent="1"/>
      <protection/>
    </xf>
    <xf numFmtId="164" fontId="4" fillId="0" borderId="61" xfId="0" applyNumberFormat="1" applyFont="1" applyFill="1" applyBorder="1" applyAlignment="1" applyProtection="1">
      <alignment horizontal="right" vertical="center" wrapText="1" inden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 indent="1"/>
      <protection/>
    </xf>
    <xf numFmtId="164" fontId="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right" vertical="center" wrapText="1" indent="1"/>
      <protection/>
    </xf>
    <xf numFmtId="0" fontId="4" fillId="0" borderId="54" xfId="0" applyFont="1" applyFill="1" applyBorder="1" applyAlignment="1" applyProtection="1">
      <alignment horizontal="center" vertical="center" wrapText="1"/>
      <protection/>
    </xf>
    <xf numFmtId="0" fontId="4" fillId="0" borderId="17" xfId="58" applyFont="1" applyFill="1" applyBorder="1" applyAlignment="1" applyProtection="1">
      <alignment horizontal="left" vertical="center" wrapText="1" inden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49" fontId="1" fillId="0" borderId="37" xfId="58" applyNumberFormat="1" applyFont="1" applyFill="1" applyBorder="1" applyAlignment="1" applyProtection="1">
      <alignment horizontal="left" vertical="center" wrapText="1" indent="1"/>
      <protection/>
    </xf>
    <xf numFmtId="164" fontId="1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49" fontId="1" fillId="0" borderId="22" xfId="58" applyNumberFormat="1" applyFont="1" applyFill="1" applyBorder="1" applyAlignment="1" applyProtection="1">
      <alignment horizontal="left" vertical="center" wrapText="1" indent="1"/>
      <protection/>
    </xf>
    <xf numFmtId="164" fontId="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 indent="1"/>
      <protection/>
    </xf>
    <xf numFmtId="164" fontId="4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right" vertical="center" wrapText="1" indent="1"/>
      <protection/>
    </xf>
    <xf numFmtId="0" fontId="4" fillId="0" borderId="16" xfId="0" applyFont="1" applyFill="1" applyBorder="1" applyAlignment="1" applyProtection="1">
      <alignment horizontal="left" vertical="center"/>
      <protection/>
    </xf>
    <xf numFmtId="0" fontId="1" fillId="0" borderId="54" xfId="0" applyFont="1" applyFill="1" applyBorder="1" applyAlignment="1" applyProtection="1">
      <alignment vertical="center" wrapText="1"/>
      <protection/>
    </xf>
    <xf numFmtId="0" fontId="4" fillId="0" borderId="52" xfId="0" applyFont="1" applyFill="1" applyBorder="1" applyAlignment="1" applyProtection="1">
      <alignment vertical="center" wrapText="1"/>
      <protection/>
    </xf>
    <xf numFmtId="3" fontId="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44" xfId="0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 applyProtection="1" quotePrefix="1">
      <alignment horizontal="right" vertical="center" indent="1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68" xfId="0" applyFont="1" applyFill="1" applyBorder="1" applyAlignment="1" applyProtection="1">
      <alignment horizontal="right" vertical="center" indent="1"/>
      <protection/>
    </xf>
    <xf numFmtId="0" fontId="4" fillId="0" borderId="36" xfId="0" applyFont="1" applyFill="1" applyBorder="1" applyAlignment="1" applyProtection="1">
      <alignment horizontal="right" vertical="center" wrapText="1" indent="1"/>
      <protection/>
    </xf>
    <xf numFmtId="164" fontId="4" fillId="0" borderId="64" xfId="0" applyNumberFormat="1" applyFont="1" applyFill="1" applyBorder="1" applyAlignment="1" applyProtection="1">
      <alignment horizontal="right" vertical="center" wrapText="1" indent="1"/>
      <protection/>
    </xf>
    <xf numFmtId="0" fontId="52" fillId="0" borderId="24" xfId="0" applyFont="1" applyBorder="1" applyAlignment="1" applyProtection="1">
      <alignment horizontal="left" vertical="center" wrapText="1" indent="1"/>
      <protection/>
    </xf>
    <xf numFmtId="0" fontId="52" fillId="0" borderId="47" xfId="0" applyFont="1" applyBorder="1" applyAlignment="1" applyProtection="1">
      <alignment horizontal="left" vertical="center" wrapText="1" indent="1"/>
      <protection/>
    </xf>
    <xf numFmtId="0" fontId="56" fillId="0" borderId="32" xfId="0" applyFont="1" applyBorder="1" applyAlignment="1" applyProtection="1">
      <alignment horizontal="left" vertical="center" wrapText="1" indent="1"/>
      <protection/>
    </xf>
    <xf numFmtId="0" fontId="56" fillId="0" borderId="19" xfId="0" applyFont="1" applyBorder="1" applyAlignment="1" applyProtection="1">
      <alignment horizontal="left" vertical="center" wrapText="1" indent="1"/>
      <protection/>
    </xf>
    <xf numFmtId="0" fontId="56" fillId="0" borderId="34" xfId="0" applyFont="1" applyBorder="1" applyAlignment="1" applyProtection="1">
      <alignment horizontal="left" vertical="center" wrapText="1" indent="1"/>
      <protection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56" fillId="0" borderId="21" xfId="0" applyFont="1" applyBorder="1" applyAlignment="1" applyProtection="1">
      <alignment horizontal="left" vertical="center" wrapText="1" indent="1"/>
      <protection/>
    </xf>
    <xf numFmtId="164" fontId="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57" fillId="0" borderId="32" xfId="0" applyFont="1" applyBorder="1" applyAlignment="1" applyProtection="1">
      <alignment horizontal="left" vertical="center" wrapText="1" indent="1"/>
      <protection/>
    </xf>
    <xf numFmtId="164" fontId="9" fillId="0" borderId="45" xfId="0" applyNumberFormat="1" applyFont="1" applyFill="1" applyBorder="1" applyAlignment="1" applyProtection="1">
      <alignment horizontal="right" vertical="center" wrapText="1" indent="1"/>
      <protection/>
    </xf>
    <xf numFmtId="0" fontId="57" fillId="0" borderId="19" xfId="0" applyFont="1" applyBorder="1" applyAlignment="1" applyProtection="1">
      <alignment horizontal="left" vertical="center" wrapText="1" indent="1"/>
      <protection/>
    </xf>
    <xf numFmtId="164" fontId="9" fillId="0" borderId="19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59" xfId="0" applyFont="1" applyFill="1" applyBorder="1" applyAlignment="1" applyProtection="1">
      <alignment horizontal="center" vertical="center" wrapText="1"/>
      <protection/>
    </xf>
    <xf numFmtId="164" fontId="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10" fillId="0" borderId="35" xfId="0" applyFont="1" applyFill="1" applyBorder="1" applyAlignment="1" applyProtection="1">
      <alignment horizontal="center" vertical="center" wrapText="1"/>
      <protection/>
    </xf>
    <xf numFmtId="164" fontId="10" fillId="0" borderId="69" xfId="0" applyNumberFormat="1" applyFont="1" applyFill="1" applyBorder="1" applyAlignment="1" applyProtection="1">
      <alignment horizontal="right" vertical="center" wrapText="1" indent="1"/>
      <protection/>
    </xf>
    <xf numFmtId="0" fontId="56" fillId="0" borderId="45" xfId="0" applyFont="1" applyBorder="1" applyAlignment="1" applyProtection="1">
      <alignment horizontal="left" vertical="center" wrapText="1" indent="1"/>
      <protection/>
    </xf>
    <xf numFmtId="164" fontId="1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47" xfId="0" applyFont="1" applyBorder="1" applyAlignment="1" applyProtection="1">
      <alignment horizontal="left" vertical="center" wrapText="1" indent="1"/>
      <protection/>
    </xf>
    <xf numFmtId="0" fontId="58" fillId="0" borderId="17" xfId="0" applyFont="1" applyBorder="1" applyAlignment="1" applyProtection="1">
      <alignment horizontal="center" wrapText="1"/>
      <protection/>
    </xf>
    <xf numFmtId="0" fontId="1" fillId="0" borderId="45" xfId="58" applyFont="1" applyFill="1" applyBorder="1" applyAlignment="1" applyProtection="1">
      <alignment horizontal="left" vertical="center" wrapText="1" indent="1"/>
      <protection/>
    </xf>
    <xf numFmtId="164" fontId="1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9" xfId="58" applyFont="1" applyFill="1" applyBorder="1" applyAlignment="1" applyProtection="1">
      <alignment horizontal="left" vertical="center" wrapText="1" indent="1"/>
      <protection/>
    </xf>
    <xf numFmtId="164" fontId="1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9" xfId="58" applyFont="1" applyFill="1" applyBorder="1" applyAlignment="1" applyProtection="1">
      <alignment horizontal="left" indent="7"/>
      <protection/>
    </xf>
    <xf numFmtId="0" fontId="56" fillId="0" borderId="19" xfId="0" applyFont="1" applyBorder="1" applyAlignment="1" applyProtection="1">
      <alignment horizontal="left" vertical="center" wrapText="1" indent="6"/>
      <protection/>
    </xf>
    <xf numFmtId="0" fontId="1" fillId="0" borderId="32" xfId="58" applyFont="1" applyFill="1" applyBorder="1" applyAlignment="1" applyProtection="1">
      <alignment horizontal="left" vertical="center" wrapText="1" indent="6"/>
      <protection/>
    </xf>
    <xf numFmtId="0" fontId="1" fillId="0" borderId="19" xfId="58" applyFont="1" applyFill="1" applyBorder="1" applyAlignment="1" applyProtection="1">
      <alignment horizontal="left" vertical="center" wrapText="1" indent="6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49" fontId="1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34" xfId="58" applyFont="1" applyFill="1" applyBorder="1" applyAlignment="1" applyProtection="1">
      <alignment horizontal="left" vertical="center" wrapText="1" indent="6"/>
      <protection/>
    </xf>
    <xf numFmtId="164" fontId="1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4" xfId="58" applyFont="1" applyFill="1" applyBorder="1" applyAlignment="1" applyProtection="1">
      <alignment horizontal="left" vertical="center" wrapText="1" indent="1"/>
      <protection/>
    </xf>
    <xf numFmtId="0" fontId="56" fillId="0" borderId="34" xfId="0" applyFont="1" applyBorder="1" applyAlignment="1" applyProtection="1">
      <alignment horizontal="left" vertical="center" wrapText="1" indent="6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35" xfId="58" applyFont="1" applyFill="1" applyBorder="1" applyAlignment="1" applyProtection="1">
      <alignment horizontal="left" vertical="center" wrapText="1" indent="1"/>
      <protection/>
    </xf>
    <xf numFmtId="0" fontId="52" fillId="0" borderId="71" xfId="0" applyFont="1" applyBorder="1" applyAlignment="1" applyProtection="1">
      <alignment horizontal="left" vertical="center" wrapText="1" indent="1"/>
      <protection/>
    </xf>
    <xf numFmtId="164" fontId="4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56" fillId="0" borderId="62" xfId="0" applyFont="1" applyBorder="1" applyAlignment="1" applyProtection="1">
      <alignment horizontal="left" vertical="center" wrapText="1" indent="1"/>
      <protection/>
    </xf>
    <xf numFmtId="0" fontId="4" fillId="0" borderId="59" xfId="0" applyFont="1" applyFill="1" applyBorder="1" applyAlignment="1" applyProtection="1">
      <alignment horizontal="center" vertical="center" wrapText="1"/>
      <protection/>
    </xf>
    <xf numFmtId="0" fontId="56" fillId="0" borderId="72" xfId="0" applyFont="1" applyBorder="1" applyAlignment="1" applyProtection="1">
      <alignment horizontal="left" vertical="center" wrapText="1" inden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vertical="center" wrapText="1"/>
      <protection/>
    </xf>
    <xf numFmtId="164" fontId="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49" fontId="1" fillId="0" borderId="17" xfId="58" applyNumberFormat="1" applyFont="1" applyFill="1" applyBorder="1" applyAlignment="1" applyProtection="1">
      <alignment horizontal="left" vertical="center" wrapText="1" indent="1"/>
      <protection/>
    </xf>
    <xf numFmtId="0" fontId="52" fillId="0" borderId="20" xfId="0" applyFont="1" applyBorder="1" applyAlignment="1" applyProtection="1">
      <alignment horizontal="left" vertical="center" wrapText="1" indent="1"/>
      <protection/>
    </xf>
    <xf numFmtId="164" fontId="10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16" xfId="58" applyFont="1" applyFill="1" applyBorder="1" applyAlignment="1" applyProtection="1">
      <alignment horizontal="center" vertical="center" wrapText="1"/>
      <protection/>
    </xf>
    <xf numFmtId="0" fontId="4" fillId="0" borderId="17" xfId="58" applyFont="1" applyFill="1" applyBorder="1" applyAlignment="1" applyProtection="1">
      <alignment horizontal="center" vertical="center" wrapText="1"/>
      <protection/>
    </xf>
    <xf numFmtId="0" fontId="4" fillId="0" borderId="24" xfId="58" applyFont="1" applyFill="1" applyBorder="1" applyAlignment="1" applyProtection="1">
      <alignment horizontal="center" vertical="center" wrapText="1"/>
      <protection/>
    </xf>
    <xf numFmtId="0" fontId="4" fillId="0" borderId="18" xfId="58" applyFont="1" applyFill="1" applyBorder="1" applyAlignment="1" applyProtection="1">
      <alignment horizontal="left" vertical="center" wrapText="1" indent="1"/>
      <protection/>
    </xf>
    <xf numFmtId="164" fontId="4" fillId="0" borderId="36" xfId="58" applyNumberFormat="1" applyFont="1" applyFill="1" applyBorder="1" applyAlignment="1" applyProtection="1">
      <alignment horizontal="right" vertical="center" wrapText="1" indent="1"/>
      <protection/>
    </xf>
    <xf numFmtId="0" fontId="4" fillId="0" borderId="16" xfId="58" applyFont="1" applyFill="1" applyBorder="1" applyAlignment="1" applyProtection="1">
      <alignment horizontal="left" vertical="center" wrapText="1" indent="1"/>
      <protection/>
    </xf>
    <xf numFmtId="0" fontId="52" fillId="0" borderId="17" xfId="0" applyFont="1" applyBorder="1" applyAlignment="1" applyProtection="1">
      <alignment horizontal="left" vertical="center" wrapText="1" indent="1"/>
      <protection/>
    </xf>
    <xf numFmtId="164" fontId="4" fillId="0" borderId="61" xfId="58" applyNumberFormat="1" applyFont="1" applyFill="1" applyBorder="1" applyAlignment="1" applyProtection="1">
      <alignment horizontal="right" vertical="center" wrapText="1" indent="1"/>
      <protection/>
    </xf>
    <xf numFmtId="49" fontId="1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56" fillId="0" borderId="44" xfId="0" applyFont="1" applyBorder="1" applyAlignment="1" applyProtection="1">
      <alignment horizontal="left" vertical="center" wrapText="1" indent="1"/>
      <protection/>
    </xf>
    <xf numFmtId="164" fontId="1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37" xfId="0" applyFont="1" applyBorder="1" applyAlignment="1" applyProtection="1">
      <alignment horizontal="left" vertical="center" wrapText="1" indent="1"/>
      <protection/>
    </xf>
    <xf numFmtId="0" fontId="56" fillId="0" borderId="46" xfId="0" applyFont="1" applyBorder="1" applyAlignment="1" applyProtection="1">
      <alignment horizontal="left" vertical="center" wrapText="1" indent="1"/>
      <protection/>
    </xf>
    <xf numFmtId="164" fontId="4" fillId="0" borderId="24" xfId="58" applyNumberFormat="1" applyFont="1" applyFill="1" applyBorder="1" applyAlignment="1" applyProtection="1">
      <alignment horizontal="right" vertical="center" wrapText="1" indent="1"/>
      <protection/>
    </xf>
    <xf numFmtId="49" fontId="1" fillId="0" borderId="15" xfId="58" applyNumberFormat="1" applyFont="1" applyFill="1" applyBorder="1" applyAlignment="1" applyProtection="1">
      <alignment horizontal="left" vertical="center" wrapText="1" indent="1"/>
      <protection/>
    </xf>
    <xf numFmtId="164" fontId="1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49" fontId="1" fillId="0" borderId="10" xfId="58" applyNumberFormat="1" applyFont="1" applyFill="1" applyBorder="1" applyAlignment="1" applyProtection="1">
      <alignment horizontal="left" vertical="center" wrapText="1" indent="1"/>
      <protection/>
    </xf>
    <xf numFmtId="164" fontId="1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49" fontId="1" fillId="0" borderId="12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46" xfId="58" applyFont="1" applyFill="1" applyBorder="1" applyAlignment="1" applyProtection="1">
      <alignment horizontal="left" vertical="center" wrapText="1" indent="1"/>
      <protection/>
    </xf>
    <xf numFmtId="164" fontId="1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49" fontId="1" fillId="0" borderId="13" xfId="58" applyNumberFormat="1" applyFont="1" applyFill="1" applyBorder="1" applyAlignment="1" applyProtection="1">
      <alignment horizontal="left" vertical="center" wrapText="1" indent="1"/>
      <protection/>
    </xf>
    <xf numFmtId="164" fontId="1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49" fontId="1" fillId="0" borderId="14" xfId="58" applyNumberFormat="1" applyFont="1" applyFill="1" applyBorder="1" applyAlignment="1" applyProtection="1">
      <alignment horizontal="left" vertical="center" wrapText="1" indent="1"/>
      <protection/>
    </xf>
    <xf numFmtId="164" fontId="1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23" xfId="58" applyFont="1" applyFill="1" applyBorder="1" applyAlignment="1" applyProtection="1">
      <alignment horizontal="left" vertical="center" wrapText="1" indent="1"/>
      <protection/>
    </xf>
    <xf numFmtId="0" fontId="4" fillId="0" borderId="53" xfId="58" applyFont="1" applyFill="1" applyBorder="1" applyAlignment="1" applyProtection="1">
      <alignment horizontal="left" vertical="center" wrapText="1" indent="1"/>
      <protection/>
    </xf>
    <xf numFmtId="49" fontId="1" fillId="0" borderId="57" xfId="58" applyNumberFormat="1" applyFont="1" applyFill="1" applyBorder="1" applyAlignment="1" applyProtection="1">
      <alignment horizontal="left" vertical="center" wrapText="1" indent="1"/>
      <protection/>
    </xf>
    <xf numFmtId="0" fontId="57" fillId="0" borderId="37" xfId="0" applyFont="1" applyBorder="1" applyAlignment="1" applyProtection="1">
      <alignment horizontal="left" vertical="center" wrapText="1" indent="1"/>
      <protection/>
    </xf>
    <xf numFmtId="164" fontId="9" fillId="0" borderId="70" xfId="58" applyNumberFormat="1" applyFont="1" applyFill="1" applyBorder="1" applyAlignment="1" applyProtection="1">
      <alignment horizontal="right" vertical="center" wrapText="1" indent="1"/>
      <protection/>
    </xf>
    <xf numFmtId="49" fontId="1" fillId="0" borderId="58" xfId="58" applyNumberFormat="1" applyFont="1" applyFill="1" applyBorder="1" applyAlignment="1" applyProtection="1">
      <alignment horizontal="left" vertical="center" wrapText="1" indent="1"/>
      <protection/>
    </xf>
    <xf numFmtId="0" fontId="56" fillId="0" borderId="22" xfId="0" applyFont="1" applyBorder="1" applyAlignment="1" applyProtection="1">
      <alignment horizontal="left" vertical="center" wrapText="1" indent="1"/>
      <protection/>
    </xf>
    <xf numFmtId="164" fontId="1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0" fontId="57" fillId="0" borderId="22" xfId="0" applyFont="1" applyBorder="1" applyAlignment="1" applyProtection="1">
      <alignment horizontal="left" vertical="center" wrapText="1" indent="1"/>
      <protection/>
    </xf>
    <xf numFmtId="164" fontId="9" fillId="0" borderId="63" xfId="58" applyNumberFormat="1" applyFont="1" applyFill="1" applyBorder="1" applyAlignment="1" applyProtection="1">
      <alignment horizontal="right" vertical="center" wrapText="1" indent="1"/>
      <protection/>
    </xf>
    <xf numFmtId="0" fontId="56" fillId="0" borderId="22" xfId="0" applyFont="1" applyBorder="1" applyAlignment="1" applyProtection="1">
      <alignment horizontal="left" vertical="center" indent="1"/>
      <protection/>
    </xf>
    <xf numFmtId="49" fontId="1" fillId="0" borderId="50" xfId="58" applyNumberFormat="1" applyFont="1" applyFill="1" applyBorder="1" applyAlignment="1" applyProtection="1">
      <alignment horizontal="left" vertical="center" wrapText="1" indent="1"/>
      <protection/>
    </xf>
    <xf numFmtId="0" fontId="56" fillId="0" borderId="33" xfId="0" applyFont="1" applyBorder="1" applyAlignment="1" applyProtection="1">
      <alignment horizontal="left" vertical="center" indent="1"/>
      <protection/>
    </xf>
    <xf numFmtId="164" fontId="1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0" fontId="52" fillId="0" borderId="33" xfId="0" applyFont="1" applyBorder="1" applyAlignment="1" applyProtection="1">
      <alignment horizontal="left" vertical="center" wrapText="1" indent="1"/>
      <protection/>
    </xf>
    <xf numFmtId="164" fontId="1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33" xfId="0" applyFont="1" applyBorder="1" applyAlignment="1" applyProtection="1">
      <alignment horizontal="left" vertical="center" wrapText="1" indent="1"/>
      <protection/>
    </xf>
    <xf numFmtId="164" fontId="1" fillId="0" borderId="71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71" xfId="58" applyNumberFormat="1" applyFont="1" applyFill="1" applyBorder="1" applyAlignment="1" applyProtection="1">
      <alignment horizontal="right" vertical="center" wrapText="1" indent="1"/>
      <protection locked="0"/>
    </xf>
    <xf numFmtId="0" fontId="52" fillId="0" borderId="46" xfId="0" applyFont="1" applyBorder="1" applyAlignment="1" applyProtection="1">
      <alignment horizontal="left" vertical="center" wrapText="1" indent="1"/>
      <protection/>
    </xf>
    <xf numFmtId="164" fontId="4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7" xfId="58" applyFont="1" applyFill="1" applyBorder="1" applyAlignment="1" applyProtection="1">
      <alignment horizontal="left" vertical="center" wrapText="1" indent="1"/>
      <protection/>
    </xf>
    <xf numFmtId="164" fontId="10" fillId="0" borderId="24" xfId="58" applyNumberFormat="1" applyFont="1" applyFill="1" applyBorder="1" applyAlignment="1" applyProtection="1">
      <alignment horizontal="right" vertical="center" wrapText="1" indent="1"/>
      <protection/>
    </xf>
    <xf numFmtId="0" fontId="52" fillId="0" borderId="16" xfId="0" applyFont="1" applyBorder="1" applyAlignment="1" applyProtection="1">
      <alignment horizontal="left" vertical="center" wrapText="1" indent="1"/>
      <protection/>
    </xf>
    <xf numFmtId="164" fontId="4" fillId="0" borderId="24" xfId="58" applyNumberFormat="1" applyFont="1" applyFill="1" applyBorder="1" applyAlignment="1" applyProtection="1">
      <alignment horizontal="right" vertical="center" wrapText="1" indent="1"/>
      <protection/>
    </xf>
    <xf numFmtId="49" fontId="52" fillId="0" borderId="13" xfId="0" applyNumberFormat="1" applyFont="1" applyBorder="1" applyAlignment="1" applyProtection="1">
      <alignment horizontal="left" vertical="center" wrapText="1" indent="1"/>
      <protection/>
    </xf>
    <xf numFmtId="164" fontId="9" fillId="0" borderId="32" xfId="58" applyNumberFormat="1" applyFont="1" applyFill="1" applyBorder="1" applyAlignment="1" applyProtection="1">
      <alignment horizontal="right" vertical="center" wrapText="1" indent="1"/>
      <protection/>
    </xf>
    <xf numFmtId="49" fontId="56" fillId="0" borderId="11" xfId="0" applyNumberFormat="1" applyFont="1" applyBorder="1" applyAlignment="1" applyProtection="1">
      <alignment horizontal="left" vertical="center" wrapText="1" indent="2"/>
      <protection/>
    </xf>
    <xf numFmtId="49" fontId="52" fillId="0" borderId="11" xfId="0" applyNumberFormat="1" applyFont="1" applyBorder="1" applyAlignment="1" applyProtection="1">
      <alignment horizontal="left" vertical="center" wrapText="1" indent="1"/>
      <protection/>
    </xf>
    <xf numFmtId="164" fontId="9" fillId="0" borderId="19" xfId="58" applyNumberFormat="1" applyFont="1" applyFill="1" applyBorder="1" applyAlignment="1" applyProtection="1">
      <alignment horizontal="right" vertical="center" wrapText="1" indent="1"/>
      <protection/>
    </xf>
    <xf numFmtId="49" fontId="56" fillId="0" borderId="59" xfId="0" applyNumberFormat="1" applyFont="1" applyBorder="1" applyAlignment="1" applyProtection="1">
      <alignment horizontal="left" vertical="center" wrapText="1" indent="2"/>
      <protection/>
    </xf>
    <xf numFmtId="164" fontId="1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12" xfId="0" applyFont="1" applyBorder="1" applyAlignment="1" applyProtection="1">
      <alignment horizontal="left" vertical="center" wrapText="1" indent="1"/>
      <protection/>
    </xf>
    <xf numFmtId="164" fontId="4" fillId="0" borderId="47" xfId="58" applyNumberFormat="1" applyFont="1" applyFill="1" applyBorder="1" applyAlignment="1" applyProtection="1" quotePrefix="1">
      <alignment horizontal="right" vertical="center" wrapText="1" indent="1"/>
      <protection locked="0"/>
    </xf>
    <xf numFmtId="0" fontId="4" fillId="0" borderId="0" xfId="58" applyFont="1" applyFill="1" applyBorder="1" applyAlignment="1" applyProtection="1">
      <alignment horizontal="center" vertical="center" wrapText="1"/>
      <protection/>
    </xf>
    <xf numFmtId="0" fontId="4" fillId="0" borderId="0" xfId="58" applyFont="1" applyFill="1" applyBorder="1" applyAlignment="1" applyProtection="1">
      <alignment vertical="center" wrapText="1"/>
      <protection/>
    </xf>
    <xf numFmtId="164" fontId="4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10" fillId="0" borderId="43" xfId="0" applyFont="1" applyFill="1" applyBorder="1" applyAlignment="1" applyProtection="1">
      <alignment horizontal="right"/>
      <protection/>
    </xf>
    <xf numFmtId="0" fontId="4" fillId="0" borderId="35" xfId="58" applyFont="1" applyFill="1" applyBorder="1" applyAlignment="1" applyProtection="1">
      <alignment vertical="center" wrapText="1"/>
      <protection/>
    </xf>
    <xf numFmtId="0" fontId="1" fillId="0" borderId="42" xfId="58" applyFont="1" applyFill="1" applyBorder="1" applyAlignment="1" applyProtection="1">
      <alignment horizontal="left" vertical="center" wrapText="1" indent="1"/>
      <protection/>
    </xf>
    <xf numFmtId="0" fontId="1" fillId="0" borderId="0" xfId="58" applyFont="1" applyFill="1" applyBorder="1" applyAlignment="1" applyProtection="1">
      <alignment horizontal="left" vertical="center" wrapText="1" indent="1"/>
      <protection/>
    </xf>
    <xf numFmtId="0" fontId="1" fillId="0" borderId="22" xfId="58" applyFont="1" applyFill="1" applyBorder="1" applyAlignment="1" applyProtection="1">
      <alignment horizontal="left" indent="6"/>
      <protection/>
    </xf>
    <xf numFmtId="0" fontId="1" fillId="0" borderId="22" xfId="58" applyFont="1" applyFill="1" applyBorder="1" applyAlignment="1" applyProtection="1">
      <alignment horizontal="left" vertical="center" wrapText="1" indent="6"/>
      <protection/>
    </xf>
    <xf numFmtId="0" fontId="1" fillId="0" borderId="23" xfId="58" applyFont="1" applyFill="1" applyBorder="1" applyAlignment="1" applyProtection="1">
      <alignment horizontal="left" vertical="center" wrapText="1" indent="6"/>
      <protection/>
    </xf>
    <xf numFmtId="49" fontId="1" fillId="0" borderId="59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33" xfId="58" applyFont="1" applyFill="1" applyBorder="1" applyAlignment="1" applyProtection="1">
      <alignment horizontal="left" vertical="center" wrapText="1" indent="6"/>
      <protection/>
    </xf>
    <xf numFmtId="164" fontId="1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7" xfId="58" applyFont="1" applyFill="1" applyBorder="1" applyAlignment="1" applyProtection="1">
      <alignment vertical="center" wrapText="1"/>
      <protection/>
    </xf>
    <xf numFmtId="0" fontId="56" fillId="0" borderId="22" xfId="0" applyFont="1" applyBorder="1" applyAlignment="1" applyProtection="1" quotePrefix="1">
      <alignment horizontal="left" vertical="center" wrapText="1" indent="6"/>
      <protection/>
    </xf>
    <xf numFmtId="0" fontId="56" fillId="0" borderId="33" xfId="0" applyFont="1" applyBorder="1" applyAlignment="1" applyProtection="1" quotePrefix="1">
      <alignment horizontal="left" vertical="center" wrapText="1" indent="6"/>
      <protection/>
    </xf>
    <xf numFmtId="164" fontId="1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0" xfId="58" applyFont="1" applyFill="1" applyBorder="1" applyAlignment="1" applyProtection="1">
      <alignment horizontal="left" vertical="center" wrapText="1" indent="1"/>
      <protection/>
    </xf>
    <xf numFmtId="0" fontId="10" fillId="0" borderId="31" xfId="58" applyFont="1" applyFill="1" applyBorder="1" applyAlignment="1" applyProtection="1">
      <alignment horizontal="left" vertical="center" wrapText="1" indent="1"/>
      <protection/>
    </xf>
    <xf numFmtId="49" fontId="57" fillId="0" borderId="16" xfId="0" applyNumberFormat="1" applyFont="1" applyBorder="1" applyAlignment="1" applyProtection="1">
      <alignment horizontal="left" vertical="center" wrapText="1" indent="1"/>
      <protection/>
    </xf>
    <xf numFmtId="0" fontId="57" fillId="0" borderId="17" xfId="0" applyFont="1" applyBorder="1" applyAlignment="1" applyProtection="1">
      <alignment horizontal="left" vertical="center" wrapText="1" indent="1"/>
      <protection/>
    </xf>
    <xf numFmtId="164" fontId="9" fillId="0" borderId="24" xfId="58" applyNumberFormat="1" applyFont="1" applyFill="1" applyBorder="1" applyAlignment="1" applyProtection="1">
      <alignment horizontal="right" vertical="center" wrapText="1" indent="1"/>
      <protection/>
    </xf>
    <xf numFmtId="49" fontId="56" fillId="0" borderId="13" xfId="0" applyNumberFormat="1" applyFont="1" applyBorder="1" applyAlignment="1" applyProtection="1">
      <alignment horizontal="left" vertical="center" wrapText="1" indent="2"/>
      <protection/>
    </xf>
    <xf numFmtId="0" fontId="56" fillId="0" borderId="32" xfId="0" applyFont="1" applyBorder="1" applyAlignment="1" applyProtection="1">
      <alignment horizontal="right" vertical="center" wrapText="1" indent="1"/>
      <protection locked="0"/>
    </xf>
    <xf numFmtId="0" fontId="56" fillId="0" borderId="19" xfId="0" applyFont="1" applyBorder="1" applyAlignment="1" applyProtection="1">
      <alignment horizontal="right" vertical="center" wrapText="1" indent="1"/>
      <protection locked="0"/>
    </xf>
    <xf numFmtId="49" fontId="56" fillId="0" borderId="14" xfId="0" applyNumberFormat="1" applyFont="1" applyBorder="1" applyAlignment="1" applyProtection="1">
      <alignment horizontal="left" vertical="center" wrapText="1" indent="2"/>
      <protection/>
    </xf>
    <xf numFmtId="0" fontId="56" fillId="0" borderId="23" xfId="0" applyFont="1" applyBorder="1" applyAlignment="1" applyProtection="1">
      <alignment horizontal="left" vertical="center" wrapText="1" indent="1"/>
      <protection/>
    </xf>
    <xf numFmtId="0" fontId="56" fillId="0" borderId="21" xfId="0" applyFont="1" applyBorder="1" applyAlignment="1" applyProtection="1">
      <alignment horizontal="right" vertical="center" wrapText="1" indent="1"/>
      <protection locked="0"/>
    </xf>
    <xf numFmtId="164" fontId="52" fillId="0" borderId="24" xfId="0" applyNumberFormat="1" applyFont="1" applyBorder="1" applyAlignment="1" applyProtection="1">
      <alignment horizontal="right" vertical="center" wrapText="1" indent="1"/>
      <protection/>
    </xf>
    <xf numFmtId="0" fontId="52" fillId="0" borderId="24" xfId="0" applyFont="1" applyBorder="1" applyAlignment="1" applyProtection="1" quotePrefix="1">
      <alignment horizontal="right" vertical="center" wrapText="1" indent="1"/>
      <protection locked="0"/>
    </xf>
    <xf numFmtId="0" fontId="52" fillId="0" borderId="12" xfId="0" applyFont="1" applyBorder="1" applyAlignment="1" applyProtection="1">
      <alignment horizontal="left" vertical="center" wrapText="1" indent="1"/>
      <protection/>
    </xf>
    <xf numFmtId="0" fontId="1" fillId="0" borderId="0" xfId="58" applyFont="1" applyFill="1" applyProtection="1">
      <alignment/>
      <protection/>
    </xf>
    <xf numFmtId="0" fontId="1" fillId="0" borderId="0" xfId="58" applyFont="1" applyFill="1" applyAlignment="1" applyProtection="1">
      <alignment horizontal="right" vertical="center" indent="1"/>
      <protection/>
    </xf>
    <xf numFmtId="0" fontId="10" fillId="0" borderId="43" xfId="0" applyFont="1" applyFill="1" applyBorder="1" applyAlignment="1" applyProtection="1">
      <alignment horizontal="right" vertical="center"/>
      <protection/>
    </xf>
    <xf numFmtId="164" fontId="4" fillId="0" borderId="40" xfId="58" applyNumberFormat="1" applyFont="1" applyFill="1" applyBorder="1" applyAlignment="1" applyProtection="1">
      <alignment horizontal="right" vertical="center" wrapText="1" indent="1"/>
      <protection/>
    </xf>
    <xf numFmtId="0" fontId="52" fillId="0" borderId="0" xfId="0" applyFont="1" applyAlignment="1" applyProtection="1">
      <alignment horizontal="left" vertical="center" indent="1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 vertical="center" indent="1"/>
      <protection/>
    </xf>
    <xf numFmtId="0" fontId="1" fillId="0" borderId="0" xfId="0" applyFont="1" applyAlignment="1" applyProtection="1">
      <alignment horizontal="right" vertical="center" indent="1"/>
      <protection/>
    </xf>
    <xf numFmtId="49" fontId="56" fillId="0" borderId="16" xfId="0" applyNumberFormat="1" applyFont="1" applyBorder="1" applyAlignment="1" applyProtection="1">
      <alignment horizontal="left" vertical="center" wrapText="1" indent="1"/>
      <protection/>
    </xf>
    <xf numFmtId="0" fontId="56" fillId="0" borderId="17" xfId="0" applyFont="1" applyBorder="1" applyAlignment="1" applyProtection="1">
      <alignment horizontal="left" vertical="center" wrapText="1" indent="1"/>
      <protection/>
    </xf>
    <xf numFmtId="164" fontId="56" fillId="0" borderId="24" xfId="0" applyNumberFormat="1" applyFont="1" applyBorder="1" applyAlignment="1" applyProtection="1">
      <alignment horizontal="right" vertical="center" wrapText="1" indent="1"/>
      <protection/>
    </xf>
    <xf numFmtId="0" fontId="56" fillId="0" borderId="24" xfId="0" applyFont="1" applyBorder="1" applyAlignment="1" applyProtection="1">
      <alignment horizontal="right" vertical="center" wrapText="1" indent="1"/>
      <protection/>
    </xf>
    <xf numFmtId="0" fontId="1" fillId="0" borderId="44" xfId="0" applyFont="1" applyBorder="1" applyAlignment="1" applyProtection="1">
      <alignment horizontal="left" vertical="center" indent="1"/>
      <protection locked="0"/>
    </xf>
    <xf numFmtId="3" fontId="1" fillId="0" borderId="45" xfId="0" applyNumberFormat="1" applyFont="1" applyBorder="1" applyAlignment="1" applyProtection="1">
      <alignment horizontal="right" vertical="center" indent="1"/>
      <protection locked="0"/>
    </xf>
    <xf numFmtId="0" fontId="1" fillId="0" borderId="22" xfId="0" applyFont="1" applyBorder="1" applyAlignment="1" applyProtection="1">
      <alignment horizontal="left" vertical="center" indent="1"/>
      <protection locked="0"/>
    </xf>
    <xf numFmtId="3" fontId="1" fillId="0" borderId="19" xfId="0" applyNumberFormat="1" applyFont="1" applyBorder="1" applyAlignment="1" applyProtection="1">
      <alignment horizontal="right" vertical="center" indent="1"/>
      <protection locked="0"/>
    </xf>
    <xf numFmtId="0" fontId="4" fillId="0" borderId="52" xfId="58" applyFont="1" applyFill="1" applyBorder="1" applyAlignment="1" applyProtection="1">
      <alignment horizontal="center" vertical="center" wrapText="1"/>
      <protection/>
    </xf>
    <xf numFmtId="0" fontId="4" fillId="0" borderId="61" xfId="58" applyFont="1" applyFill="1" applyBorder="1" applyAlignment="1" applyProtection="1">
      <alignment horizontal="center" vertical="center" wrapText="1"/>
      <protection/>
    </xf>
    <xf numFmtId="164" fontId="4" fillId="0" borderId="35" xfId="58" applyNumberFormat="1" applyFont="1" applyFill="1" applyBorder="1" applyAlignment="1" applyProtection="1">
      <alignment horizontal="right" vertical="center" wrapText="1" indent="1"/>
      <protection/>
    </xf>
    <xf numFmtId="164" fontId="4" fillId="0" borderId="17" xfId="58" applyNumberFormat="1" applyFont="1" applyFill="1" applyBorder="1" applyAlignment="1" applyProtection="1">
      <alignment horizontal="right" vertical="center" wrapText="1" indent="1"/>
      <protection/>
    </xf>
    <xf numFmtId="164" fontId="1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7" xfId="58" applyNumberFormat="1" applyFont="1" applyFill="1" applyBorder="1" applyAlignment="1" applyProtection="1">
      <alignment horizontal="right" vertical="center" wrapText="1" indent="1"/>
      <protection/>
    </xf>
    <xf numFmtId="164" fontId="9" fillId="0" borderId="22" xfId="58" applyNumberFormat="1" applyFont="1" applyFill="1" applyBorder="1" applyAlignment="1" applyProtection="1">
      <alignment horizontal="right" vertical="center" wrapText="1" indent="1"/>
      <protection/>
    </xf>
    <xf numFmtId="164" fontId="1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7" xfId="58" applyNumberFormat="1" applyFont="1" applyFill="1" applyBorder="1" applyAlignment="1" applyProtection="1">
      <alignment horizontal="right" vertical="center" wrapText="1" indent="1"/>
      <protection/>
    </xf>
    <xf numFmtId="164" fontId="4" fillId="0" borderId="17" xfId="58" applyNumberFormat="1" applyFont="1" applyFill="1" applyBorder="1" applyAlignment="1" applyProtection="1">
      <alignment horizontal="right" vertical="center" wrapText="1" indent="1"/>
      <protection/>
    </xf>
    <xf numFmtId="164" fontId="1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46" xfId="58" applyNumberFormat="1" applyFont="1" applyFill="1" applyBorder="1" applyAlignment="1" applyProtection="1" quotePrefix="1">
      <alignment horizontal="right" vertical="center" wrapText="1" indent="1"/>
      <protection locked="0"/>
    </xf>
    <xf numFmtId="0" fontId="17" fillId="0" borderId="0" xfId="58" applyFont="1" applyFill="1" applyBorder="1" applyAlignment="1" applyProtection="1">
      <alignment horizontal="right" vertical="center" wrapText="1" indent="1"/>
      <protection locked="0"/>
    </xf>
    <xf numFmtId="164" fontId="17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49" fontId="52" fillId="0" borderId="16" xfId="0" applyNumberFormat="1" applyFont="1" applyBorder="1" applyAlignment="1" applyProtection="1">
      <alignment horizontal="left" vertical="center" wrapText="1" indent="1"/>
      <protection/>
    </xf>
    <xf numFmtId="0" fontId="56" fillId="0" borderId="37" xfId="0" applyFont="1" applyBorder="1" applyAlignment="1" applyProtection="1">
      <alignment horizontal="right" vertical="center" wrapText="1" indent="1"/>
      <protection locked="0"/>
    </xf>
    <xf numFmtId="0" fontId="56" fillId="0" borderId="22" xfId="0" applyFont="1" applyBorder="1" applyAlignment="1" applyProtection="1">
      <alignment horizontal="right" vertical="center" wrapText="1" indent="1"/>
      <protection locked="0"/>
    </xf>
    <xf numFmtId="0" fontId="56" fillId="0" borderId="23" xfId="0" applyFont="1" applyBorder="1" applyAlignment="1" applyProtection="1">
      <alignment horizontal="right" vertical="center" wrapText="1" indent="1"/>
      <protection locked="0"/>
    </xf>
    <xf numFmtId="164" fontId="52" fillId="0" borderId="17" xfId="0" applyNumberFormat="1" applyFont="1" applyBorder="1" applyAlignment="1" applyProtection="1">
      <alignment horizontal="right" vertical="center" wrapText="1" indent="1"/>
      <protection/>
    </xf>
    <xf numFmtId="0" fontId="52" fillId="0" borderId="17" xfId="0" applyFont="1" applyBorder="1" applyAlignment="1" applyProtection="1" quotePrefix="1">
      <alignment horizontal="right" vertical="center" wrapText="1" indent="1"/>
      <protection locked="0"/>
    </xf>
    <xf numFmtId="0" fontId="21" fillId="0" borderId="42" xfId="0" applyFont="1" applyFill="1" applyBorder="1" applyAlignment="1" applyProtection="1">
      <alignment horizontal="lef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22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19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37" xfId="58" applyFont="1" applyFill="1" applyBorder="1" applyAlignment="1" applyProtection="1">
      <alignment wrapText="1"/>
      <protection locked="0"/>
    </xf>
    <xf numFmtId="0" fontId="0" fillId="0" borderId="17" xfId="58" applyFont="1" applyFill="1" applyBorder="1">
      <alignment/>
      <protection/>
    </xf>
    <xf numFmtId="0" fontId="3" fillId="0" borderId="73" xfId="58" applyFont="1" applyFill="1" applyBorder="1" applyAlignment="1">
      <alignment horizontal="center" vertical="center" wrapText="1"/>
      <protection/>
    </xf>
    <xf numFmtId="0" fontId="4" fillId="0" borderId="24" xfId="58" applyFont="1" applyFill="1" applyBorder="1" applyAlignment="1" applyProtection="1">
      <alignment horizontal="right" vertical="center" wrapText="1" indent="1"/>
      <protection/>
    </xf>
    <xf numFmtId="0" fontId="1" fillId="0" borderId="16" xfId="58" applyFont="1" applyFill="1" applyBorder="1" applyAlignment="1" applyProtection="1">
      <alignment horizontal="center" vertical="center" wrapText="1"/>
      <protection/>
    </xf>
    <xf numFmtId="0" fontId="1" fillId="0" borderId="17" xfId="58" applyFont="1" applyFill="1" applyBorder="1" applyAlignment="1" applyProtection="1">
      <alignment horizontal="center" vertical="center" wrapText="1"/>
      <protection/>
    </xf>
    <xf numFmtId="0" fontId="1" fillId="0" borderId="24" xfId="58" applyFont="1" applyFill="1" applyBorder="1" applyAlignment="1" applyProtection="1">
      <alignment horizontal="center" vertical="center" wrapText="1"/>
      <protection/>
    </xf>
    <xf numFmtId="0" fontId="1" fillId="0" borderId="24" xfId="58" applyFont="1" applyFill="1" applyBorder="1" applyAlignment="1" applyProtection="1">
      <alignment horizontal="right" vertical="center" wrapText="1" indent="1"/>
      <protection/>
    </xf>
    <xf numFmtId="0" fontId="1" fillId="0" borderId="18" xfId="58" applyFont="1" applyFill="1" applyBorder="1" applyAlignment="1" applyProtection="1">
      <alignment horizontal="left" vertical="center" wrapText="1" indent="1"/>
      <protection/>
    </xf>
    <xf numFmtId="0" fontId="1" fillId="0" borderId="35" xfId="58" applyFont="1" applyFill="1" applyBorder="1" applyAlignment="1" applyProtection="1">
      <alignment vertical="center" wrapText="1"/>
      <protection/>
    </xf>
    <xf numFmtId="164" fontId="1" fillId="0" borderId="36" xfId="58" applyNumberFormat="1" applyFont="1" applyFill="1" applyBorder="1" applyAlignment="1" applyProtection="1">
      <alignment horizontal="right" vertical="center" wrapText="1" indent="1"/>
      <protection/>
    </xf>
    <xf numFmtId="0" fontId="1" fillId="0" borderId="16" xfId="58" applyFont="1" applyFill="1" applyBorder="1" applyAlignment="1" applyProtection="1">
      <alignment horizontal="left" vertical="center" wrapText="1" indent="1"/>
      <protection/>
    </xf>
    <xf numFmtId="0" fontId="1" fillId="0" borderId="17" xfId="58" applyFont="1" applyFill="1" applyBorder="1" applyAlignment="1" applyProtection="1">
      <alignment vertical="center" wrapText="1"/>
      <protection/>
    </xf>
    <xf numFmtId="164" fontId="1" fillId="0" borderId="24" xfId="58" applyNumberFormat="1" applyFont="1" applyFill="1" applyBorder="1" applyAlignment="1" applyProtection="1">
      <alignment horizontal="right" vertical="center" wrapText="1" indent="1"/>
      <protection/>
    </xf>
    <xf numFmtId="0" fontId="1" fillId="0" borderId="17" xfId="58" applyFont="1" applyFill="1" applyBorder="1" applyAlignment="1" applyProtection="1">
      <alignment horizontal="left" vertical="center" wrapText="1" indent="1"/>
      <protection/>
    </xf>
    <xf numFmtId="0" fontId="56" fillId="0" borderId="16" xfId="0" applyFont="1" applyBorder="1" applyAlignment="1" applyProtection="1">
      <alignment horizontal="left" vertical="center" wrapText="1" indent="1"/>
      <protection/>
    </xf>
    <xf numFmtId="164" fontId="1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0" xfId="58" applyFont="1" applyFill="1" applyBorder="1" applyAlignment="1" applyProtection="1">
      <alignment horizontal="left" vertical="center" wrapText="1" indent="1"/>
      <protection/>
    </xf>
    <xf numFmtId="0" fontId="9" fillId="0" borderId="31" xfId="58" applyFont="1" applyFill="1" applyBorder="1" applyAlignment="1" applyProtection="1">
      <alignment horizontal="left" vertical="center" wrapText="1" indent="1"/>
      <protection/>
    </xf>
    <xf numFmtId="164" fontId="9" fillId="0" borderId="24" xfId="58" applyNumberFormat="1" applyFont="1" applyFill="1" applyBorder="1" applyAlignment="1" applyProtection="1">
      <alignment horizontal="right" vertical="center" wrapText="1" indent="1"/>
      <protection/>
    </xf>
    <xf numFmtId="0" fontId="56" fillId="0" borderId="24" xfId="0" applyFont="1" applyBorder="1" applyAlignment="1" applyProtection="1" quotePrefix="1">
      <alignment horizontal="right" vertical="center" wrapText="1" indent="1"/>
      <protection locked="0"/>
    </xf>
    <xf numFmtId="164" fontId="1" fillId="0" borderId="24" xfId="58" applyNumberFormat="1" applyFont="1" applyFill="1" applyBorder="1" applyAlignment="1" applyProtection="1">
      <alignment horizontal="right" vertical="center" wrapText="1" indent="1"/>
      <protection/>
    </xf>
    <xf numFmtId="0" fontId="9" fillId="0" borderId="43" xfId="0" applyFont="1" applyFill="1" applyBorder="1" applyAlignment="1" applyProtection="1">
      <alignment horizontal="right" vertical="center"/>
      <protection/>
    </xf>
    <xf numFmtId="164" fontId="1" fillId="0" borderId="40" xfId="58" applyNumberFormat="1" applyFont="1" applyFill="1" applyBorder="1" applyAlignment="1" applyProtection="1">
      <alignment horizontal="right" vertical="center" wrapText="1" indent="1"/>
      <protection/>
    </xf>
    <xf numFmtId="49" fontId="4" fillId="0" borderId="45" xfId="0" applyNumberFormat="1" applyFont="1" applyFill="1" applyBorder="1" applyAlignment="1" applyProtection="1">
      <alignment horizontal="right" vertical="center"/>
      <protection/>
    </xf>
    <xf numFmtId="49" fontId="4" fillId="0" borderId="68" xfId="0" applyNumberFormat="1" applyFont="1" applyFill="1" applyBorder="1" applyAlignment="1" applyProtection="1">
      <alignment horizontal="right" vertical="center"/>
      <protection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164" fontId="9" fillId="0" borderId="45" xfId="58" applyNumberFormat="1" applyFont="1" applyFill="1" applyBorder="1" applyAlignment="1" applyProtection="1">
      <alignment horizontal="right" vertical="center" wrapText="1" indent="1"/>
      <protection/>
    </xf>
    <xf numFmtId="49" fontId="17" fillId="0" borderId="31" xfId="0" applyNumberFormat="1" applyFont="1" applyFill="1" applyBorder="1" applyAlignment="1" applyProtection="1">
      <alignment horizontal="center" vertical="center" wrapText="1"/>
      <protection/>
    </xf>
    <xf numFmtId="49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46" xfId="58" applyFont="1" applyFill="1" applyBorder="1" applyAlignment="1" applyProtection="1">
      <alignment horizontal="left" vertical="center" wrapText="1" indent="1"/>
      <protection/>
    </xf>
    <xf numFmtId="164" fontId="4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3" xfId="58" applyNumberFormat="1" applyFont="1" applyFill="1" applyBorder="1" applyAlignment="1" applyProtection="1">
      <alignment horizontal="left"/>
      <protection/>
    </xf>
    <xf numFmtId="0" fontId="4" fillId="0" borderId="0" xfId="58" applyFont="1" applyFill="1" applyAlignment="1" applyProtection="1">
      <alignment horizontal="center"/>
      <protection/>
    </xf>
    <xf numFmtId="0" fontId="52" fillId="0" borderId="0" xfId="0" applyFont="1" applyAlignment="1" applyProtection="1">
      <alignment horizontal="left" vertical="center" indent="1"/>
      <protection/>
    </xf>
    <xf numFmtId="0" fontId="52" fillId="0" borderId="0" xfId="0" applyFont="1" applyAlignment="1" applyProtection="1">
      <alignment horizontal="center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horizontal="left" wrapText="1" indent="1"/>
      <protection/>
    </xf>
    <xf numFmtId="164" fontId="16" fillId="0" borderId="43" xfId="58" applyNumberFormat="1" applyFont="1" applyFill="1" applyBorder="1" applyAlignment="1" applyProtection="1">
      <alignment horizontal="left" vertical="center"/>
      <protection/>
    </xf>
    <xf numFmtId="164" fontId="10" fillId="0" borderId="43" xfId="58" applyNumberFormat="1" applyFont="1" applyFill="1" applyBorder="1" applyAlignment="1" applyProtection="1">
      <alignment horizontal="left" vertical="center"/>
      <protection/>
    </xf>
    <xf numFmtId="164" fontId="4" fillId="0" borderId="0" xfId="58" applyNumberFormat="1" applyFont="1" applyFill="1" applyBorder="1" applyAlignment="1" applyProtection="1">
      <alignment horizontal="center" vertical="center"/>
      <protection/>
    </xf>
    <xf numFmtId="164" fontId="9" fillId="0" borderId="43" xfId="58" applyNumberFormat="1" applyFont="1" applyFill="1" applyBorder="1" applyAlignment="1" applyProtection="1">
      <alignment horizontal="left" vertical="center"/>
      <protection/>
    </xf>
    <xf numFmtId="164" fontId="16" fillId="0" borderId="43" xfId="58" applyNumberFormat="1" applyFont="1" applyFill="1" applyBorder="1" applyAlignment="1" applyProtection="1">
      <alignment horizontal="left"/>
      <protection/>
    </xf>
    <xf numFmtId="0" fontId="1" fillId="0" borderId="0" xfId="58" applyFont="1" applyFill="1" applyAlignment="1" applyProtection="1">
      <alignment horizontal="center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7" fillId="0" borderId="45" xfId="58" applyFont="1" applyFill="1" applyBorder="1" applyAlignment="1">
      <alignment horizontal="center" vertical="center" wrapText="1"/>
      <protection/>
    </xf>
    <xf numFmtId="0" fontId="7" fillId="0" borderId="21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3" fillId="0" borderId="14" xfId="58" applyFont="1" applyFill="1" applyBorder="1" applyAlignment="1">
      <alignment horizontal="center" vertical="center" wrapText="1"/>
      <protection/>
    </xf>
    <xf numFmtId="0" fontId="3" fillId="0" borderId="44" xfId="58" applyFont="1" applyFill="1" applyBorder="1" applyAlignment="1">
      <alignment horizontal="center" vertical="center" wrapText="1"/>
      <protection/>
    </xf>
    <xf numFmtId="0" fontId="3" fillId="0" borderId="23" xfId="58" applyFont="1" applyFill="1" applyBorder="1" applyAlignment="1">
      <alignment horizontal="center" vertical="center" wrapText="1"/>
      <protection/>
    </xf>
    <xf numFmtId="0" fontId="3" fillId="0" borderId="78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16" xfId="58" applyFont="1" applyFill="1" applyBorder="1" applyAlignment="1" applyProtection="1">
      <alignment horizontal="left"/>
      <protection/>
    </xf>
    <xf numFmtId="0" fontId="7" fillId="0" borderId="17" xfId="58" applyFont="1" applyFill="1" applyBorder="1" applyAlignment="1" applyProtection="1">
      <alignment horizontal="left"/>
      <protection/>
    </xf>
    <xf numFmtId="0" fontId="17" fillId="0" borderId="65" xfId="58" applyFont="1" applyFill="1" applyBorder="1" applyAlignment="1">
      <alignment horizontal="justify" vertical="center" wrapText="1"/>
      <protection/>
    </xf>
    <xf numFmtId="0" fontId="4" fillId="0" borderId="79" xfId="0" applyFont="1" applyFill="1" applyBorder="1" applyAlignment="1" applyProtection="1">
      <alignment horizontal="center" vertical="center" wrapText="1"/>
      <protection/>
    </xf>
    <xf numFmtId="0" fontId="4" fillId="0" borderId="78" xfId="0" applyFont="1" applyFill="1" applyBorder="1" applyAlignment="1" applyProtection="1">
      <alignment horizontal="center" vertical="center" wrapText="1"/>
      <protection/>
    </xf>
    <xf numFmtId="0" fontId="4" fillId="0" borderId="53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7" fillId="0" borderId="79" xfId="0" applyFont="1" applyFill="1" applyBorder="1" applyAlignment="1" applyProtection="1">
      <alignment horizontal="center" vertical="center" wrapText="1"/>
      <protection/>
    </xf>
    <xf numFmtId="0" fontId="7" fillId="0" borderId="78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7" fillId="0" borderId="53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61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4" xfId="0" applyNumberFormat="1" applyFont="1" applyFill="1" applyBorder="1" applyAlignment="1" applyProtection="1">
      <alignment horizontal="center" vertical="center"/>
      <protection/>
    </xf>
    <xf numFmtId="164" fontId="7" fillId="0" borderId="75" xfId="0" applyNumberFormat="1" applyFont="1" applyFill="1" applyBorder="1" applyAlignment="1" applyProtection="1">
      <alignment horizontal="center" vertical="center"/>
      <protection/>
    </xf>
    <xf numFmtId="164" fontId="7" fillId="0" borderId="79" xfId="0" applyNumberFormat="1" applyFont="1" applyFill="1" applyBorder="1" applyAlignment="1" applyProtection="1">
      <alignment horizontal="center" vertical="center"/>
      <protection/>
    </xf>
    <xf numFmtId="164" fontId="7" fillId="0" borderId="80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0" xfId="59" applyFont="1" applyFill="1" applyBorder="1" applyAlignment="1" applyProtection="1">
      <alignment horizontal="left" vertical="center" indent="1"/>
      <protection/>
    </xf>
    <xf numFmtId="0" fontId="16" fillId="0" borderId="54" xfId="59" applyFont="1" applyFill="1" applyBorder="1" applyAlignment="1" applyProtection="1">
      <alignment horizontal="left" vertical="center" indent="1"/>
      <protection/>
    </xf>
    <xf numFmtId="0" fontId="16" fillId="0" borderId="61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53" xfId="0" applyFont="1" applyBorder="1" applyAlignment="1" applyProtection="1">
      <alignment horizontal="left" vertical="center" indent="2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Followed Hyperlink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4">
      <selection activeCell="A1" sqref="A1:D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204</v>
      </c>
    </row>
    <row r="4" spans="1:2" ht="12.75">
      <c r="A4" s="132"/>
      <c r="B4" s="132"/>
    </row>
    <row r="5" spans="1:2" s="139" customFormat="1" ht="15.75">
      <c r="A5" s="86" t="s">
        <v>492</v>
      </c>
      <c r="B5" s="138"/>
    </row>
    <row r="6" spans="1:2" ht="12.75">
      <c r="A6" s="132"/>
      <c r="B6" s="132"/>
    </row>
    <row r="7" spans="1:2" ht="12.75">
      <c r="A7" s="132" t="s">
        <v>293</v>
      </c>
      <c r="B7" s="132" t="s">
        <v>496</v>
      </c>
    </row>
    <row r="8" spans="1:2" ht="12.75">
      <c r="A8" s="132" t="s">
        <v>205</v>
      </c>
      <c r="B8" s="132" t="s">
        <v>497</v>
      </c>
    </row>
    <row r="9" spans="1:2" ht="12.75">
      <c r="A9" s="132" t="s">
        <v>490</v>
      </c>
      <c r="B9" s="132" t="s">
        <v>498</v>
      </c>
    </row>
    <row r="10" spans="1:2" ht="12.75">
      <c r="A10" s="132"/>
      <c r="B10" s="132"/>
    </row>
    <row r="11" spans="1:2" ht="12.75">
      <c r="A11" s="132"/>
      <c r="B11" s="132"/>
    </row>
    <row r="12" spans="1:2" s="139" customFormat="1" ht="15.75">
      <c r="A12" s="86" t="s">
        <v>493</v>
      </c>
      <c r="B12" s="138"/>
    </row>
    <row r="13" spans="1:2" ht="12.75">
      <c r="A13" s="132"/>
      <c r="B13" s="132"/>
    </row>
    <row r="14" spans="1:2" ht="12.75">
      <c r="A14" s="132" t="s">
        <v>220</v>
      </c>
      <c r="B14" s="132" t="s">
        <v>499</v>
      </c>
    </row>
    <row r="15" spans="1:2" ht="12.75">
      <c r="A15" s="132" t="s">
        <v>206</v>
      </c>
      <c r="B15" s="132" t="s">
        <v>500</v>
      </c>
    </row>
    <row r="16" spans="1:2" ht="12.75">
      <c r="A16" s="132" t="s">
        <v>491</v>
      </c>
      <c r="B16" s="132" t="s">
        <v>501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9"/>
  <sheetViews>
    <sheetView zoomScale="115" zoomScaleNormal="115" workbookViewId="0" topLeftCell="A58">
      <selection activeCell="C4" sqref="C4"/>
    </sheetView>
  </sheetViews>
  <sheetFormatPr defaultColWidth="9.00390625" defaultRowHeight="12.75"/>
  <cols>
    <col min="1" max="1" width="9.625" style="388" customWidth="1"/>
    <col min="2" max="2" width="9.625" style="389" customWidth="1"/>
    <col min="3" max="3" width="72.00390625" style="389" customWidth="1"/>
    <col min="4" max="4" width="25.00390625" style="390" customWidth="1"/>
    <col min="5" max="16384" width="9.375" style="4" customWidth="1"/>
  </cols>
  <sheetData>
    <row r="1" spans="1:4" s="2" customFormat="1" ht="16.5" customHeight="1" thickBot="1">
      <c r="A1" s="214"/>
      <c r="B1" s="215"/>
      <c r="C1" s="216"/>
      <c r="D1" s="243" t="s">
        <v>607</v>
      </c>
    </row>
    <row r="2" spans="1:4" s="87" customFormat="1" ht="25.5" customHeight="1">
      <c r="A2" s="765" t="s">
        <v>334</v>
      </c>
      <c r="B2" s="766"/>
      <c r="C2" s="495" t="s">
        <v>333</v>
      </c>
      <c r="D2" s="496" t="s">
        <v>106</v>
      </c>
    </row>
    <row r="3" spans="1:4" s="87" customFormat="1" ht="16.5" thickBot="1">
      <c r="A3" s="412" t="s">
        <v>303</v>
      </c>
      <c r="B3" s="413"/>
      <c r="C3" s="497" t="s">
        <v>107</v>
      </c>
      <c r="D3" s="498" t="s">
        <v>108</v>
      </c>
    </row>
    <row r="4" spans="1:4" s="88" customFormat="1" ht="15.75" customHeight="1" thickBot="1">
      <c r="A4" s="416"/>
      <c r="B4" s="416"/>
      <c r="C4" s="416"/>
      <c r="D4" s="417" t="s">
        <v>109</v>
      </c>
    </row>
    <row r="5" spans="1:4" ht="15" thickBot="1">
      <c r="A5" s="767" t="s">
        <v>305</v>
      </c>
      <c r="B5" s="768"/>
      <c r="C5" s="419" t="s">
        <v>110</v>
      </c>
      <c r="D5" s="499" t="s">
        <v>111</v>
      </c>
    </row>
    <row r="6" spans="1:4" s="46" customFormat="1" ht="12.75" customHeight="1" thickBot="1">
      <c r="A6" s="421">
        <v>1</v>
      </c>
      <c r="B6" s="422">
        <v>2</v>
      </c>
      <c r="C6" s="422">
        <v>3</v>
      </c>
      <c r="D6" s="423">
        <v>4</v>
      </c>
    </row>
    <row r="7" spans="1:4" s="46" customFormat="1" ht="15.75" customHeight="1" thickBot="1">
      <c r="A7" s="424"/>
      <c r="B7" s="425"/>
      <c r="C7" s="425" t="s">
        <v>112</v>
      </c>
      <c r="D7" s="500"/>
    </row>
    <row r="8" spans="1:4" s="46" customFormat="1" ht="12" customHeight="1" thickBot="1">
      <c r="A8" s="421" t="s">
        <v>70</v>
      </c>
      <c r="B8" s="427"/>
      <c r="C8" s="501" t="s">
        <v>306</v>
      </c>
      <c r="D8" s="429">
        <f>+D9+D14</f>
        <v>56104</v>
      </c>
    </row>
    <row r="9" spans="1:4" s="89" customFormat="1" ht="12" customHeight="1" thickBot="1">
      <c r="A9" s="421" t="s">
        <v>71</v>
      </c>
      <c r="B9" s="427"/>
      <c r="C9" s="502" t="s">
        <v>0</v>
      </c>
      <c r="D9" s="429">
        <f>SUM(D10:D13)</f>
        <v>28332</v>
      </c>
    </row>
    <row r="10" spans="1:4" s="90" customFormat="1" ht="12" customHeight="1">
      <c r="A10" s="434"/>
      <c r="B10" s="431" t="s">
        <v>174</v>
      </c>
      <c r="C10" s="503" t="s">
        <v>114</v>
      </c>
      <c r="D10" s="436">
        <v>27500</v>
      </c>
    </row>
    <row r="11" spans="1:4" s="90" customFormat="1" ht="12" customHeight="1">
      <c r="A11" s="434"/>
      <c r="B11" s="431" t="s">
        <v>175</v>
      </c>
      <c r="C11" s="504" t="s">
        <v>144</v>
      </c>
      <c r="D11" s="436"/>
    </row>
    <row r="12" spans="1:4" s="90" customFormat="1" ht="12" customHeight="1">
      <c r="A12" s="434"/>
      <c r="B12" s="431" t="s">
        <v>176</v>
      </c>
      <c r="C12" s="504" t="s">
        <v>225</v>
      </c>
      <c r="D12" s="436">
        <v>350</v>
      </c>
    </row>
    <row r="13" spans="1:4" s="90" customFormat="1" ht="12" customHeight="1" thickBot="1">
      <c r="A13" s="434"/>
      <c r="B13" s="431" t="s">
        <v>177</v>
      </c>
      <c r="C13" s="505" t="s">
        <v>226</v>
      </c>
      <c r="D13" s="436">
        <v>482</v>
      </c>
    </row>
    <row r="14" spans="1:4" s="89" customFormat="1" ht="14.25" customHeight="1" thickBot="1">
      <c r="A14" s="421" t="s">
        <v>72</v>
      </c>
      <c r="B14" s="427"/>
      <c r="C14" s="502" t="s">
        <v>227</v>
      </c>
      <c r="D14" s="429">
        <f>SUM(D15:D22)</f>
        <v>27772</v>
      </c>
    </row>
    <row r="15" spans="1:4" s="89" customFormat="1" ht="12" customHeight="1">
      <c r="A15" s="430"/>
      <c r="B15" s="431" t="s">
        <v>148</v>
      </c>
      <c r="C15" s="503" t="s">
        <v>232</v>
      </c>
      <c r="D15" s="433"/>
    </row>
    <row r="16" spans="1:4" s="89" customFormat="1" ht="12" customHeight="1">
      <c r="A16" s="434"/>
      <c r="B16" s="431" t="s">
        <v>149</v>
      </c>
      <c r="C16" s="504" t="s">
        <v>233</v>
      </c>
      <c r="D16" s="436">
        <v>5258</v>
      </c>
    </row>
    <row r="17" spans="1:4" s="89" customFormat="1" ht="12" customHeight="1">
      <c r="A17" s="434"/>
      <c r="B17" s="431" t="s">
        <v>150</v>
      </c>
      <c r="C17" s="504" t="s">
        <v>234</v>
      </c>
      <c r="D17" s="436">
        <v>4068</v>
      </c>
    </row>
    <row r="18" spans="1:4" s="89" customFormat="1" ht="12" customHeight="1">
      <c r="A18" s="434"/>
      <c r="B18" s="431" t="s">
        <v>151</v>
      </c>
      <c r="C18" s="504" t="s">
        <v>235</v>
      </c>
      <c r="D18" s="436">
        <v>10997</v>
      </c>
    </row>
    <row r="19" spans="1:4" s="89" customFormat="1" ht="12" customHeight="1">
      <c r="A19" s="434"/>
      <c r="B19" s="431" t="s">
        <v>228</v>
      </c>
      <c r="C19" s="504" t="s">
        <v>236</v>
      </c>
      <c r="D19" s="436">
        <v>1765</v>
      </c>
    </row>
    <row r="20" spans="1:4" s="89" customFormat="1" ht="12" customHeight="1">
      <c r="A20" s="438"/>
      <c r="B20" s="431" t="s">
        <v>229</v>
      </c>
      <c r="C20" s="504" t="s">
        <v>339</v>
      </c>
      <c r="D20" s="439">
        <v>5484</v>
      </c>
    </row>
    <row r="21" spans="1:4" s="90" customFormat="1" ht="12" customHeight="1">
      <c r="A21" s="434"/>
      <c r="B21" s="431" t="s">
        <v>230</v>
      </c>
      <c r="C21" s="504" t="s">
        <v>238</v>
      </c>
      <c r="D21" s="436">
        <v>200</v>
      </c>
    </row>
    <row r="22" spans="1:4" s="90" customFormat="1" ht="12" customHeight="1" thickBot="1">
      <c r="A22" s="440"/>
      <c r="B22" s="441" t="s">
        <v>231</v>
      </c>
      <c r="C22" s="505" t="s">
        <v>239</v>
      </c>
      <c r="D22" s="442"/>
    </row>
    <row r="23" spans="1:4" s="90" customFormat="1" ht="12.75" customHeight="1" thickBot="1">
      <c r="A23" s="421" t="s">
        <v>73</v>
      </c>
      <c r="B23" s="506"/>
      <c r="C23" s="502" t="s">
        <v>340</v>
      </c>
      <c r="D23" s="454">
        <v>2880</v>
      </c>
    </row>
    <row r="24" spans="1:4" s="89" customFormat="1" ht="12.75" customHeight="1" thickBot="1">
      <c r="A24" s="421" t="s">
        <v>74</v>
      </c>
      <c r="B24" s="427"/>
      <c r="C24" s="502" t="s">
        <v>1</v>
      </c>
      <c r="D24" s="429">
        <f>SUM(D25:D32)</f>
        <v>92190</v>
      </c>
    </row>
    <row r="25" spans="1:4" s="90" customFormat="1" ht="12" customHeight="1">
      <c r="A25" s="434"/>
      <c r="B25" s="431" t="s">
        <v>152</v>
      </c>
      <c r="C25" s="503" t="s">
        <v>2</v>
      </c>
      <c r="D25" s="484">
        <v>82034</v>
      </c>
    </row>
    <row r="26" spans="1:4" s="90" customFormat="1" ht="12" customHeight="1">
      <c r="A26" s="434"/>
      <c r="B26" s="431" t="s">
        <v>153</v>
      </c>
      <c r="C26" s="504" t="s">
        <v>249</v>
      </c>
      <c r="D26" s="484">
        <v>8</v>
      </c>
    </row>
    <row r="27" spans="1:4" s="90" customFormat="1" ht="12" customHeight="1">
      <c r="A27" s="434"/>
      <c r="B27" s="431" t="s">
        <v>154</v>
      </c>
      <c r="C27" s="504" t="s">
        <v>157</v>
      </c>
      <c r="D27" s="484"/>
    </row>
    <row r="28" spans="1:4" s="90" customFormat="1" ht="12" customHeight="1">
      <c r="A28" s="434"/>
      <c r="B28" s="431" t="s">
        <v>242</v>
      </c>
      <c r="C28" s="504" t="s">
        <v>250</v>
      </c>
      <c r="D28" s="484"/>
    </row>
    <row r="29" spans="1:4" s="90" customFormat="1" ht="12" customHeight="1">
      <c r="A29" s="434"/>
      <c r="B29" s="431" t="s">
        <v>243</v>
      </c>
      <c r="C29" s="504" t="s">
        <v>251</v>
      </c>
      <c r="D29" s="484"/>
    </row>
    <row r="30" spans="1:4" s="90" customFormat="1" ht="12" customHeight="1">
      <c r="A30" s="434"/>
      <c r="B30" s="431" t="s">
        <v>244</v>
      </c>
      <c r="C30" s="504" t="s">
        <v>252</v>
      </c>
      <c r="D30" s="484"/>
    </row>
    <row r="31" spans="1:4" s="90" customFormat="1" ht="12" customHeight="1">
      <c r="A31" s="434"/>
      <c r="B31" s="431" t="s">
        <v>245</v>
      </c>
      <c r="C31" s="504" t="s">
        <v>341</v>
      </c>
      <c r="D31" s="484"/>
    </row>
    <row r="32" spans="1:4" s="90" customFormat="1" ht="12" customHeight="1" thickBot="1">
      <c r="A32" s="440"/>
      <c r="B32" s="441" t="s">
        <v>246</v>
      </c>
      <c r="C32" s="507" t="s">
        <v>307</v>
      </c>
      <c r="D32" s="508">
        <v>10148</v>
      </c>
    </row>
    <row r="33" spans="1:4" s="90" customFormat="1" ht="12" customHeight="1" thickBot="1">
      <c r="A33" s="444" t="s">
        <v>75</v>
      </c>
      <c r="B33" s="445"/>
      <c r="C33" s="501" t="s">
        <v>487</v>
      </c>
      <c r="D33" s="429">
        <f>+D34+D40</f>
        <v>20038</v>
      </c>
    </row>
    <row r="34" spans="1:4" s="90" customFormat="1" ht="12" customHeight="1">
      <c r="A34" s="430"/>
      <c r="B34" s="460" t="s">
        <v>155</v>
      </c>
      <c r="C34" s="509" t="s">
        <v>476</v>
      </c>
      <c r="D34" s="510">
        <f>SUM(D35:D39)</f>
        <v>20038</v>
      </c>
    </row>
    <row r="35" spans="1:4" s="90" customFormat="1" ht="12" customHeight="1">
      <c r="A35" s="434"/>
      <c r="B35" s="483" t="s">
        <v>158</v>
      </c>
      <c r="C35" s="504" t="s">
        <v>342</v>
      </c>
      <c r="D35" s="436">
        <v>4997</v>
      </c>
    </row>
    <row r="36" spans="1:4" s="90" customFormat="1" ht="12" customHeight="1">
      <c r="A36" s="434"/>
      <c r="B36" s="483" t="s">
        <v>159</v>
      </c>
      <c r="C36" s="504" t="s">
        <v>343</v>
      </c>
      <c r="D36" s="436"/>
    </row>
    <row r="37" spans="1:4" s="90" customFormat="1" ht="12" customHeight="1">
      <c r="A37" s="434"/>
      <c r="B37" s="483" t="s">
        <v>160</v>
      </c>
      <c r="C37" s="504" t="s">
        <v>344</v>
      </c>
      <c r="D37" s="436"/>
    </row>
    <row r="38" spans="1:4" s="90" customFormat="1" ht="12" customHeight="1">
      <c r="A38" s="434"/>
      <c r="B38" s="483" t="s">
        <v>161</v>
      </c>
      <c r="C38" s="504" t="s">
        <v>345</v>
      </c>
      <c r="D38" s="436"/>
    </row>
    <row r="39" spans="1:4" s="90" customFormat="1" ht="12" customHeight="1">
      <c r="A39" s="434"/>
      <c r="B39" s="483" t="s">
        <v>254</v>
      </c>
      <c r="C39" s="504" t="s">
        <v>477</v>
      </c>
      <c r="D39" s="436">
        <v>15041</v>
      </c>
    </row>
    <row r="40" spans="1:4" s="90" customFormat="1" ht="12" customHeight="1">
      <c r="A40" s="434"/>
      <c r="B40" s="483" t="s">
        <v>156</v>
      </c>
      <c r="C40" s="511" t="s">
        <v>478</v>
      </c>
      <c r="D40" s="512">
        <f>SUM(D41:D45)</f>
        <v>0</v>
      </c>
    </row>
    <row r="41" spans="1:4" s="90" customFormat="1" ht="12" customHeight="1">
      <c r="A41" s="434"/>
      <c r="B41" s="483" t="s">
        <v>164</v>
      </c>
      <c r="C41" s="504" t="s">
        <v>342</v>
      </c>
      <c r="D41" s="436"/>
    </row>
    <row r="42" spans="1:4" s="90" customFormat="1" ht="12" customHeight="1">
      <c r="A42" s="434"/>
      <c r="B42" s="483" t="s">
        <v>165</v>
      </c>
      <c r="C42" s="504" t="s">
        <v>343</v>
      </c>
      <c r="D42" s="436"/>
    </row>
    <row r="43" spans="1:4" s="90" customFormat="1" ht="12" customHeight="1">
      <c r="A43" s="434"/>
      <c r="B43" s="483" t="s">
        <v>166</v>
      </c>
      <c r="C43" s="504" t="s">
        <v>344</v>
      </c>
      <c r="D43" s="436"/>
    </row>
    <row r="44" spans="1:4" s="90" customFormat="1" ht="12" customHeight="1">
      <c r="A44" s="434"/>
      <c r="B44" s="483" t="s">
        <v>167</v>
      </c>
      <c r="C44" s="504" t="s">
        <v>345</v>
      </c>
      <c r="D44" s="436"/>
    </row>
    <row r="45" spans="1:4" s="90" customFormat="1" ht="12" customHeight="1" thickBot="1">
      <c r="A45" s="513"/>
      <c r="B45" s="461" t="s">
        <v>255</v>
      </c>
      <c r="C45" s="505" t="s">
        <v>479</v>
      </c>
      <c r="D45" s="514"/>
    </row>
    <row r="46" spans="1:4" s="89" customFormat="1" ht="13.5" customHeight="1" thickBot="1">
      <c r="A46" s="444" t="s">
        <v>76</v>
      </c>
      <c r="B46" s="427"/>
      <c r="C46" s="502" t="s">
        <v>346</v>
      </c>
      <c r="D46" s="429">
        <f>+D47+D48</f>
        <v>720</v>
      </c>
    </row>
    <row r="47" spans="1:4" s="90" customFormat="1" ht="12" customHeight="1">
      <c r="A47" s="434"/>
      <c r="B47" s="483" t="s">
        <v>162</v>
      </c>
      <c r="C47" s="503" t="s">
        <v>197</v>
      </c>
      <c r="D47" s="436">
        <v>720</v>
      </c>
    </row>
    <row r="48" spans="1:4" s="90" customFormat="1" ht="12" customHeight="1" thickBot="1">
      <c r="A48" s="434"/>
      <c r="B48" s="483" t="s">
        <v>163</v>
      </c>
      <c r="C48" s="505" t="s">
        <v>4</v>
      </c>
      <c r="D48" s="436"/>
    </row>
    <row r="49" spans="1:4" s="90" customFormat="1" ht="14.25" customHeight="1" thickBot="1">
      <c r="A49" s="421" t="s">
        <v>77</v>
      </c>
      <c r="B49" s="427"/>
      <c r="C49" s="502" t="s">
        <v>3</v>
      </c>
      <c r="D49" s="429">
        <f>+D50+D51+D52</f>
        <v>0</v>
      </c>
    </row>
    <row r="50" spans="1:4" s="90" customFormat="1" ht="12" customHeight="1">
      <c r="A50" s="515"/>
      <c r="B50" s="483" t="s">
        <v>259</v>
      </c>
      <c r="C50" s="503" t="s">
        <v>257</v>
      </c>
      <c r="D50" s="516"/>
    </row>
    <row r="51" spans="1:4" s="90" customFormat="1" ht="12" customHeight="1">
      <c r="A51" s="515"/>
      <c r="B51" s="483" t="s">
        <v>260</v>
      </c>
      <c r="C51" s="504" t="s">
        <v>258</v>
      </c>
      <c r="D51" s="516"/>
    </row>
    <row r="52" spans="1:4" s="90" customFormat="1" ht="12" customHeight="1" thickBot="1">
      <c r="A52" s="434"/>
      <c r="B52" s="483" t="s">
        <v>409</v>
      </c>
      <c r="C52" s="507" t="s">
        <v>348</v>
      </c>
      <c r="D52" s="436"/>
    </row>
    <row r="53" spans="1:4" s="90" customFormat="1" ht="14.25" customHeight="1" thickBot="1">
      <c r="A53" s="444" t="s">
        <v>78</v>
      </c>
      <c r="B53" s="485"/>
      <c r="C53" s="501" t="s">
        <v>349</v>
      </c>
      <c r="D53" s="467">
        <v>550</v>
      </c>
    </row>
    <row r="54" spans="1:4" s="89" customFormat="1" ht="14.25" customHeight="1" thickBot="1">
      <c r="A54" s="517" t="s">
        <v>79</v>
      </c>
      <c r="B54" s="518"/>
      <c r="C54" s="501" t="s">
        <v>543</v>
      </c>
      <c r="D54" s="519">
        <f>+D9+D14+D23+D24+D33+D46+D49+D53</f>
        <v>172482</v>
      </c>
    </row>
    <row r="55" spans="1:4" s="89" customFormat="1" ht="14.25" customHeight="1" thickBot="1">
      <c r="A55" s="421" t="s">
        <v>80</v>
      </c>
      <c r="B55" s="455"/>
      <c r="C55" s="501" t="s">
        <v>352</v>
      </c>
      <c r="D55" s="456">
        <f>+D56+D57</f>
        <v>5362</v>
      </c>
    </row>
    <row r="56" spans="1:4" s="89" customFormat="1" ht="12" customHeight="1">
      <c r="A56" s="430"/>
      <c r="B56" s="460" t="s">
        <v>200</v>
      </c>
      <c r="C56" s="520" t="s">
        <v>5</v>
      </c>
      <c r="D56" s="521">
        <v>5362</v>
      </c>
    </row>
    <row r="57" spans="1:4" s="89" customFormat="1" ht="12" customHeight="1" thickBot="1">
      <c r="A57" s="513"/>
      <c r="B57" s="461" t="s">
        <v>201</v>
      </c>
      <c r="C57" s="522" t="s">
        <v>6</v>
      </c>
      <c r="D57" s="463"/>
    </row>
    <row r="58" spans="1:4" s="90" customFormat="1" ht="13.5" customHeight="1" thickBot="1">
      <c r="A58" s="464" t="s">
        <v>81</v>
      </c>
      <c r="B58" s="523"/>
      <c r="C58" s="501" t="s">
        <v>7</v>
      </c>
      <c r="D58" s="429">
        <f>+D54+D55</f>
        <v>177844</v>
      </c>
    </row>
    <row r="59" spans="1:4" s="90" customFormat="1" ht="15" customHeight="1">
      <c r="A59" s="471"/>
      <c r="B59" s="471"/>
      <c r="C59" s="472"/>
      <c r="D59" s="473"/>
    </row>
    <row r="60" spans="1:4" ht="15.75" thickBot="1">
      <c r="A60" s="474"/>
      <c r="B60" s="475"/>
      <c r="C60" s="475"/>
      <c r="D60" s="476"/>
    </row>
    <row r="61" spans="1:4" s="46" customFormat="1" ht="16.5" customHeight="1" thickBot="1">
      <c r="A61" s="418"/>
      <c r="B61" s="477"/>
      <c r="C61" s="477" t="s">
        <v>116</v>
      </c>
      <c r="D61" s="470"/>
    </row>
    <row r="62" spans="1:4" s="91" customFormat="1" ht="14.25" customHeight="1" thickBot="1">
      <c r="A62" s="444" t="s">
        <v>70</v>
      </c>
      <c r="B62" s="478"/>
      <c r="C62" s="445" t="s">
        <v>26</v>
      </c>
      <c r="D62" s="429">
        <f>SUM(D63:D67)</f>
        <v>121485</v>
      </c>
    </row>
    <row r="63" spans="1:4" ht="12" customHeight="1">
      <c r="A63" s="479"/>
      <c r="B63" s="480" t="s">
        <v>168</v>
      </c>
      <c r="C63" s="524" t="s">
        <v>101</v>
      </c>
      <c r="D63" s="525">
        <v>38396</v>
      </c>
    </row>
    <row r="64" spans="1:4" ht="12" customHeight="1">
      <c r="A64" s="482"/>
      <c r="B64" s="483" t="s">
        <v>169</v>
      </c>
      <c r="C64" s="526" t="s">
        <v>263</v>
      </c>
      <c r="D64" s="527">
        <v>8971</v>
      </c>
    </row>
    <row r="65" spans="1:4" ht="12" customHeight="1">
      <c r="A65" s="482"/>
      <c r="B65" s="483" t="s">
        <v>170</v>
      </c>
      <c r="C65" s="526" t="s">
        <v>196</v>
      </c>
      <c r="D65" s="528">
        <v>55062</v>
      </c>
    </row>
    <row r="66" spans="1:4" ht="12" customHeight="1">
      <c r="A66" s="482"/>
      <c r="B66" s="483" t="s">
        <v>171</v>
      </c>
      <c r="C66" s="526" t="s">
        <v>264</v>
      </c>
      <c r="D66" s="528">
        <v>105</v>
      </c>
    </row>
    <row r="67" spans="1:4" ht="12" customHeight="1">
      <c r="A67" s="482"/>
      <c r="B67" s="483" t="s">
        <v>182</v>
      </c>
      <c r="C67" s="526" t="s">
        <v>265</v>
      </c>
      <c r="D67" s="528">
        <f>D69+D70+D71</f>
        <v>18951</v>
      </c>
    </row>
    <row r="68" spans="1:4" ht="12" customHeight="1">
      <c r="A68" s="482"/>
      <c r="B68" s="483" t="s">
        <v>172</v>
      </c>
      <c r="C68" s="526" t="s">
        <v>287</v>
      </c>
      <c r="D68" s="527"/>
    </row>
    <row r="69" spans="1:4" ht="12" customHeight="1">
      <c r="A69" s="482"/>
      <c r="B69" s="483" t="s">
        <v>173</v>
      </c>
      <c r="C69" s="529" t="s">
        <v>8</v>
      </c>
      <c r="D69" s="528">
        <v>14788</v>
      </c>
    </row>
    <row r="70" spans="1:4" ht="12" customHeight="1">
      <c r="A70" s="482"/>
      <c r="B70" s="483" t="s">
        <v>183</v>
      </c>
      <c r="C70" s="530" t="s">
        <v>488</v>
      </c>
      <c r="D70" s="528">
        <v>2414</v>
      </c>
    </row>
    <row r="71" spans="1:4" ht="12" customHeight="1">
      <c r="A71" s="482"/>
      <c r="B71" s="483" t="s">
        <v>184</v>
      </c>
      <c r="C71" s="530" t="s">
        <v>9</v>
      </c>
      <c r="D71" s="528">
        <v>1749</v>
      </c>
    </row>
    <row r="72" spans="1:4" ht="12" customHeight="1">
      <c r="A72" s="482"/>
      <c r="B72" s="483" t="s">
        <v>185</v>
      </c>
      <c r="C72" s="530" t="s">
        <v>489</v>
      </c>
      <c r="D72" s="528"/>
    </row>
    <row r="73" spans="1:4" ht="12" customHeight="1">
      <c r="A73" s="482"/>
      <c r="B73" s="483" t="s">
        <v>186</v>
      </c>
      <c r="C73" s="531" t="s">
        <v>10</v>
      </c>
      <c r="D73" s="528"/>
    </row>
    <row r="74" spans="1:4" ht="12" customHeight="1">
      <c r="A74" s="482"/>
      <c r="B74" s="483" t="s">
        <v>188</v>
      </c>
      <c r="C74" s="532" t="s">
        <v>11</v>
      </c>
      <c r="D74" s="528"/>
    </row>
    <row r="75" spans="1:4" ht="12" customHeight="1" thickBot="1">
      <c r="A75" s="533"/>
      <c r="B75" s="534" t="s">
        <v>266</v>
      </c>
      <c r="C75" s="535" t="s">
        <v>12</v>
      </c>
      <c r="D75" s="536"/>
    </row>
    <row r="76" spans="1:4" ht="14.25" customHeight="1" thickBot="1">
      <c r="A76" s="444" t="s">
        <v>71</v>
      </c>
      <c r="B76" s="478"/>
      <c r="C76" s="537" t="s">
        <v>25</v>
      </c>
      <c r="D76" s="456">
        <f>D81</f>
        <v>50</v>
      </c>
    </row>
    <row r="77" spans="1:4" s="91" customFormat="1" ht="12" customHeight="1">
      <c r="A77" s="479"/>
      <c r="B77" s="480" t="s">
        <v>174</v>
      </c>
      <c r="C77" s="520" t="s">
        <v>13</v>
      </c>
      <c r="D77" s="481"/>
    </row>
    <row r="78" spans="1:4" ht="12" customHeight="1">
      <c r="A78" s="482"/>
      <c r="B78" s="483" t="s">
        <v>175</v>
      </c>
      <c r="C78" s="504" t="s">
        <v>267</v>
      </c>
      <c r="D78" s="484"/>
    </row>
    <row r="79" spans="1:4" ht="12" customHeight="1">
      <c r="A79" s="482"/>
      <c r="B79" s="483" t="s">
        <v>176</v>
      </c>
      <c r="C79" s="504" t="s">
        <v>381</v>
      </c>
      <c r="D79" s="484"/>
    </row>
    <row r="80" spans="1:4" ht="12" customHeight="1">
      <c r="A80" s="482"/>
      <c r="B80" s="483" t="s">
        <v>177</v>
      </c>
      <c r="C80" s="504" t="s">
        <v>14</v>
      </c>
      <c r="D80" s="484"/>
    </row>
    <row r="81" spans="1:4" ht="12" customHeight="1">
      <c r="A81" s="482"/>
      <c r="B81" s="483" t="s">
        <v>178</v>
      </c>
      <c r="C81" s="530" t="s">
        <v>19</v>
      </c>
      <c r="D81" s="484">
        <v>50</v>
      </c>
    </row>
    <row r="82" spans="1:4" ht="12" customHeight="1">
      <c r="A82" s="482"/>
      <c r="B82" s="483" t="s">
        <v>187</v>
      </c>
      <c r="C82" s="530" t="s">
        <v>18</v>
      </c>
      <c r="D82" s="484"/>
    </row>
    <row r="83" spans="1:4" ht="12" customHeight="1">
      <c r="A83" s="482"/>
      <c r="B83" s="483" t="s">
        <v>189</v>
      </c>
      <c r="C83" s="530" t="s">
        <v>17</v>
      </c>
      <c r="D83" s="484"/>
    </row>
    <row r="84" spans="1:4" s="91" customFormat="1" ht="12" customHeight="1">
      <c r="A84" s="482"/>
      <c r="B84" s="483" t="s">
        <v>268</v>
      </c>
      <c r="C84" s="530" t="s">
        <v>16</v>
      </c>
      <c r="D84" s="484"/>
    </row>
    <row r="85" spans="1:12" ht="12" customHeight="1">
      <c r="A85" s="482"/>
      <c r="B85" s="483" t="s">
        <v>269</v>
      </c>
      <c r="C85" s="530" t="s">
        <v>15</v>
      </c>
      <c r="D85" s="484"/>
      <c r="L85" s="244"/>
    </row>
    <row r="86" spans="1:4" ht="26.25" customHeight="1" thickBot="1">
      <c r="A86" s="482"/>
      <c r="B86" s="483" t="s">
        <v>270</v>
      </c>
      <c r="C86" s="538" t="s">
        <v>20</v>
      </c>
      <c r="D86" s="484"/>
    </row>
    <row r="87" spans="1:4" ht="14.25" customHeight="1" thickBot="1">
      <c r="A87" s="539" t="s">
        <v>72</v>
      </c>
      <c r="B87" s="540"/>
      <c r="C87" s="541" t="s">
        <v>21</v>
      </c>
      <c r="D87" s="542">
        <f>+D88+D89</f>
        <v>0</v>
      </c>
    </row>
    <row r="88" spans="1:4" s="91" customFormat="1" ht="12" customHeight="1">
      <c r="A88" s="446"/>
      <c r="B88" s="460" t="s">
        <v>148</v>
      </c>
      <c r="C88" s="543" t="s">
        <v>118</v>
      </c>
      <c r="D88" s="449"/>
    </row>
    <row r="89" spans="1:4" s="91" customFormat="1" ht="12" customHeight="1" thickBot="1">
      <c r="A89" s="544"/>
      <c r="B89" s="461" t="s">
        <v>149</v>
      </c>
      <c r="C89" s="545" t="s">
        <v>119</v>
      </c>
      <c r="D89" s="514"/>
    </row>
    <row r="90" spans="1:4" s="91" customFormat="1" ht="13.5" customHeight="1" thickBot="1">
      <c r="A90" s="546" t="s">
        <v>73</v>
      </c>
      <c r="B90" s="547"/>
      <c r="C90" s="502" t="s">
        <v>386</v>
      </c>
      <c r="D90" s="548"/>
    </row>
    <row r="91" spans="1:4" s="91" customFormat="1" ht="12" customHeight="1" thickBot="1">
      <c r="A91" s="444" t="s">
        <v>74</v>
      </c>
      <c r="B91" s="549"/>
      <c r="C91" s="550" t="s">
        <v>336</v>
      </c>
      <c r="D91" s="454">
        <v>55809</v>
      </c>
    </row>
    <row r="92" spans="1:4" s="91" customFormat="1" ht="14.25" customHeight="1" thickBot="1">
      <c r="A92" s="444" t="s">
        <v>75</v>
      </c>
      <c r="B92" s="478"/>
      <c r="C92" s="501" t="s">
        <v>22</v>
      </c>
      <c r="D92" s="551">
        <f>+D62+D76+D87+D90+D91</f>
        <v>177344</v>
      </c>
    </row>
    <row r="93" spans="1:4" s="91" customFormat="1" ht="14.25" customHeight="1" thickBot="1">
      <c r="A93" s="444" t="s">
        <v>76</v>
      </c>
      <c r="B93" s="478"/>
      <c r="C93" s="501" t="s">
        <v>24</v>
      </c>
      <c r="D93" s="429">
        <f>+D94+D95</f>
        <v>500</v>
      </c>
    </row>
    <row r="94" spans="1:4" ht="12.75" customHeight="1">
      <c r="A94" s="479"/>
      <c r="B94" s="483" t="s">
        <v>335</v>
      </c>
      <c r="C94" s="520" t="s">
        <v>23</v>
      </c>
      <c r="D94" s="516"/>
    </row>
    <row r="95" spans="1:4" ht="12" customHeight="1" thickBot="1">
      <c r="A95" s="533"/>
      <c r="B95" s="534" t="s">
        <v>163</v>
      </c>
      <c r="C95" s="522" t="s">
        <v>542</v>
      </c>
      <c r="D95" s="442">
        <v>500</v>
      </c>
    </row>
    <row r="96" spans="1:4" ht="15" customHeight="1" thickBot="1">
      <c r="A96" s="444" t="s">
        <v>77</v>
      </c>
      <c r="B96" s="485"/>
      <c r="C96" s="501" t="s">
        <v>337</v>
      </c>
      <c r="D96" s="487">
        <f>+D92+D93</f>
        <v>177844</v>
      </c>
    </row>
    <row r="97" spans="1:4" ht="15.75" thickBot="1">
      <c r="A97" s="488"/>
      <c r="B97" s="489"/>
      <c r="C97" s="489"/>
      <c r="D97" s="490"/>
    </row>
    <row r="98" spans="1:4" ht="15" customHeight="1" thickBot="1">
      <c r="A98" s="491" t="s">
        <v>308</v>
      </c>
      <c r="B98" s="492"/>
      <c r="C98" s="493"/>
      <c r="D98" s="494">
        <v>17</v>
      </c>
    </row>
    <row r="99" spans="1:4" ht="14.25" customHeight="1" thickBot="1">
      <c r="A99" s="491" t="s">
        <v>309</v>
      </c>
      <c r="B99" s="492"/>
      <c r="C99" s="493"/>
      <c r="D99" s="494">
        <v>7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5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B1">
      <selection activeCell="D10" sqref="D10"/>
    </sheetView>
  </sheetViews>
  <sheetFormatPr defaultColWidth="9.00390625" defaultRowHeight="12.75"/>
  <cols>
    <col min="1" max="1" width="9.625" style="239" customWidth="1"/>
    <col min="2" max="2" width="9.625" style="240" customWidth="1"/>
    <col min="3" max="3" width="72.00390625" style="240" customWidth="1"/>
    <col min="4" max="4" width="25.00390625" style="240" customWidth="1"/>
    <col min="5" max="16384" width="9.375" style="4" customWidth="1"/>
  </cols>
  <sheetData>
    <row r="1" spans="1:4" s="2" customFormat="1" ht="21" customHeight="1" thickBot="1">
      <c r="A1" s="214"/>
      <c r="B1" s="215"/>
      <c r="C1" s="216"/>
      <c r="D1" s="243" t="s">
        <v>608</v>
      </c>
    </row>
    <row r="2" spans="1:4" s="87" customFormat="1" ht="25.5" customHeight="1">
      <c r="A2" s="765" t="s">
        <v>304</v>
      </c>
      <c r="B2" s="766"/>
      <c r="C2" s="495" t="s">
        <v>333</v>
      </c>
      <c r="D2" s="726" t="s">
        <v>106</v>
      </c>
    </row>
    <row r="3" spans="1:4" s="87" customFormat="1" ht="16.5" thickBot="1">
      <c r="A3" s="412" t="s">
        <v>303</v>
      </c>
      <c r="B3" s="413"/>
      <c r="C3" s="497" t="s">
        <v>582</v>
      </c>
      <c r="D3" s="727" t="s">
        <v>106</v>
      </c>
    </row>
    <row r="4" spans="1:4" s="88" customFormat="1" ht="15.75" customHeight="1" thickBot="1">
      <c r="A4" s="416"/>
      <c r="B4" s="416"/>
      <c r="C4" s="416"/>
      <c r="D4" s="417" t="s">
        <v>109</v>
      </c>
    </row>
    <row r="5" spans="1:4" ht="15" thickBot="1">
      <c r="A5" s="767" t="s">
        <v>305</v>
      </c>
      <c r="B5" s="768"/>
      <c r="C5" s="419" t="s">
        <v>110</v>
      </c>
      <c r="D5" s="420" t="s">
        <v>111</v>
      </c>
    </row>
    <row r="6" spans="1:4" s="46" customFormat="1" ht="12.75" customHeight="1" thickBot="1">
      <c r="A6" s="421">
        <v>1</v>
      </c>
      <c r="B6" s="422">
        <v>2</v>
      </c>
      <c r="C6" s="422">
        <v>3</v>
      </c>
      <c r="D6" s="423">
        <v>4</v>
      </c>
    </row>
    <row r="7" spans="1:4" s="46" customFormat="1" ht="15.75" customHeight="1" thickBot="1">
      <c r="A7" s="424"/>
      <c r="B7" s="425"/>
      <c r="C7" s="425" t="s">
        <v>112</v>
      </c>
      <c r="D7" s="426"/>
    </row>
    <row r="8" spans="1:4" s="89" customFormat="1" ht="12" customHeight="1" thickBot="1">
      <c r="A8" s="421" t="s">
        <v>70</v>
      </c>
      <c r="B8" s="427"/>
      <c r="C8" s="428" t="s">
        <v>310</v>
      </c>
      <c r="D8" s="429">
        <f>SUM(D9:D16)</f>
        <v>0</v>
      </c>
    </row>
    <row r="9" spans="1:4" s="89" customFormat="1" ht="12" customHeight="1">
      <c r="A9" s="430"/>
      <c r="B9" s="431" t="s">
        <v>168</v>
      </c>
      <c r="C9" s="432" t="s">
        <v>232</v>
      </c>
      <c r="D9" s="433"/>
    </row>
    <row r="10" spans="1:4" s="89" customFormat="1" ht="12" customHeight="1">
      <c r="A10" s="434"/>
      <c r="B10" s="431" t="s">
        <v>169</v>
      </c>
      <c r="C10" s="435" t="s">
        <v>233</v>
      </c>
      <c r="D10" s="436"/>
    </row>
    <row r="11" spans="1:4" s="89" customFormat="1" ht="12" customHeight="1">
      <c r="A11" s="434"/>
      <c r="B11" s="431" t="s">
        <v>170</v>
      </c>
      <c r="C11" s="435" t="s">
        <v>234</v>
      </c>
      <c r="D11" s="436"/>
    </row>
    <row r="12" spans="1:4" s="89" customFormat="1" ht="12" customHeight="1">
      <c r="A12" s="434"/>
      <c r="B12" s="431" t="s">
        <v>171</v>
      </c>
      <c r="C12" s="435" t="s">
        <v>235</v>
      </c>
      <c r="D12" s="436"/>
    </row>
    <row r="13" spans="1:4" s="89" customFormat="1" ht="12" customHeight="1">
      <c r="A13" s="434"/>
      <c r="B13" s="431" t="s">
        <v>199</v>
      </c>
      <c r="C13" s="437" t="s">
        <v>236</v>
      </c>
      <c r="D13" s="436"/>
    </row>
    <row r="14" spans="1:4" s="89" customFormat="1" ht="12" customHeight="1">
      <c r="A14" s="438"/>
      <c r="B14" s="431" t="s">
        <v>172</v>
      </c>
      <c r="C14" s="435" t="s">
        <v>237</v>
      </c>
      <c r="D14" s="439"/>
    </row>
    <row r="15" spans="1:4" s="90" customFormat="1" ht="12" customHeight="1">
      <c r="A15" s="434"/>
      <c r="B15" s="431" t="s">
        <v>173</v>
      </c>
      <c r="C15" s="435" t="s">
        <v>30</v>
      </c>
      <c r="D15" s="436"/>
    </row>
    <row r="16" spans="1:4" s="90" customFormat="1" ht="12" customHeight="1" thickBot="1">
      <c r="A16" s="440"/>
      <c r="B16" s="441" t="s">
        <v>183</v>
      </c>
      <c r="C16" s="437" t="s">
        <v>296</v>
      </c>
      <c r="D16" s="442"/>
    </row>
    <row r="17" spans="1:4" s="89" customFormat="1" ht="12" customHeight="1" thickBot="1">
      <c r="A17" s="421" t="s">
        <v>71</v>
      </c>
      <c r="B17" s="427"/>
      <c r="C17" s="428" t="s">
        <v>31</v>
      </c>
      <c r="D17" s="429">
        <f>SUM(D18:D21)</f>
        <v>8995</v>
      </c>
    </row>
    <row r="18" spans="1:4" s="90" customFormat="1" ht="12" customHeight="1">
      <c r="A18" s="434"/>
      <c r="B18" s="431" t="s">
        <v>174</v>
      </c>
      <c r="C18" s="443" t="s">
        <v>27</v>
      </c>
      <c r="D18" s="436">
        <v>8995</v>
      </c>
    </row>
    <row r="19" spans="1:4" s="90" customFormat="1" ht="12" customHeight="1">
      <c r="A19" s="434"/>
      <c r="B19" s="431" t="s">
        <v>175</v>
      </c>
      <c r="C19" s="435" t="s">
        <v>28</v>
      </c>
      <c r="D19" s="436"/>
    </row>
    <row r="20" spans="1:4" s="90" customFormat="1" ht="12" customHeight="1">
      <c r="A20" s="434"/>
      <c r="B20" s="431" t="s">
        <v>176</v>
      </c>
      <c r="C20" s="435" t="s">
        <v>29</v>
      </c>
      <c r="D20" s="436"/>
    </row>
    <row r="21" spans="1:4" s="90" customFormat="1" ht="12" customHeight="1" thickBot="1">
      <c r="A21" s="434"/>
      <c r="B21" s="431" t="s">
        <v>177</v>
      </c>
      <c r="C21" s="435" t="s">
        <v>28</v>
      </c>
      <c r="D21" s="436"/>
    </row>
    <row r="22" spans="1:4" s="90" customFormat="1" ht="12" customHeight="1" thickBot="1">
      <c r="A22" s="444" t="s">
        <v>72</v>
      </c>
      <c r="B22" s="445"/>
      <c r="C22" s="445" t="s">
        <v>32</v>
      </c>
      <c r="D22" s="429">
        <f>+D23+D24</f>
        <v>0</v>
      </c>
    </row>
    <row r="23" spans="1:4" s="90" customFormat="1" ht="12" customHeight="1">
      <c r="A23" s="446"/>
      <c r="B23" s="447" t="s">
        <v>148</v>
      </c>
      <c r="C23" s="448" t="s">
        <v>347</v>
      </c>
      <c r="D23" s="449"/>
    </row>
    <row r="24" spans="1:4" s="90" customFormat="1" ht="12" customHeight="1" thickBot="1">
      <c r="A24" s="450"/>
      <c r="B24" s="451" t="s">
        <v>149</v>
      </c>
      <c r="C24" s="452" t="s">
        <v>351</v>
      </c>
      <c r="D24" s="453"/>
    </row>
    <row r="25" spans="1:4" s="90" customFormat="1" ht="12" customHeight="1" thickBot="1">
      <c r="A25" s="444" t="s">
        <v>73</v>
      </c>
      <c r="B25" s="445"/>
      <c r="C25" s="445" t="s">
        <v>577</v>
      </c>
      <c r="D25" s="454">
        <v>4169</v>
      </c>
    </row>
    <row r="26" spans="1:4" s="89" customFormat="1" ht="12" customHeight="1" thickBot="1">
      <c r="A26" s="444" t="s">
        <v>74</v>
      </c>
      <c r="B26" s="427"/>
      <c r="C26" s="445" t="s">
        <v>585</v>
      </c>
      <c r="D26" s="454">
        <v>42645</v>
      </c>
    </row>
    <row r="27" spans="1:4" s="89" customFormat="1" ht="12" customHeight="1" thickBot="1">
      <c r="A27" s="421" t="s">
        <v>75</v>
      </c>
      <c r="B27" s="455"/>
      <c r="C27" s="445" t="s">
        <v>578</v>
      </c>
      <c r="D27" s="456">
        <f>+D8+D17+D22+D25+D26</f>
        <v>55809</v>
      </c>
    </row>
    <row r="28" spans="1:4" s="89" customFormat="1" ht="12" customHeight="1" thickBot="1">
      <c r="A28" s="457" t="s">
        <v>76</v>
      </c>
      <c r="B28" s="365"/>
      <c r="C28" s="458" t="s">
        <v>579</v>
      </c>
      <c r="D28" s="459">
        <f>+D29+D30</f>
        <v>0</v>
      </c>
    </row>
    <row r="29" spans="1:4" s="89" customFormat="1" ht="12" customHeight="1">
      <c r="A29" s="430"/>
      <c r="B29" s="460" t="s">
        <v>162</v>
      </c>
      <c r="C29" s="448" t="s">
        <v>455</v>
      </c>
      <c r="D29" s="449"/>
    </row>
    <row r="30" spans="1:4" s="90" customFormat="1" ht="12" customHeight="1" thickBot="1">
      <c r="A30" s="366"/>
      <c r="B30" s="461" t="s">
        <v>163</v>
      </c>
      <c r="C30" s="462" t="s">
        <v>33</v>
      </c>
      <c r="D30" s="463"/>
    </row>
    <row r="31" spans="1:4" s="90" customFormat="1" ht="12" customHeight="1" thickBot="1">
      <c r="A31" s="464" t="s">
        <v>77</v>
      </c>
      <c r="B31" s="465"/>
      <c r="C31" s="466" t="s">
        <v>580</v>
      </c>
      <c r="D31" s="467"/>
    </row>
    <row r="32" spans="1:4" s="90" customFormat="1" ht="15" customHeight="1" thickBot="1">
      <c r="A32" s="464" t="s">
        <v>78</v>
      </c>
      <c r="B32" s="468"/>
      <c r="C32" s="469" t="s">
        <v>581</v>
      </c>
      <c r="D32" s="470">
        <f>+D27+D28+D31</f>
        <v>55809</v>
      </c>
    </row>
    <row r="33" spans="1:4" s="90" customFormat="1" ht="15" customHeight="1">
      <c r="A33" s="471"/>
      <c r="B33" s="471"/>
      <c r="C33" s="472"/>
      <c r="D33" s="473"/>
    </row>
    <row r="34" spans="1:4" ht="15.75" thickBot="1">
      <c r="A34" s="474"/>
      <c r="B34" s="475"/>
      <c r="C34" s="475"/>
      <c r="D34" s="476"/>
    </row>
    <row r="35" spans="1:4" s="46" customFormat="1" ht="16.5" customHeight="1" thickBot="1">
      <c r="A35" s="418"/>
      <c r="B35" s="477"/>
      <c r="C35" s="477" t="s">
        <v>116</v>
      </c>
      <c r="D35" s="470"/>
    </row>
    <row r="36" spans="1:4" s="91" customFormat="1" ht="12" customHeight="1" thickBot="1">
      <c r="A36" s="444" t="s">
        <v>70</v>
      </c>
      <c r="B36" s="478"/>
      <c r="C36" s="445" t="s">
        <v>26</v>
      </c>
      <c r="D36" s="429">
        <f>SUM(D37:D41)</f>
        <v>55809</v>
      </c>
    </row>
    <row r="37" spans="1:4" ht="12" customHeight="1">
      <c r="A37" s="479"/>
      <c r="B37" s="480" t="s">
        <v>168</v>
      </c>
      <c r="C37" s="443" t="s">
        <v>101</v>
      </c>
      <c r="D37" s="481"/>
    </row>
    <row r="38" spans="1:4" ht="12" customHeight="1">
      <c r="A38" s="482"/>
      <c r="B38" s="483" t="s">
        <v>169</v>
      </c>
      <c r="C38" s="435" t="s">
        <v>263</v>
      </c>
      <c r="D38" s="484"/>
    </row>
    <row r="39" spans="1:4" ht="12" customHeight="1">
      <c r="A39" s="482"/>
      <c r="B39" s="483" t="s">
        <v>170</v>
      </c>
      <c r="C39" s="435" t="s">
        <v>196</v>
      </c>
      <c r="D39" s="484"/>
    </row>
    <row r="40" spans="1:4" ht="12" customHeight="1">
      <c r="A40" s="482"/>
      <c r="B40" s="483" t="s">
        <v>171</v>
      </c>
      <c r="C40" s="435" t="s">
        <v>264</v>
      </c>
      <c r="D40" s="484"/>
    </row>
    <row r="41" spans="1:4" ht="12" customHeight="1" thickBot="1">
      <c r="A41" s="482"/>
      <c r="B41" s="483" t="s">
        <v>182</v>
      </c>
      <c r="C41" s="435" t="s">
        <v>265</v>
      </c>
      <c r="D41" s="484">
        <v>55809</v>
      </c>
    </row>
    <row r="42" spans="1:4" ht="12" customHeight="1" thickBot="1">
      <c r="A42" s="444" t="s">
        <v>71</v>
      </c>
      <c r="B42" s="478"/>
      <c r="C42" s="445" t="s">
        <v>37</v>
      </c>
      <c r="D42" s="429">
        <f>SUM(D43:D46)</f>
        <v>0</v>
      </c>
    </row>
    <row r="43" spans="1:4" s="91" customFormat="1" ht="12" customHeight="1">
      <c r="A43" s="479"/>
      <c r="B43" s="480" t="s">
        <v>174</v>
      </c>
      <c r="C43" s="443" t="s">
        <v>380</v>
      </c>
      <c r="D43" s="481"/>
    </row>
    <row r="44" spans="1:4" ht="12" customHeight="1">
      <c r="A44" s="482"/>
      <c r="B44" s="483" t="s">
        <v>175</v>
      </c>
      <c r="C44" s="435" t="s">
        <v>267</v>
      </c>
      <c r="D44" s="484"/>
    </row>
    <row r="45" spans="1:4" ht="12" customHeight="1">
      <c r="A45" s="482"/>
      <c r="B45" s="483" t="s">
        <v>178</v>
      </c>
      <c r="C45" s="435" t="s">
        <v>117</v>
      </c>
      <c r="D45" s="484"/>
    </row>
    <row r="46" spans="1:4" ht="12" customHeight="1" thickBot="1">
      <c r="A46" s="482"/>
      <c r="B46" s="483" t="s">
        <v>189</v>
      </c>
      <c r="C46" s="435" t="s">
        <v>34</v>
      </c>
      <c r="D46" s="484"/>
    </row>
    <row r="47" spans="1:4" ht="12" customHeight="1" thickBot="1">
      <c r="A47" s="444" t="s">
        <v>72</v>
      </c>
      <c r="B47" s="478"/>
      <c r="C47" s="478" t="s">
        <v>35</v>
      </c>
      <c r="D47" s="454"/>
    </row>
    <row r="48" spans="1:4" s="90" customFormat="1" ht="12" customHeight="1" thickBot="1">
      <c r="A48" s="464" t="s">
        <v>73</v>
      </c>
      <c r="B48" s="465"/>
      <c r="C48" s="466" t="s">
        <v>38</v>
      </c>
      <c r="D48" s="467"/>
    </row>
    <row r="49" spans="1:4" ht="15" customHeight="1" thickBot="1">
      <c r="A49" s="444" t="s">
        <v>74</v>
      </c>
      <c r="B49" s="485"/>
      <c r="C49" s="486" t="s">
        <v>36</v>
      </c>
      <c r="D49" s="487">
        <f>+D36+D42+D47+D48</f>
        <v>55809</v>
      </c>
    </row>
    <row r="50" spans="1:4" ht="15.75" thickBot="1">
      <c r="A50" s="488"/>
      <c r="B50" s="489"/>
      <c r="C50" s="489"/>
      <c r="D50" s="490"/>
    </row>
    <row r="51" spans="1:4" ht="15" customHeight="1" thickBot="1">
      <c r="A51" s="491" t="s">
        <v>308</v>
      </c>
      <c r="B51" s="492"/>
      <c r="C51" s="493"/>
      <c r="D51" s="494"/>
    </row>
    <row r="52" spans="1:4" ht="14.25" customHeight="1" thickBot="1">
      <c r="A52" s="491" t="s">
        <v>309</v>
      </c>
      <c r="B52" s="492"/>
      <c r="C52" s="493"/>
      <c r="D52" s="494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1">
      <selection activeCell="D13" sqref="D13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214"/>
      <c r="B1" s="215"/>
      <c r="C1" s="245"/>
      <c r="D1" s="243" t="s">
        <v>609</v>
      </c>
    </row>
    <row r="2" spans="1:4" s="87" customFormat="1" ht="25.5" customHeight="1">
      <c r="A2" s="765" t="s">
        <v>304</v>
      </c>
      <c r="B2" s="766"/>
      <c r="C2" s="410" t="s">
        <v>333</v>
      </c>
      <c r="D2" s="411" t="s">
        <v>106</v>
      </c>
    </row>
    <row r="3" spans="1:4" s="87" customFormat="1" ht="16.5" thickBot="1">
      <c r="A3" s="412" t="s">
        <v>303</v>
      </c>
      <c r="B3" s="413"/>
      <c r="C3" s="728" t="s">
        <v>512</v>
      </c>
      <c r="D3" s="415" t="s">
        <v>120</v>
      </c>
    </row>
    <row r="4" spans="1:4" s="88" customFormat="1" ht="15.75" customHeight="1" thickBot="1">
      <c r="A4" s="416"/>
      <c r="B4" s="416"/>
      <c r="C4" s="416"/>
      <c r="D4" s="417" t="s">
        <v>109</v>
      </c>
    </row>
    <row r="5" spans="1:4" ht="15" thickBot="1">
      <c r="A5" s="767" t="s">
        <v>305</v>
      </c>
      <c r="B5" s="768"/>
      <c r="C5" s="419" t="s">
        <v>110</v>
      </c>
      <c r="D5" s="420" t="s">
        <v>111</v>
      </c>
    </row>
    <row r="6" spans="1:4" s="46" customFormat="1" ht="12.75" customHeight="1" thickBot="1">
      <c r="A6" s="421">
        <v>1</v>
      </c>
      <c r="B6" s="422">
        <v>2</v>
      </c>
      <c r="C6" s="422">
        <v>3</v>
      </c>
      <c r="D6" s="423">
        <v>4</v>
      </c>
    </row>
    <row r="7" spans="1:4" s="46" customFormat="1" ht="15.75" customHeight="1" thickBot="1">
      <c r="A7" s="424"/>
      <c r="B7" s="425"/>
      <c r="C7" s="425" t="s">
        <v>112</v>
      </c>
      <c r="D7" s="426"/>
    </row>
    <row r="8" spans="1:4" s="89" customFormat="1" ht="12" customHeight="1" thickBot="1">
      <c r="A8" s="421" t="s">
        <v>70</v>
      </c>
      <c r="B8" s="427"/>
      <c r="C8" s="428" t="s">
        <v>310</v>
      </c>
      <c r="D8" s="429">
        <f>SUM(D9:D16)</f>
        <v>200</v>
      </c>
    </row>
    <row r="9" spans="1:4" s="89" customFormat="1" ht="12" customHeight="1">
      <c r="A9" s="430"/>
      <c r="B9" s="431" t="s">
        <v>168</v>
      </c>
      <c r="C9" s="432" t="s">
        <v>232</v>
      </c>
      <c r="D9" s="433"/>
    </row>
    <row r="10" spans="1:4" s="89" customFormat="1" ht="12" customHeight="1">
      <c r="A10" s="434"/>
      <c r="B10" s="431" t="s">
        <v>169</v>
      </c>
      <c r="C10" s="435" t="s">
        <v>233</v>
      </c>
      <c r="D10" s="436"/>
    </row>
    <row r="11" spans="1:4" s="89" customFormat="1" ht="12" customHeight="1">
      <c r="A11" s="434"/>
      <c r="B11" s="431" t="s">
        <v>170</v>
      </c>
      <c r="C11" s="435" t="s">
        <v>234</v>
      </c>
      <c r="D11" s="436"/>
    </row>
    <row r="12" spans="1:4" s="89" customFormat="1" ht="12" customHeight="1">
      <c r="A12" s="434"/>
      <c r="B12" s="431" t="s">
        <v>171</v>
      </c>
      <c r="C12" s="435" t="s">
        <v>235</v>
      </c>
      <c r="D12" s="436"/>
    </row>
    <row r="13" spans="1:4" s="89" customFormat="1" ht="12" customHeight="1">
      <c r="A13" s="434"/>
      <c r="B13" s="431" t="s">
        <v>199</v>
      </c>
      <c r="C13" s="437" t="s">
        <v>236</v>
      </c>
      <c r="D13" s="436"/>
    </row>
    <row r="14" spans="1:4" s="89" customFormat="1" ht="12" customHeight="1">
      <c r="A14" s="438"/>
      <c r="B14" s="431" t="s">
        <v>172</v>
      </c>
      <c r="C14" s="435" t="s">
        <v>237</v>
      </c>
      <c r="D14" s="439"/>
    </row>
    <row r="15" spans="1:4" s="90" customFormat="1" ht="12" customHeight="1">
      <c r="A15" s="434"/>
      <c r="B15" s="431" t="s">
        <v>173</v>
      </c>
      <c r="C15" s="435" t="s">
        <v>30</v>
      </c>
      <c r="D15" s="436"/>
    </row>
    <row r="16" spans="1:4" s="90" customFormat="1" ht="12" customHeight="1" thickBot="1">
      <c r="A16" s="440"/>
      <c r="B16" s="441" t="s">
        <v>183</v>
      </c>
      <c r="C16" s="437" t="s">
        <v>296</v>
      </c>
      <c r="D16" s="442">
        <v>200</v>
      </c>
    </row>
    <row r="17" spans="1:4" s="89" customFormat="1" ht="12" customHeight="1" thickBot="1">
      <c r="A17" s="421" t="s">
        <v>71</v>
      </c>
      <c r="B17" s="427"/>
      <c r="C17" s="428" t="s">
        <v>31</v>
      </c>
      <c r="D17" s="429">
        <f>SUM(D18:D21)</f>
        <v>0</v>
      </c>
    </row>
    <row r="18" spans="1:4" s="90" customFormat="1" ht="12" customHeight="1">
      <c r="A18" s="434"/>
      <c r="B18" s="431" t="s">
        <v>174</v>
      </c>
      <c r="C18" s="443" t="s">
        <v>27</v>
      </c>
      <c r="D18" s="436"/>
    </row>
    <row r="19" spans="1:4" s="90" customFormat="1" ht="12" customHeight="1">
      <c r="A19" s="434"/>
      <c r="B19" s="431" t="s">
        <v>175</v>
      </c>
      <c r="C19" s="435" t="s">
        <v>28</v>
      </c>
      <c r="D19" s="436"/>
    </row>
    <row r="20" spans="1:4" s="90" customFormat="1" ht="12" customHeight="1">
      <c r="A20" s="434"/>
      <c r="B20" s="431" t="s">
        <v>176</v>
      </c>
      <c r="C20" s="435" t="s">
        <v>29</v>
      </c>
      <c r="D20" s="436"/>
    </row>
    <row r="21" spans="1:4" s="90" customFormat="1" ht="12" customHeight="1" thickBot="1">
      <c r="A21" s="434"/>
      <c r="B21" s="431" t="s">
        <v>177</v>
      </c>
      <c r="C21" s="435" t="s">
        <v>28</v>
      </c>
      <c r="D21" s="436"/>
    </row>
    <row r="22" spans="1:4" s="90" customFormat="1" ht="12" customHeight="1" thickBot="1">
      <c r="A22" s="444" t="s">
        <v>72</v>
      </c>
      <c r="B22" s="445"/>
      <c r="C22" s="445" t="s">
        <v>32</v>
      </c>
      <c r="D22" s="429">
        <f>+D23+D24</f>
        <v>0</v>
      </c>
    </row>
    <row r="23" spans="1:4" s="89" customFormat="1" ht="12" customHeight="1">
      <c r="A23" s="446"/>
      <c r="B23" s="447" t="s">
        <v>148</v>
      </c>
      <c r="C23" s="448" t="s">
        <v>347</v>
      </c>
      <c r="D23" s="449"/>
    </row>
    <row r="24" spans="1:4" s="89" customFormat="1" ht="12" customHeight="1" thickBot="1">
      <c r="A24" s="450"/>
      <c r="B24" s="451" t="s">
        <v>149</v>
      </c>
      <c r="C24" s="452" t="s">
        <v>351</v>
      </c>
      <c r="D24" s="453"/>
    </row>
    <row r="25" spans="1:4" s="89" customFormat="1" ht="15" customHeight="1" thickBot="1">
      <c r="A25" s="450"/>
      <c r="B25" s="732"/>
      <c r="C25" s="733" t="s">
        <v>593</v>
      </c>
      <c r="D25" s="734">
        <v>4990</v>
      </c>
    </row>
    <row r="26" spans="1:4" s="89" customFormat="1" ht="12" customHeight="1" thickBot="1">
      <c r="A26" s="444" t="s">
        <v>73</v>
      </c>
      <c r="B26" s="427"/>
      <c r="C26" s="445" t="s">
        <v>585</v>
      </c>
      <c r="D26" s="454">
        <v>7709</v>
      </c>
    </row>
    <row r="27" spans="1:4" s="89" customFormat="1" ht="14.25" customHeight="1" thickBot="1">
      <c r="A27" s="444"/>
      <c r="B27" s="427"/>
      <c r="C27" s="445" t="s">
        <v>595</v>
      </c>
      <c r="D27" s="467">
        <v>50</v>
      </c>
    </row>
    <row r="28" spans="1:4" s="90" customFormat="1" ht="12" customHeight="1" thickBot="1">
      <c r="A28" s="421" t="s">
        <v>74</v>
      </c>
      <c r="B28" s="455"/>
      <c r="C28" s="445" t="s">
        <v>39</v>
      </c>
      <c r="D28" s="456">
        <f>D8+D17+D22+D26+D25+D27</f>
        <v>12949</v>
      </c>
    </row>
    <row r="29" spans="1:4" s="90" customFormat="1" ht="15" customHeight="1" thickBot="1">
      <c r="A29" s="457" t="s">
        <v>75</v>
      </c>
      <c r="B29" s="365"/>
      <c r="C29" s="458" t="s">
        <v>596</v>
      </c>
      <c r="D29" s="459">
        <f>+D30+D31</f>
        <v>0</v>
      </c>
    </row>
    <row r="30" spans="1:4" s="90" customFormat="1" ht="15" customHeight="1">
      <c r="A30" s="430"/>
      <c r="B30" s="460" t="s">
        <v>155</v>
      </c>
      <c r="C30" s="448" t="s">
        <v>455</v>
      </c>
      <c r="D30" s="449"/>
    </row>
    <row r="31" spans="1:4" ht="15.75" thickBot="1">
      <c r="A31" s="366"/>
      <c r="B31" s="461" t="s">
        <v>156</v>
      </c>
      <c r="C31" s="462" t="s">
        <v>33</v>
      </c>
      <c r="D31" s="463"/>
    </row>
    <row r="32" spans="1:4" s="46" customFormat="1" ht="16.5" customHeight="1" thickBot="1">
      <c r="A32" s="464" t="s">
        <v>76</v>
      </c>
      <c r="B32" s="465"/>
      <c r="C32" s="466" t="s">
        <v>597</v>
      </c>
      <c r="D32" s="467"/>
    </row>
    <row r="33" spans="1:4" s="91" customFormat="1" ht="18" customHeight="1" thickBot="1">
      <c r="A33" s="464" t="s">
        <v>77</v>
      </c>
      <c r="B33" s="468"/>
      <c r="C33" s="469" t="s">
        <v>40</v>
      </c>
      <c r="D33" s="470">
        <f>D28+D32</f>
        <v>12949</v>
      </c>
    </row>
    <row r="34" spans="1:4" ht="12" customHeight="1">
      <c r="A34" s="471"/>
      <c r="B34" s="471"/>
      <c r="C34" s="472"/>
      <c r="D34" s="473"/>
    </row>
    <row r="35" spans="1:4" ht="12" customHeight="1" thickBot="1">
      <c r="A35" s="474"/>
      <c r="B35" s="475"/>
      <c r="C35" s="475"/>
      <c r="D35" s="476"/>
    </row>
    <row r="36" spans="1:4" ht="12" customHeight="1" thickBot="1">
      <c r="A36" s="418"/>
      <c r="B36" s="477"/>
      <c r="C36" s="477" t="s">
        <v>116</v>
      </c>
      <c r="D36" s="470"/>
    </row>
    <row r="37" spans="1:4" ht="12" customHeight="1" thickBot="1">
      <c r="A37" s="444" t="s">
        <v>70</v>
      </c>
      <c r="B37" s="478"/>
      <c r="C37" s="445" t="s">
        <v>26</v>
      </c>
      <c r="D37" s="429">
        <f>SUM(D38:D42)</f>
        <v>12899</v>
      </c>
    </row>
    <row r="38" spans="1:4" ht="12" customHeight="1">
      <c r="A38" s="479"/>
      <c r="B38" s="480" t="s">
        <v>168</v>
      </c>
      <c r="C38" s="443" t="s">
        <v>101</v>
      </c>
      <c r="D38" s="481">
        <v>7604</v>
      </c>
    </row>
    <row r="39" spans="1:4" ht="12" customHeight="1">
      <c r="A39" s="482"/>
      <c r="B39" s="483" t="s">
        <v>169</v>
      </c>
      <c r="C39" s="435" t="s">
        <v>263</v>
      </c>
      <c r="D39" s="484">
        <v>1630</v>
      </c>
    </row>
    <row r="40" spans="1:4" s="91" customFormat="1" ht="12" customHeight="1">
      <c r="A40" s="482"/>
      <c r="B40" s="483" t="s">
        <v>170</v>
      </c>
      <c r="C40" s="435" t="s">
        <v>196</v>
      </c>
      <c r="D40" s="484">
        <v>2991</v>
      </c>
    </row>
    <row r="41" spans="1:4" ht="12" customHeight="1">
      <c r="A41" s="482"/>
      <c r="B41" s="483" t="s">
        <v>171</v>
      </c>
      <c r="C41" s="435" t="s">
        <v>264</v>
      </c>
      <c r="D41" s="484"/>
    </row>
    <row r="42" spans="1:4" ht="12" customHeight="1" thickBot="1">
      <c r="A42" s="482"/>
      <c r="B42" s="483" t="s">
        <v>182</v>
      </c>
      <c r="C42" s="435" t="s">
        <v>265</v>
      </c>
      <c r="D42" s="484">
        <v>674</v>
      </c>
    </row>
    <row r="43" spans="1:4" ht="12" customHeight="1" thickBot="1">
      <c r="A43" s="444" t="s">
        <v>71</v>
      </c>
      <c r="B43" s="478"/>
      <c r="C43" s="445" t="s">
        <v>37</v>
      </c>
      <c r="D43" s="429">
        <f>SUM(D44:D47)</f>
        <v>50</v>
      </c>
    </row>
    <row r="44" spans="1:4" ht="12" customHeight="1">
      <c r="A44" s="479"/>
      <c r="B44" s="480" t="s">
        <v>174</v>
      </c>
      <c r="C44" s="443" t="s">
        <v>380</v>
      </c>
      <c r="D44" s="481"/>
    </row>
    <row r="45" spans="1:4" ht="15" customHeight="1">
      <c r="A45" s="482"/>
      <c r="B45" s="483" t="s">
        <v>175</v>
      </c>
      <c r="C45" s="435" t="s">
        <v>267</v>
      </c>
      <c r="D45" s="484"/>
    </row>
    <row r="46" spans="1:4" ht="15">
      <c r="A46" s="482"/>
      <c r="B46" s="483" t="s">
        <v>178</v>
      </c>
      <c r="C46" s="435" t="s">
        <v>117</v>
      </c>
      <c r="D46" s="484">
        <v>50</v>
      </c>
    </row>
    <row r="47" spans="1:4" ht="15" customHeight="1" thickBot="1">
      <c r="A47" s="482"/>
      <c r="B47" s="483" t="s">
        <v>189</v>
      </c>
      <c r="C47" s="435" t="s">
        <v>34</v>
      </c>
      <c r="D47" s="484"/>
    </row>
    <row r="48" spans="1:4" ht="14.25" customHeight="1" thickBot="1">
      <c r="A48" s="444" t="s">
        <v>72</v>
      </c>
      <c r="B48" s="478"/>
      <c r="C48" s="478" t="s">
        <v>35</v>
      </c>
      <c r="D48" s="454"/>
    </row>
    <row r="49" spans="1:4" ht="15.75" thickBot="1">
      <c r="A49" s="464" t="s">
        <v>73</v>
      </c>
      <c r="B49" s="465"/>
      <c r="C49" s="466" t="s">
        <v>38</v>
      </c>
      <c r="D49" s="467"/>
    </row>
    <row r="50" spans="1:4" ht="15.75" thickBot="1">
      <c r="A50" s="444" t="s">
        <v>74</v>
      </c>
      <c r="B50" s="485"/>
      <c r="C50" s="486" t="s">
        <v>36</v>
      </c>
      <c r="D50" s="487">
        <f>+D37+D43+D48+D49</f>
        <v>12949</v>
      </c>
    </row>
    <row r="51" spans="1:4" ht="15.75" thickBot="1">
      <c r="A51" s="488"/>
      <c r="B51" s="489"/>
      <c r="C51" s="489"/>
      <c r="D51" s="490"/>
    </row>
    <row r="52" spans="1:4" ht="15.75" thickBot="1">
      <c r="A52" s="491" t="s">
        <v>308</v>
      </c>
      <c r="B52" s="492"/>
      <c r="C52" s="493"/>
      <c r="D52" s="494">
        <v>2</v>
      </c>
    </row>
    <row r="53" spans="1:4" ht="15.75" thickBot="1">
      <c r="A53" s="491" t="s">
        <v>309</v>
      </c>
      <c r="B53" s="492"/>
      <c r="C53" s="493"/>
      <c r="D53" s="494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D16" sqref="D16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214"/>
      <c r="B1" s="215"/>
      <c r="C1" s="245"/>
      <c r="D1" s="243" t="s">
        <v>610</v>
      </c>
    </row>
    <row r="2" spans="1:4" s="87" customFormat="1" ht="25.5" customHeight="1">
      <c r="A2" s="765" t="s">
        <v>304</v>
      </c>
      <c r="B2" s="766"/>
      <c r="C2" s="410" t="s">
        <v>333</v>
      </c>
      <c r="D2" s="411" t="s">
        <v>106</v>
      </c>
    </row>
    <row r="3" spans="1:4" s="87" customFormat="1" ht="29.25" thickBot="1">
      <c r="A3" s="412" t="s">
        <v>303</v>
      </c>
      <c r="B3" s="413"/>
      <c r="C3" s="729" t="s">
        <v>588</v>
      </c>
      <c r="D3" s="415" t="s">
        <v>121</v>
      </c>
    </row>
    <row r="4" spans="1:4" s="88" customFormat="1" ht="15.75" customHeight="1" thickBot="1">
      <c r="A4" s="416"/>
      <c r="B4" s="416"/>
      <c r="C4" s="416"/>
      <c r="D4" s="417" t="s">
        <v>109</v>
      </c>
    </row>
    <row r="5" spans="1:4" ht="15" thickBot="1">
      <c r="A5" s="767" t="s">
        <v>305</v>
      </c>
      <c r="B5" s="768"/>
      <c r="C5" s="419" t="s">
        <v>110</v>
      </c>
      <c r="D5" s="420" t="s">
        <v>111</v>
      </c>
    </row>
    <row r="6" spans="1:4" s="46" customFormat="1" ht="12.75" customHeight="1" thickBot="1">
      <c r="A6" s="421">
        <v>1</v>
      </c>
      <c r="B6" s="422">
        <v>2</v>
      </c>
      <c r="C6" s="422">
        <v>3</v>
      </c>
      <c r="D6" s="423">
        <v>4</v>
      </c>
    </row>
    <row r="7" spans="1:4" s="46" customFormat="1" ht="15.75" customHeight="1" thickBot="1">
      <c r="A7" s="424"/>
      <c r="B7" s="425"/>
      <c r="C7" s="425" t="s">
        <v>112</v>
      </c>
      <c r="D7" s="426"/>
    </row>
    <row r="8" spans="1:4" s="89" customFormat="1" ht="12" customHeight="1" thickBot="1">
      <c r="A8" s="421" t="s">
        <v>70</v>
      </c>
      <c r="B8" s="427"/>
      <c r="C8" s="428" t="s">
        <v>310</v>
      </c>
      <c r="D8" s="429">
        <f>SUM(D9:D16)</f>
        <v>7832</v>
      </c>
    </row>
    <row r="9" spans="1:4" s="89" customFormat="1" ht="12" customHeight="1">
      <c r="A9" s="430"/>
      <c r="B9" s="431" t="s">
        <v>168</v>
      </c>
      <c r="C9" s="432" t="s">
        <v>232</v>
      </c>
      <c r="D9" s="433"/>
    </row>
    <row r="10" spans="1:4" s="89" customFormat="1" ht="12" customHeight="1">
      <c r="A10" s="434"/>
      <c r="B10" s="431" t="s">
        <v>169</v>
      </c>
      <c r="C10" s="435" t="s">
        <v>233</v>
      </c>
      <c r="D10" s="436"/>
    </row>
    <row r="11" spans="1:4" s="89" customFormat="1" ht="12" customHeight="1">
      <c r="A11" s="434"/>
      <c r="B11" s="431" t="s">
        <v>170</v>
      </c>
      <c r="C11" s="435" t="s">
        <v>234</v>
      </c>
      <c r="D11" s="436"/>
    </row>
    <row r="12" spans="1:4" s="89" customFormat="1" ht="12" customHeight="1">
      <c r="A12" s="434"/>
      <c r="B12" s="431" t="s">
        <v>171</v>
      </c>
      <c r="C12" s="435" t="s">
        <v>235</v>
      </c>
      <c r="D12" s="436">
        <v>6167</v>
      </c>
    </row>
    <row r="13" spans="1:4" s="89" customFormat="1" ht="12" customHeight="1">
      <c r="A13" s="434"/>
      <c r="B13" s="431" t="s">
        <v>199</v>
      </c>
      <c r="C13" s="437" t="s">
        <v>236</v>
      </c>
      <c r="D13" s="436"/>
    </row>
    <row r="14" spans="1:4" s="89" customFormat="1" ht="12" customHeight="1">
      <c r="A14" s="438"/>
      <c r="B14" s="431" t="s">
        <v>172</v>
      </c>
      <c r="C14" s="435" t="s">
        <v>237</v>
      </c>
      <c r="D14" s="439">
        <v>1665</v>
      </c>
    </row>
    <row r="15" spans="1:4" s="90" customFormat="1" ht="12" customHeight="1">
      <c r="A15" s="434"/>
      <c r="B15" s="431" t="s">
        <v>173</v>
      </c>
      <c r="C15" s="435" t="s">
        <v>30</v>
      </c>
      <c r="D15" s="436"/>
    </row>
    <row r="16" spans="1:4" s="90" customFormat="1" ht="12" customHeight="1" thickBot="1">
      <c r="A16" s="440"/>
      <c r="B16" s="441" t="s">
        <v>183</v>
      </c>
      <c r="C16" s="437" t="s">
        <v>296</v>
      </c>
      <c r="D16" s="442"/>
    </row>
    <row r="17" spans="1:4" s="89" customFormat="1" ht="12" customHeight="1" thickBot="1">
      <c r="A17" s="421" t="s">
        <v>71</v>
      </c>
      <c r="B17" s="427"/>
      <c r="C17" s="428" t="s">
        <v>31</v>
      </c>
      <c r="D17" s="429">
        <f>SUM(D18:D21)</f>
        <v>0</v>
      </c>
    </row>
    <row r="18" spans="1:4" s="90" customFormat="1" ht="12" customHeight="1">
      <c r="A18" s="434"/>
      <c r="B18" s="431" t="s">
        <v>174</v>
      </c>
      <c r="C18" s="443" t="s">
        <v>27</v>
      </c>
      <c r="D18" s="436"/>
    </row>
    <row r="19" spans="1:4" s="90" customFormat="1" ht="12" customHeight="1">
      <c r="A19" s="434"/>
      <c r="B19" s="431" t="s">
        <v>175</v>
      </c>
      <c r="C19" s="435" t="s">
        <v>28</v>
      </c>
      <c r="D19" s="436"/>
    </row>
    <row r="20" spans="1:4" s="90" customFormat="1" ht="12" customHeight="1">
      <c r="A20" s="434"/>
      <c r="B20" s="431" t="s">
        <v>176</v>
      </c>
      <c r="C20" s="435" t="s">
        <v>29</v>
      </c>
      <c r="D20" s="436"/>
    </row>
    <row r="21" spans="1:4" s="90" customFormat="1" ht="12" customHeight="1" thickBot="1">
      <c r="A21" s="434"/>
      <c r="B21" s="431" t="s">
        <v>177</v>
      </c>
      <c r="C21" s="435" t="s">
        <v>28</v>
      </c>
      <c r="D21" s="436"/>
    </row>
    <row r="22" spans="1:4" s="90" customFormat="1" ht="12" customHeight="1" thickBot="1">
      <c r="A22" s="444" t="s">
        <v>72</v>
      </c>
      <c r="B22" s="445"/>
      <c r="C22" s="445" t="s">
        <v>32</v>
      </c>
      <c r="D22" s="429">
        <f>+D23+D24</f>
        <v>0</v>
      </c>
    </row>
    <row r="23" spans="1:4" s="89" customFormat="1" ht="12" customHeight="1">
      <c r="A23" s="446"/>
      <c r="B23" s="447" t="s">
        <v>148</v>
      </c>
      <c r="C23" s="448" t="s">
        <v>347</v>
      </c>
      <c r="D23" s="449"/>
    </row>
    <row r="24" spans="1:4" s="89" customFormat="1" ht="12" customHeight="1" thickBot="1">
      <c r="A24" s="450"/>
      <c r="B24" s="451" t="s">
        <v>149</v>
      </c>
      <c r="C24" s="452" t="s">
        <v>351</v>
      </c>
      <c r="D24" s="453"/>
    </row>
    <row r="25" spans="1:4" s="89" customFormat="1" ht="12" customHeight="1" thickBot="1">
      <c r="A25" s="450"/>
      <c r="B25" s="732"/>
      <c r="C25" s="733" t="s">
        <v>593</v>
      </c>
      <c r="D25" s="734">
        <v>227</v>
      </c>
    </row>
    <row r="26" spans="1:4" s="89" customFormat="1" ht="12" customHeight="1" thickBot="1">
      <c r="A26" s="444" t="s">
        <v>73</v>
      </c>
      <c r="B26" s="427"/>
      <c r="C26" s="445" t="s">
        <v>585</v>
      </c>
      <c r="D26" s="454">
        <v>20700</v>
      </c>
    </row>
    <row r="27" spans="1:4" s="89" customFormat="1" ht="12" customHeight="1" thickBot="1">
      <c r="A27" s="421" t="s">
        <v>74</v>
      </c>
      <c r="B27" s="455"/>
      <c r="C27" s="445" t="s">
        <v>39</v>
      </c>
      <c r="D27" s="456">
        <f>D8+D17+D22+D26+D25</f>
        <v>28759</v>
      </c>
    </row>
    <row r="28" spans="1:4" s="90" customFormat="1" ht="12" customHeight="1" thickBot="1">
      <c r="A28" s="457" t="s">
        <v>75</v>
      </c>
      <c r="B28" s="365"/>
      <c r="C28" s="458" t="s">
        <v>594</v>
      </c>
      <c r="D28" s="459">
        <f>+D29+D30</f>
        <v>0</v>
      </c>
    </row>
    <row r="29" spans="1:4" s="90" customFormat="1" ht="15" customHeight="1">
      <c r="A29" s="430"/>
      <c r="B29" s="460" t="s">
        <v>155</v>
      </c>
      <c r="C29" s="448" t="s">
        <v>455</v>
      </c>
      <c r="D29" s="449"/>
    </row>
    <row r="30" spans="1:4" s="90" customFormat="1" ht="15" customHeight="1" thickBot="1">
      <c r="A30" s="366"/>
      <c r="B30" s="461" t="s">
        <v>156</v>
      </c>
      <c r="C30" s="462" t="s">
        <v>33</v>
      </c>
      <c r="D30" s="463"/>
    </row>
    <row r="31" spans="1:4" ht="15.75" thickBot="1">
      <c r="A31" s="464" t="s">
        <v>76</v>
      </c>
      <c r="B31" s="465"/>
      <c r="C31" s="466" t="s">
        <v>580</v>
      </c>
      <c r="D31" s="467"/>
    </row>
    <row r="32" spans="1:4" s="46" customFormat="1" ht="16.5" customHeight="1" thickBot="1">
      <c r="A32" s="464" t="s">
        <v>77</v>
      </c>
      <c r="B32" s="468"/>
      <c r="C32" s="469" t="s">
        <v>40</v>
      </c>
      <c r="D32" s="470">
        <f>+D27+D28+D31</f>
        <v>28759</v>
      </c>
    </row>
    <row r="33" spans="1:4" s="91" customFormat="1" ht="12" customHeight="1">
      <c r="A33" s="471"/>
      <c r="B33" s="471"/>
      <c r="C33" s="472"/>
      <c r="D33" s="473"/>
    </row>
    <row r="34" spans="1:4" ht="12" customHeight="1" thickBot="1">
      <c r="A34" s="474"/>
      <c r="B34" s="475"/>
      <c r="C34" s="475"/>
      <c r="D34" s="476"/>
    </row>
    <row r="35" spans="1:4" ht="12" customHeight="1" thickBot="1">
      <c r="A35" s="418"/>
      <c r="B35" s="477"/>
      <c r="C35" s="477" t="s">
        <v>116</v>
      </c>
      <c r="D35" s="470"/>
    </row>
    <row r="36" spans="1:4" ht="12" customHeight="1" thickBot="1">
      <c r="A36" s="444" t="s">
        <v>70</v>
      </c>
      <c r="B36" s="478"/>
      <c r="C36" s="445" t="s">
        <v>26</v>
      </c>
      <c r="D36" s="429">
        <f>SUM(D37:D41)</f>
        <v>28759</v>
      </c>
    </row>
    <row r="37" spans="1:4" ht="12" customHeight="1">
      <c r="A37" s="479"/>
      <c r="B37" s="480" t="s">
        <v>168</v>
      </c>
      <c r="C37" s="443" t="s">
        <v>101</v>
      </c>
      <c r="D37" s="481">
        <v>4911</v>
      </c>
    </row>
    <row r="38" spans="1:4" ht="12" customHeight="1">
      <c r="A38" s="482"/>
      <c r="B38" s="483" t="s">
        <v>169</v>
      </c>
      <c r="C38" s="435" t="s">
        <v>263</v>
      </c>
      <c r="D38" s="484">
        <v>1277</v>
      </c>
    </row>
    <row r="39" spans="1:4" ht="12" customHeight="1">
      <c r="A39" s="482"/>
      <c r="B39" s="483" t="s">
        <v>170</v>
      </c>
      <c r="C39" s="435" t="s">
        <v>196</v>
      </c>
      <c r="D39" s="484">
        <v>7783</v>
      </c>
    </row>
    <row r="40" spans="1:4" s="91" customFormat="1" ht="12" customHeight="1">
      <c r="A40" s="482"/>
      <c r="B40" s="483" t="s">
        <v>171</v>
      </c>
      <c r="C40" s="435" t="s">
        <v>264</v>
      </c>
      <c r="D40" s="484"/>
    </row>
    <row r="41" spans="1:4" ht="12" customHeight="1" thickBot="1">
      <c r="A41" s="482"/>
      <c r="B41" s="483" t="s">
        <v>182</v>
      </c>
      <c r="C41" s="435" t="s">
        <v>265</v>
      </c>
      <c r="D41" s="484">
        <v>14788</v>
      </c>
    </row>
    <row r="42" spans="1:4" ht="12" customHeight="1" thickBot="1">
      <c r="A42" s="444" t="s">
        <v>71</v>
      </c>
      <c r="B42" s="478"/>
      <c r="C42" s="445" t="s">
        <v>37</v>
      </c>
      <c r="D42" s="429">
        <f>SUM(D43:D46)</f>
        <v>0</v>
      </c>
    </row>
    <row r="43" spans="1:4" ht="12" customHeight="1">
      <c r="A43" s="479"/>
      <c r="B43" s="480" t="s">
        <v>174</v>
      </c>
      <c r="C43" s="443" t="s">
        <v>380</v>
      </c>
      <c r="D43" s="481"/>
    </row>
    <row r="44" spans="1:4" ht="12" customHeight="1">
      <c r="A44" s="482"/>
      <c r="B44" s="483" t="s">
        <v>175</v>
      </c>
      <c r="C44" s="435" t="s">
        <v>267</v>
      </c>
      <c r="D44" s="484"/>
    </row>
    <row r="45" spans="1:4" ht="15" customHeight="1">
      <c r="A45" s="482"/>
      <c r="B45" s="483" t="s">
        <v>178</v>
      </c>
      <c r="C45" s="435" t="s">
        <v>117</v>
      </c>
      <c r="D45" s="484"/>
    </row>
    <row r="46" spans="1:4" ht="30.75" thickBot="1">
      <c r="A46" s="482"/>
      <c r="B46" s="483" t="s">
        <v>189</v>
      </c>
      <c r="C46" s="435" t="s">
        <v>34</v>
      </c>
      <c r="D46" s="484"/>
    </row>
    <row r="47" spans="1:4" ht="15" customHeight="1" thickBot="1">
      <c r="A47" s="444" t="s">
        <v>72</v>
      </c>
      <c r="B47" s="478"/>
      <c r="C47" s="478" t="s">
        <v>35</v>
      </c>
      <c r="D47" s="454"/>
    </row>
    <row r="48" spans="1:4" ht="14.25" customHeight="1" thickBot="1">
      <c r="A48" s="464" t="s">
        <v>73</v>
      </c>
      <c r="B48" s="465"/>
      <c r="C48" s="466" t="s">
        <v>38</v>
      </c>
      <c r="D48" s="467"/>
    </row>
    <row r="49" spans="1:4" ht="15.75" thickBot="1">
      <c r="A49" s="444" t="s">
        <v>74</v>
      </c>
      <c r="B49" s="485"/>
      <c r="C49" s="486" t="s">
        <v>36</v>
      </c>
      <c r="D49" s="487">
        <f>+D36+D42+D47+D48</f>
        <v>28759</v>
      </c>
    </row>
    <row r="50" spans="1:4" ht="15.75" thickBot="1">
      <c r="A50" s="488"/>
      <c r="B50" s="489"/>
      <c r="C50" s="489"/>
      <c r="D50" s="490"/>
    </row>
    <row r="51" spans="1:4" ht="15.75" thickBot="1">
      <c r="A51" s="491" t="s">
        <v>308</v>
      </c>
      <c r="B51" s="492"/>
      <c r="C51" s="493"/>
      <c r="D51" s="494">
        <v>2</v>
      </c>
    </row>
    <row r="52" spans="1:4" ht="15.75" thickBot="1">
      <c r="A52" s="491" t="s">
        <v>309</v>
      </c>
      <c r="B52" s="492"/>
      <c r="C52" s="493"/>
      <c r="D52" s="494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1">
      <selection activeCell="D12" sqref="D12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0.375" style="4" customWidth="1"/>
    <col min="4" max="4" width="19.00390625" style="4" customWidth="1"/>
    <col min="5" max="16384" width="9.375" style="4" customWidth="1"/>
  </cols>
  <sheetData>
    <row r="1" spans="1:4" s="2" customFormat="1" ht="21" customHeight="1" thickBot="1">
      <c r="A1" s="214"/>
      <c r="B1" s="215"/>
      <c r="C1" s="245"/>
      <c r="D1" s="243" t="s">
        <v>611</v>
      </c>
    </row>
    <row r="2" spans="1:4" s="87" customFormat="1" ht="25.5" customHeight="1">
      <c r="A2" s="769" t="s">
        <v>304</v>
      </c>
      <c r="B2" s="770"/>
      <c r="C2" s="410" t="s">
        <v>333</v>
      </c>
      <c r="D2" s="411" t="s">
        <v>106</v>
      </c>
    </row>
    <row r="3" spans="1:4" s="87" customFormat="1" ht="16.5" thickBot="1">
      <c r="A3" s="217" t="s">
        <v>303</v>
      </c>
      <c r="B3" s="218"/>
      <c r="C3" s="728" t="s">
        <v>122</v>
      </c>
      <c r="D3" s="415" t="s">
        <v>123</v>
      </c>
    </row>
    <row r="4" spans="1:4" s="88" customFormat="1" ht="15.75" customHeight="1" thickBot="1">
      <c r="A4" s="219"/>
      <c r="B4" s="219"/>
      <c r="C4" s="416"/>
      <c r="D4" s="417" t="s">
        <v>109</v>
      </c>
    </row>
    <row r="5" spans="1:4" ht="15" thickBot="1">
      <c r="A5" s="771" t="s">
        <v>305</v>
      </c>
      <c r="B5" s="772"/>
      <c r="C5" s="419" t="s">
        <v>110</v>
      </c>
      <c r="D5" s="420" t="s">
        <v>111</v>
      </c>
    </row>
    <row r="6" spans="1:4" s="46" customFormat="1" ht="12.75" customHeight="1" thickBot="1">
      <c r="A6" s="196">
        <v>1</v>
      </c>
      <c r="B6" s="197">
        <v>2</v>
      </c>
      <c r="C6" s="422">
        <v>3</v>
      </c>
      <c r="D6" s="423">
        <v>4</v>
      </c>
    </row>
    <row r="7" spans="1:4" s="46" customFormat="1" ht="15.75" customHeight="1" thickBot="1">
      <c r="A7" s="220"/>
      <c r="B7" s="221"/>
      <c r="C7" s="425" t="s">
        <v>112</v>
      </c>
      <c r="D7" s="426"/>
    </row>
    <row r="8" spans="1:4" s="89" customFormat="1" ht="12" customHeight="1" thickBot="1">
      <c r="A8" s="196" t="s">
        <v>70</v>
      </c>
      <c r="B8" s="222"/>
      <c r="C8" s="428" t="s">
        <v>310</v>
      </c>
      <c r="D8" s="429">
        <f>SUM(D9:D16)</f>
        <v>0</v>
      </c>
    </row>
    <row r="9" spans="1:4" s="89" customFormat="1" ht="12" customHeight="1">
      <c r="A9" s="225"/>
      <c r="B9" s="224" t="s">
        <v>168</v>
      </c>
      <c r="C9" s="432" t="s">
        <v>232</v>
      </c>
      <c r="D9" s="433"/>
    </row>
    <row r="10" spans="1:4" s="89" customFormat="1" ht="12" customHeight="1">
      <c r="A10" s="223"/>
      <c r="B10" s="224" t="s">
        <v>169</v>
      </c>
      <c r="C10" s="435" t="s">
        <v>233</v>
      </c>
      <c r="D10" s="436"/>
    </row>
    <row r="11" spans="1:4" s="89" customFormat="1" ht="12" customHeight="1">
      <c r="A11" s="223"/>
      <c r="B11" s="224" t="s">
        <v>170</v>
      </c>
      <c r="C11" s="435" t="s">
        <v>234</v>
      </c>
      <c r="D11" s="436"/>
    </row>
    <row r="12" spans="1:4" s="89" customFormat="1" ht="12" customHeight="1">
      <c r="A12" s="223"/>
      <c r="B12" s="224" t="s">
        <v>171</v>
      </c>
      <c r="C12" s="435" t="s">
        <v>235</v>
      </c>
      <c r="D12" s="436"/>
    </row>
    <row r="13" spans="1:4" s="89" customFormat="1" ht="12" customHeight="1">
      <c r="A13" s="223"/>
      <c r="B13" s="224" t="s">
        <v>199</v>
      </c>
      <c r="C13" s="437" t="s">
        <v>236</v>
      </c>
      <c r="D13" s="436"/>
    </row>
    <row r="14" spans="1:4" s="89" customFormat="1" ht="12" customHeight="1">
      <c r="A14" s="226"/>
      <c r="B14" s="224" t="s">
        <v>172</v>
      </c>
      <c r="C14" s="435" t="s">
        <v>237</v>
      </c>
      <c r="D14" s="439"/>
    </row>
    <row r="15" spans="1:4" s="90" customFormat="1" ht="12" customHeight="1">
      <c r="A15" s="223"/>
      <c r="B15" s="224" t="s">
        <v>173</v>
      </c>
      <c r="C15" s="435" t="s">
        <v>30</v>
      </c>
      <c r="D15" s="436"/>
    </row>
    <row r="16" spans="1:4" s="90" customFormat="1" ht="12" customHeight="1" thickBot="1">
      <c r="A16" s="227"/>
      <c r="B16" s="228" t="s">
        <v>183</v>
      </c>
      <c r="C16" s="437" t="s">
        <v>296</v>
      </c>
      <c r="D16" s="442"/>
    </row>
    <row r="17" spans="1:4" s="89" customFormat="1" ht="12" customHeight="1" thickBot="1">
      <c r="A17" s="196" t="s">
        <v>71</v>
      </c>
      <c r="B17" s="222"/>
      <c r="C17" s="428" t="s">
        <v>31</v>
      </c>
      <c r="D17" s="429">
        <f>SUM(D18:D21)</f>
        <v>4997</v>
      </c>
    </row>
    <row r="18" spans="1:4" s="90" customFormat="1" ht="12" customHeight="1">
      <c r="A18" s="223"/>
      <c r="B18" s="224" t="s">
        <v>174</v>
      </c>
      <c r="C18" s="443" t="s">
        <v>27</v>
      </c>
      <c r="D18" s="436">
        <v>4997</v>
      </c>
    </row>
    <row r="19" spans="1:4" s="90" customFormat="1" ht="12" customHeight="1">
      <c r="A19" s="223"/>
      <c r="B19" s="224" t="s">
        <v>175</v>
      </c>
      <c r="C19" s="435" t="s">
        <v>28</v>
      </c>
      <c r="D19" s="436"/>
    </row>
    <row r="20" spans="1:4" s="90" customFormat="1" ht="12" customHeight="1">
      <c r="A20" s="223"/>
      <c r="B20" s="224" t="s">
        <v>176</v>
      </c>
      <c r="C20" s="435" t="s">
        <v>29</v>
      </c>
      <c r="D20" s="436"/>
    </row>
    <row r="21" spans="1:4" s="90" customFormat="1" ht="12" customHeight="1" thickBot="1">
      <c r="A21" s="223"/>
      <c r="B21" s="224" t="s">
        <v>177</v>
      </c>
      <c r="C21" s="435" t="s">
        <v>28</v>
      </c>
      <c r="D21" s="436"/>
    </row>
    <row r="22" spans="1:4" s="90" customFormat="1" ht="12" customHeight="1" thickBot="1">
      <c r="A22" s="203" t="s">
        <v>72</v>
      </c>
      <c r="B22" s="121"/>
      <c r="C22" s="445" t="s">
        <v>32</v>
      </c>
      <c r="D22" s="429">
        <f>+D23+D24</f>
        <v>720</v>
      </c>
    </row>
    <row r="23" spans="1:4" s="89" customFormat="1" ht="12" customHeight="1">
      <c r="A23" s="358"/>
      <c r="B23" s="364" t="s">
        <v>148</v>
      </c>
      <c r="C23" s="448" t="s">
        <v>347</v>
      </c>
      <c r="D23" s="449">
        <v>720</v>
      </c>
    </row>
    <row r="24" spans="1:4" s="89" customFormat="1" ht="12" customHeight="1" thickBot="1">
      <c r="A24" s="362"/>
      <c r="B24" s="363" t="s">
        <v>149</v>
      </c>
      <c r="C24" s="452" t="s">
        <v>351</v>
      </c>
      <c r="D24" s="453"/>
    </row>
    <row r="25" spans="1:4" s="89" customFormat="1" ht="12" customHeight="1" thickBot="1">
      <c r="A25" s="362"/>
      <c r="B25" s="731"/>
      <c r="C25" s="733" t="s">
        <v>593</v>
      </c>
      <c r="D25" s="453">
        <v>928</v>
      </c>
    </row>
    <row r="26" spans="1:4" s="89" customFormat="1" ht="12" customHeight="1" thickBot="1">
      <c r="A26" s="203" t="s">
        <v>73</v>
      </c>
      <c r="B26" s="222"/>
      <c r="C26" s="445" t="s">
        <v>585</v>
      </c>
      <c r="D26" s="454"/>
    </row>
    <row r="27" spans="1:4" s="89" customFormat="1" ht="12" customHeight="1" thickBot="1">
      <c r="A27" s="203"/>
      <c r="B27" s="222"/>
      <c r="C27" s="445" t="s">
        <v>595</v>
      </c>
      <c r="D27" s="467">
        <v>500</v>
      </c>
    </row>
    <row r="28" spans="1:4" s="89" customFormat="1" ht="12" customHeight="1" thickBot="1">
      <c r="A28" s="196" t="s">
        <v>74</v>
      </c>
      <c r="B28" s="161"/>
      <c r="C28" s="445" t="s">
        <v>39</v>
      </c>
      <c r="D28" s="456">
        <f>D17+D22+D27+D25</f>
        <v>7145</v>
      </c>
    </row>
    <row r="29" spans="1:4" s="90" customFormat="1" ht="12" customHeight="1" thickBot="1">
      <c r="A29" s="361" t="s">
        <v>75</v>
      </c>
      <c r="B29" s="365"/>
      <c r="C29" s="458" t="s">
        <v>596</v>
      </c>
      <c r="D29" s="459">
        <f>+D30+D31</f>
        <v>0</v>
      </c>
    </row>
    <row r="30" spans="1:4" s="90" customFormat="1" ht="15" customHeight="1">
      <c r="A30" s="225"/>
      <c r="B30" s="159" t="s">
        <v>155</v>
      </c>
      <c r="C30" s="448" t="s">
        <v>455</v>
      </c>
      <c r="D30" s="449"/>
    </row>
    <row r="31" spans="1:4" s="90" customFormat="1" ht="15" customHeight="1" thickBot="1">
      <c r="A31" s="366"/>
      <c r="B31" s="160" t="s">
        <v>156</v>
      </c>
      <c r="C31" s="462" t="s">
        <v>33</v>
      </c>
      <c r="D31" s="463"/>
    </row>
    <row r="32" spans="1:4" ht="15" thickBot="1">
      <c r="A32" s="230" t="s">
        <v>76</v>
      </c>
      <c r="B32" s="360"/>
      <c r="C32" s="466" t="s">
        <v>597</v>
      </c>
      <c r="D32" s="467"/>
    </row>
    <row r="33" spans="1:4" s="46" customFormat="1" ht="16.5" customHeight="1" thickBot="1">
      <c r="A33" s="230" t="s">
        <v>77</v>
      </c>
      <c r="B33" s="231"/>
      <c r="C33" s="469" t="s">
        <v>40</v>
      </c>
      <c r="D33" s="470">
        <f>+D28+D29+D32</f>
        <v>7145</v>
      </c>
    </row>
    <row r="34" spans="1:4" s="91" customFormat="1" ht="12" customHeight="1">
      <c r="A34" s="232"/>
      <c r="B34" s="232"/>
      <c r="C34" s="472"/>
      <c r="D34" s="473"/>
    </row>
    <row r="35" spans="1:4" ht="12" customHeight="1" thickBot="1">
      <c r="A35" s="233"/>
      <c r="B35" s="234"/>
      <c r="C35" s="475"/>
      <c r="D35" s="476"/>
    </row>
    <row r="36" spans="1:4" ht="12" customHeight="1" thickBot="1">
      <c r="A36" s="235"/>
      <c r="B36" s="236"/>
      <c r="C36" s="477" t="s">
        <v>116</v>
      </c>
      <c r="D36" s="470"/>
    </row>
    <row r="37" spans="1:4" ht="12" customHeight="1" thickBot="1">
      <c r="A37" s="203" t="s">
        <v>70</v>
      </c>
      <c r="B37" s="15"/>
      <c r="C37" s="445" t="s">
        <v>26</v>
      </c>
      <c r="D37" s="429">
        <f>SUM(D38:D42)</f>
        <v>7145</v>
      </c>
    </row>
    <row r="38" spans="1:4" ht="12" customHeight="1">
      <c r="A38" s="237"/>
      <c r="B38" s="158" t="s">
        <v>168</v>
      </c>
      <c r="C38" s="443" t="s">
        <v>101</v>
      </c>
      <c r="D38" s="481">
        <v>2403</v>
      </c>
    </row>
    <row r="39" spans="1:4" ht="12" customHeight="1">
      <c r="A39" s="238"/>
      <c r="B39" s="141" t="s">
        <v>169</v>
      </c>
      <c r="C39" s="435" t="s">
        <v>263</v>
      </c>
      <c r="D39" s="484">
        <v>638</v>
      </c>
    </row>
    <row r="40" spans="1:4" ht="12" customHeight="1">
      <c r="A40" s="238"/>
      <c r="B40" s="141" t="s">
        <v>170</v>
      </c>
      <c r="C40" s="435" t="s">
        <v>196</v>
      </c>
      <c r="D40" s="484">
        <v>1545</v>
      </c>
    </row>
    <row r="41" spans="1:4" s="91" customFormat="1" ht="12" customHeight="1">
      <c r="A41" s="238"/>
      <c r="B41" s="141" t="s">
        <v>171</v>
      </c>
      <c r="C41" s="435" t="s">
        <v>264</v>
      </c>
      <c r="D41" s="484"/>
    </row>
    <row r="42" spans="1:4" ht="12" customHeight="1" thickBot="1">
      <c r="A42" s="238"/>
      <c r="B42" s="141" t="s">
        <v>182</v>
      </c>
      <c r="C42" s="435" t="s">
        <v>265</v>
      </c>
      <c r="D42" s="484">
        <v>2559</v>
      </c>
    </row>
    <row r="43" spans="1:4" ht="12" customHeight="1" thickBot="1">
      <c r="A43" s="203" t="s">
        <v>71</v>
      </c>
      <c r="B43" s="15"/>
      <c r="C43" s="445" t="s">
        <v>37</v>
      </c>
      <c r="D43" s="429">
        <f>SUM(D44:D47)</f>
        <v>0</v>
      </c>
    </row>
    <row r="44" spans="1:4" ht="12" customHeight="1">
      <c r="A44" s="237"/>
      <c r="B44" s="158" t="s">
        <v>174</v>
      </c>
      <c r="C44" s="443" t="s">
        <v>380</v>
      </c>
      <c r="D44" s="481"/>
    </row>
    <row r="45" spans="1:4" ht="12" customHeight="1">
      <c r="A45" s="238"/>
      <c r="B45" s="141" t="s">
        <v>175</v>
      </c>
      <c r="C45" s="435" t="s">
        <v>267</v>
      </c>
      <c r="D45" s="484"/>
    </row>
    <row r="46" spans="1:4" ht="15" customHeight="1">
      <c r="A46" s="238"/>
      <c r="B46" s="141" t="s">
        <v>178</v>
      </c>
      <c r="C46" s="435" t="s">
        <v>117</v>
      </c>
      <c r="D46" s="484"/>
    </row>
    <row r="47" spans="1:4" ht="30.75" thickBot="1">
      <c r="A47" s="238"/>
      <c r="B47" s="141" t="s">
        <v>189</v>
      </c>
      <c r="C47" s="435" t="s">
        <v>34</v>
      </c>
      <c r="D47" s="484"/>
    </row>
    <row r="48" spans="1:4" ht="15" customHeight="1" thickBot="1">
      <c r="A48" s="203" t="s">
        <v>72</v>
      </c>
      <c r="B48" s="15"/>
      <c r="C48" s="478" t="s">
        <v>590</v>
      </c>
      <c r="D48" s="454">
        <v>500</v>
      </c>
    </row>
    <row r="49" spans="1:4" ht="14.25" customHeight="1" thickBot="1">
      <c r="A49" s="230" t="s">
        <v>73</v>
      </c>
      <c r="B49" s="360"/>
      <c r="C49" s="466" t="s">
        <v>38</v>
      </c>
      <c r="D49" s="467"/>
    </row>
    <row r="50" spans="1:4" ht="15" thickBot="1">
      <c r="A50" s="203" t="s">
        <v>74</v>
      </c>
      <c r="B50" s="229"/>
      <c r="C50" s="486" t="s">
        <v>36</v>
      </c>
      <c r="D50" s="487">
        <f>+D37+D43+D48+D49</f>
        <v>7645</v>
      </c>
    </row>
    <row r="51" spans="1:4" ht="15.75" thickBot="1">
      <c r="A51" s="239"/>
      <c r="B51" s="240"/>
      <c r="C51" s="489"/>
      <c r="D51" s="490"/>
    </row>
    <row r="52" spans="1:4" ht="15" thickBot="1">
      <c r="A52" s="241" t="s">
        <v>308</v>
      </c>
      <c r="B52" s="242"/>
      <c r="C52" s="493"/>
      <c r="D52" s="494">
        <v>1</v>
      </c>
    </row>
    <row r="53" spans="1:4" ht="15" thickBot="1">
      <c r="A53" s="241" t="s">
        <v>309</v>
      </c>
      <c r="B53" s="242"/>
      <c r="C53" s="493"/>
      <c r="D53" s="494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D9" sqref="D9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214"/>
      <c r="B1" s="215"/>
      <c r="C1" s="245"/>
      <c r="D1" s="243" t="s">
        <v>612</v>
      </c>
    </row>
    <row r="2" spans="1:4" s="87" customFormat="1" ht="25.5" customHeight="1">
      <c r="A2" s="765" t="s">
        <v>304</v>
      </c>
      <c r="B2" s="766"/>
      <c r="C2" s="410" t="s">
        <v>333</v>
      </c>
      <c r="D2" s="411" t="s">
        <v>106</v>
      </c>
    </row>
    <row r="3" spans="1:4" s="87" customFormat="1" ht="16.5" thickBot="1">
      <c r="A3" s="412" t="s">
        <v>303</v>
      </c>
      <c r="B3" s="413"/>
      <c r="C3" s="728" t="s">
        <v>576</v>
      </c>
      <c r="D3" s="415" t="s">
        <v>599</v>
      </c>
    </row>
    <row r="4" spans="1:4" s="88" customFormat="1" ht="15.75" customHeight="1" thickBot="1">
      <c r="A4" s="416"/>
      <c r="B4" s="416"/>
      <c r="C4" s="416"/>
      <c r="D4" s="417" t="s">
        <v>109</v>
      </c>
    </row>
    <row r="5" spans="1:4" ht="15" thickBot="1">
      <c r="A5" s="767" t="s">
        <v>305</v>
      </c>
      <c r="B5" s="768"/>
      <c r="C5" s="419" t="s">
        <v>110</v>
      </c>
      <c r="D5" s="420" t="s">
        <v>111</v>
      </c>
    </row>
    <row r="6" spans="1:4" s="46" customFormat="1" ht="12.75" customHeight="1" thickBot="1">
      <c r="A6" s="421">
        <v>1</v>
      </c>
      <c r="B6" s="422">
        <v>2</v>
      </c>
      <c r="C6" s="422">
        <v>3</v>
      </c>
      <c r="D6" s="423">
        <v>4</v>
      </c>
    </row>
    <row r="7" spans="1:4" s="46" customFormat="1" ht="15.75" customHeight="1" thickBot="1">
      <c r="A7" s="424"/>
      <c r="B7" s="425"/>
      <c r="C7" s="425" t="s">
        <v>112</v>
      </c>
      <c r="D7" s="426"/>
    </row>
    <row r="8" spans="1:4" s="89" customFormat="1" ht="12" customHeight="1" thickBot="1">
      <c r="A8" s="421" t="s">
        <v>70</v>
      </c>
      <c r="B8" s="427"/>
      <c r="C8" s="428" t="s">
        <v>310</v>
      </c>
      <c r="D8" s="429">
        <f>SUM(D9:D16)</f>
        <v>300</v>
      </c>
    </row>
    <row r="9" spans="1:4" s="89" customFormat="1" ht="12" customHeight="1">
      <c r="A9" s="430"/>
      <c r="B9" s="431" t="s">
        <v>168</v>
      </c>
      <c r="C9" s="432" t="s">
        <v>232</v>
      </c>
      <c r="D9" s="433"/>
    </row>
    <row r="10" spans="1:4" s="89" customFormat="1" ht="12" customHeight="1">
      <c r="A10" s="434"/>
      <c r="B10" s="431" t="s">
        <v>169</v>
      </c>
      <c r="C10" s="435" t="s">
        <v>233</v>
      </c>
      <c r="D10" s="436"/>
    </row>
    <row r="11" spans="1:4" s="89" customFormat="1" ht="12" customHeight="1">
      <c r="A11" s="434"/>
      <c r="B11" s="431" t="s">
        <v>170</v>
      </c>
      <c r="C11" s="435" t="s">
        <v>234</v>
      </c>
      <c r="D11" s="436">
        <v>300</v>
      </c>
    </row>
    <row r="12" spans="1:4" s="89" customFormat="1" ht="12" customHeight="1">
      <c r="A12" s="434"/>
      <c r="B12" s="431" t="s">
        <v>171</v>
      </c>
      <c r="C12" s="435" t="s">
        <v>235</v>
      </c>
      <c r="D12" s="436"/>
    </row>
    <row r="13" spans="1:4" s="89" customFormat="1" ht="12" customHeight="1">
      <c r="A13" s="434"/>
      <c r="B13" s="431" t="s">
        <v>199</v>
      </c>
      <c r="C13" s="437" t="s">
        <v>236</v>
      </c>
      <c r="D13" s="436"/>
    </row>
    <row r="14" spans="1:4" s="89" customFormat="1" ht="12" customHeight="1">
      <c r="A14" s="438"/>
      <c r="B14" s="431" t="s">
        <v>172</v>
      </c>
      <c r="C14" s="435" t="s">
        <v>237</v>
      </c>
      <c r="D14" s="439"/>
    </row>
    <row r="15" spans="1:4" s="90" customFormat="1" ht="12" customHeight="1">
      <c r="A15" s="434"/>
      <c r="B15" s="431" t="s">
        <v>173</v>
      </c>
      <c r="C15" s="435" t="s">
        <v>30</v>
      </c>
      <c r="D15" s="436"/>
    </row>
    <row r="16" spans="1:4" s="90" customFormat="1" ht="12" customHeight="1" thickBot="1">
      <c r="A16" s="440"/>
      <c r="B16" s="441" t="s">
        <v>183</v>
      </c>
      <c r="C16" s="437" t="s">
        <v>296</v>
      </c>
      <c r="D16" s="442"/>
    </row>
    <row r="17" spans="1:4" s="89" customFormat="1" ht="12" customHeight="1" thickBot="1">
      <c r="A17" s="421" t="s">
        <v>71</v>
      </c>
      <c r="B17" s="427"/>
      <c r="C17" s="428" t="s">
        <v>31</v>
      </c>
      <c r="D17" s="429">
        <f>SUM(D18:D21)</f>
        <v>0</v>
      </c>
    </row>
    <row r="18" spans="1:4" s="90" customFormat="1" ht="12" customHeight="1">
      <c r="A18" s="434"/>
      <c r="B18" s="431" t="s">
        <v>174</v>
      </c>
      <c r="C18" s="443" t="s">
        <v>27</v>
      </c>
      <c r="D18" s="436"/>
    </row>
    <row r="19" spans="1:4" s="90" customFormat="1" ht="12" customHeight="1">
      <c r="A19" s="434"/>
      <c r="B19" s="431" t="s">
        <v>175</v>
      </c>
      <c r="C19" s="435" t="s">
        <v>28</v>
      </c>
      <c r="D19" s="436"/>
    </row>
    <row r="20" spans="1:4" s="90" customFormat="1" ht="12" customHeight="1">
      <c r="A20" s="434"/>
      <c r="B20" s="431" t="s">
        <v>176</v>
      </c>
      <c r="C20" s="435" t="s">
        <v>29</v>
      </c>
      <c r="D20" s="436"/>
    </row>
    <row r="21" spans="1:4" s="90" customFormat="1" ht="12" customHeight="1" thickBot="1">
      <c r="A21" s="434"/>
      <c r="B21" s="431" t="s">
        <v>177</v>
      </c>
      <c r="C21" s="435" t="s">
        <v>28</v>
      </c>
      <c r="D21" s="436"/>
    </row>
    <row r="22" spans="1:4" s="90" customFormat="1" ht="12" customHeight="1" thickBot="1">
      <c r="A22" s="444" t="s">
        <v>72</v>
      </c>
      <c r="B22" s="445"/>
      <c r="C22" s="445" t="s">
        <v>32</v>
      </c>
      <c r="D22" s="429">
        <f>+D23+D24</f>
        <v>0</v>
      </c>
    </row>
    <row r="23" spans="1:4" s="89" customFormat="1" ht="12" customHeight="1">
      <c r="A23" s="446"/>
      <c r="B23" s="447" t="s">
        <v>148</v>
      </c>
      <c r="C23" s="448" t="s">
        <v>347</v>
      </c>
      <c r="D23" s="449"/>
    </row>
    <row r="24" spans="1:4" s="89" customFormat="1" ht="12" customHeight="1" thickBot="1">
      <c r="A24" s="450"/>
      <c r="B24" s="451" t="s">
        <v>149</v>
      </c>
      <c r="C24" s="452" t="s">
        <v>351</v>
      </c>
      <c r="D24" s="453"/>
    </row>
    <row r="25" spans="1:4" s="89" customFormat="1" ht="12" customHeight="1" thickBot="1">
      <c r="A25" s="450"/>
      <c r="B25" s="732"/>
      <c r="C25" s="733" t="s">
        <v>593</v>
      </c>
      <c r="D25" s="734">
        <v>8712</v>
      </c>
    </row>
    <row r="26" spans="1:4" s="89" customFormat="1" ht="12" customHeight="1" thickBot="1">
      <c r="A26" s="444" t="s">
        <v>73</v>
      </c>
      <c r="B26" s="427"/>
      <c r="C26" s="445" t="s">
        <v>585</v>
      </c>
      <c r="D26" s="454">
        <v>2107</v>
      </c>
    </row>
    <row r="27" spans="1:4" s="89" customFormat="1" ht="12" customHeight="1" thickBot="1">
      <c r="A27" s="421" t="s">
        <v>74</v>
      </c>
      <c r="B27" s="455"/>
      <c r="C27" s="445" t="s">
        <v>39</v>
      </c>
      <c r="D27" s="456">
        <f>D8+D26+D25</f>
        <v>11119</v>
      </c>
    </row>
    <row r="28" spans="1:4" s="90" customFormat="1" ht="12" customHeight="1" thickBot="1">
      <c r="A28" s="457" t="s">
        <v>75</v>
      </c>
      <c r="B28" s="365"/>
      <c r="C28" s="458" t="s">
        <v>594</v>
      </c>
      <c r="D28" s="459">
        <f>+D29+D30</f>
        <v>0</v>
      </c>
    </row>
    <row r="29" spans="1:4" s="90" customFormat="1" ht="15" customHeight="1">
      <c r="A29" s="430"/>
      <c r="B29" s="460" t="s">
        <v>155</v>
      </c>
      <c r="C29" s="448" t="s">
        <v>455</v>
      </c>
      <c r="D29" s="449"/>
    </row>
    <row r="30" spans="1:4" s="90" customFormat="1" ht="15" customHeight="1" thickBot="1">
      <c r="A30" s="366"/>
      <c r="B30" s="461" t="s">
        <v>156</v>
      </c>
      <c r="C30" s="462" t="s">
        <v>33</v>
      </c>
      <c r="D30" s="463"/>
    </row>
    <row r="31" spans="1:4" ht="15.75" thickBot="1">
      <c r="A31" s="464" t="s">
        <v>76</v>
      </c>
      <c r="B31" s="465"/>
      <c r="C31" s="466" t="s">
        <v>580</v>
      </c>
      <c r="D31" s="467"/>
    </row>
    <row r="32" spans="1:4" s="46" customFormat="1" ht="16.5" customHeight="1" thickBot="1">
      <c r="A32" s="464" t="s">
        <v>77</v>
      </c>
      <c r="B32" s="468"/>
      <c r="C32" s="469" t="s">
        <v>40</v>
      </c>
      <c r="D32" s="470">
        <f>+D27+D28+D31</f>
        <v>11119</v>
      </c>
    </row>
    <row r="33" spans="1:4" s="91" customFormat="1" ht="12" customHeight="1">
      <c r="A33" s="471"/>
      <c r="B33" s="471"/>
      <c r="C33" s="472"/>
      <c r="D33" s="473"/>
    </row>
    <row r="34" spans="1:4" ht="12" customHeight="1" thickBot="1">
      <c r="A34" s="474"/>
      <c r="B34" s="475"/>
      <c r="C34" s="475"/>
      <c r="D34" s="476"/>
    </row>
    <row r="35" spans="1:4" ht="12" customHeight="1" thickBot="1">
      <c r="A35" s="418"/>
      <c r="B35" s="477"/>
      <c r="C35" s="477" t="s">
        <v>116</v>
      </c>
      <c r="D35" s="470"/>
    </row>
    <row r="36" spans="1:4" ht="12" customHeight="1" thickBot="1">
      <c r="A36" s="444" t="s">
        <v>70</v>
      </c>
      <c r="B36" s="478"/>
      <c r="C36" s="445" t="s">
        <v>26</v>
      </c>
      <c r="D36" s="429">
        <f>SUM(D37:D41)</f>
        <v>11119</v>
      </c>
    </row>
    <row r="37" spans="1:4" ht="12" customHeight="1">
      <c r="A37" s="479"/>
      <c r="B37" s="480" t="s">
        <v>168</v>
      </c>
      <c r="C37" s="443" t="s">
        <v>101</v>
      </c>
      <c r="D37" s="481">
        <v>4987</v>
      </c>
    </row>
    <row r="38" spans="1:4" ht="12" customHeight="1">
      <c r="A38" s="482"/>
      <c r="B38" s="483" t="s">
        <v>169</v>
      </c>
      <c r="C38" s="435" t="s">
        <v>263</v>
      </c>
      <c r="D38" s="484">
        <v>1332</v>
      </c>
    </row>
    <row r="39" spans="1:4" ht="12" customHeight="1">
      <c r="A39" s="482"/>
      <c r="B39" s="483" t="s">
        <v>170</v>
      </c>
      <c r="C39" s="435" t="s">
        <v>196</v>
      </c>
      <c r="D39" s="484">
        <v>4800</v>
      </c>
    </row>
    <row r="40" spans="1:4" s="91" customFormat="1" ht="12" customHeight="1">
      <c r="A40" s="482"/>
      <c r="B40" s="483" t="s">
        <v>171</v>
      </c>
      <c r="C40" s="435" t="s">
        <v>264</v>
      </c>
      <c r="D40" s="484"/>
    </row>
    <row r="41" spans="1:4" ht="12" customHeight="1" thickBot="1">
      <c r="A41" s="482"/>
      <c r="B41" s="483" t="s">
        <v>182</v>
      </c>
      <c r="C41" s="435" t="s">
        <v>265</v>
      </c>
      <c r="D41" s="484"/>
    </row>
    <row r="42" spans="1:4" ht="12" customHeight="1" thickBot="1">
      <c r="A42" s="444" t="s">
        <v>71</v>
      </c>
      <c r="B42" s="478"/>
      <c r="C42" s="445" t="s">
        <v>37</v>
      </c>
      <c r="D42" s="429">
        <f>SUM(D43:D46)</f>
        <v>0</v>
      </c>
    </row>
    <row r="43" spans="1:4" ht="12" customHeight="1">
      <c r="A43" s="479"/>
      <c r="B43" s="480" t="s">
        <v>174</v>
      </c>
      <c r="C43" s="443" t="s">
        <v>380</v>
      </c>
      <c r="D43" s="481"/>
    </row>
    <row r="44" spans="1:4" ht="12" customHeight="1">
      <c r="A44" s="482"/>
      <c r="B44" s="483" t="s">
        <v>175</v>
      </c>
      <c r="C44" s="435" t="s">
        <v>267</v>
      </c>
      <c r="D44" s="484"/>
    </row>
    <row r="45" spans="1:4" ht="15" customHeight="1">
      <c r="A45" s="482"/>
      <c r="B45" s="483" t="s">
        <v>178</v>
      </c>
      <c r="C45" s="435" t="s">
        <v>117</v>
      </c>
      <c r="D45" s="484"/>
    </row>
    <row r="46" spans="1:4" ht="30.75" thickBot="1">
      <c r="A46" s="482"/>
      <c r="B46" s="483" t="s">
        <v>189</v>
      </c>
      <c r="C46" s="435" t="s">
        <v>34</v>
      </c>
      <c r="D46" s="484"/>
    </row>
    <row r="47" spans="1:4" ht="15" customHeight="1" thickBot="1">
      <c r="A47" s="444" t="s">
        <v>72</v>
      </c>
      <c r="B47" s="478"/>
      <c r="C47" s="478" t="s">
        <v>35</v>
      </c>
      <c r="D47" s="454"/>
    </row>
    <row r="48" spans="1:4" ht="14.25" customHeight="1" thickBot="1">
      <c r="A48" s="464" t="s">
        <v>73</v>
      </c>
      <c r="B48" s="465"/>
      <c r="C48" s="466" t="s">
        <v>38</v>
      </c>
      <c r="D48" s="467"/>
    </row>
    <row r="49" spans="1:4" ht="15.75" thickBot="1">
      <c r="A49" s="444" t="s">
        <v>74</v>
      </c>
      <c r="B49" s="485"/>
      <c r="C49" s="486" t="s">
        <v>36</v>
      </c>
      <c r="D49" s="487">
        <f>+D36+D42+D47+D48</f>
        <v>11119</v>
      </c>
    </row>
    <row r="50" spans="1:4" ht="15.75" thickBot="1">
      <c r="A50" s="488"/>
      <c r="B50" s="489"/>
      <c r="C50" s="489"/>
      <c r="D50" s="490"/>
    </row>
    <row r="51" spans="1:4" ht="15.75" thickBot="1">
      <c r="A51" s="491" t="s">
        <v>308</v>
      </c>
      <c r="B51" s="492"/>
      <c r="C51" s="493"/>
      <c r="D51" s="494">
        <v>3</v>
      </c>
    </row>
    <row r="52" spans="1:4" ht="15.75" thickBot="1">
      <c r="A52" s="491" t="s">
        <v>309</v>
      </c>
      <c r="B52" s="492"/>
      <c r="C52" s="493"/>
      <c r="D52" s="494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C12" sqref="C12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214"/>
      <c r="B1" s="215"/>
      <c r="C1" s="245"/>
      <c r="D1" s="243" t="s">
        <v>613</v>
      </c>
    </row>
    <row r="2" spans="1:4" s="87" customFormat="1" ht="25.5" customHeight="1">
      <c r="A2" s="765" t="s">
        <v>304</v>
      </c>
      <c r="B2" s="766"/>
      <c r="C2" s="410" t="s">
        <v>333</v>
      </c>
      <c r="D2" s="411" t="s">
        <v>106</v>
      </c>
    </row>
    <row r="3" spans="1:4" s="87" customFormat="1" ht="45.75" customHeight="1" thickBot="1">
      <c r="A3" s="412" t="s">
        <v>303</v>
      </c>
      <c r="B3" s="413"/>
      <c r="C3" s="729" t="s">
        <v>583</v>
      </c>
      <c r="D3" s="415" t="s">
        <v>600</v>
      </c>
    </row>
    <row r="4" spans="1:4" s="88" customFormat="1" ht="15.75" customHeight="1" thickBot="1">
      <c r="A4" s="416"/>
      <c r="B4" s="416"/>
      <c r="C4" s="416"/>
      <c r="D4" s="417" t="s">
        <v>109</v>
      </c>
    </row>
    <row r="5" spans="1:4" ht="15" thickBot="1">
      <c r="A5" s="767" t="s">
        <v>305</v>
      </c>
      <c r="B5" s="768"/>
      <c r="C5" s="419" t="s">
        <v>110</v>
      </c>
      <c r="D5" s="420" t="s">
        <v>111</v>
      </c>
    </row>
    <row r="6" spans="1:4" s="46" customFormat="1" ht="12.75" customHeight="1" thickBot="1">
      <c r="A6" s="421">
        <v>1</v>
      </c>
      <c r="B6" s="422">
        <v>2</v>
      </c>
      <c r="C6" s="422">
        <v>3</v>
      </c>
      <c r="D6" s="423">
        <v>4</v>
      </c>
    </row>
    <row r="7" spans="1:4" s="46" customFormat="1" ht="15.75" customHeight="1" thickBot="1">
      <c r="A7" s="424"/>
      <c r="B7" s="425"/>
      <c r="C7" s="425" t="s">
        <v>112</v>
      </c>
      <c r="D7" s="426"/>
    </row>
    <row r="8" spans="1:4" s="89" customFormat="1" ht="12" customHeight="1" thickBot="1">
      <c r="A8" s="421" t="s">
        <v>70</v>
      </c>
      <c r="B8" s="427"/>
      <c r="C8" s="428" t="s">
        <v>310</v>
      </c>
      <c r="D8" s="429">
        <f>SUM(D9:D16)</f>
        <v>3881</v>
      </c>
    </row>
    <row r="9" spans="1:4" s="89" customFormat="1" ht="12" customHeight="1">
      <c r="A9" s="430"/>
      <c r="B9" s="431" t="s">
        <v>168</v>
      </c>
      <c r="C9" s="432" t="s">
        <v>232</v>
      </c>
      <c r="D9" s="433"/>
    </row>
    <row r="10" spans="1:4" s="89" customFormat="1" ht="12" customHeight="1">
      <c r="A10" s="434"/>
      <c r="B10" s="431" t="s">
        <v>169</v>
      </c>
      <c r="C10" s="435" t="s">
        <v>233</v>
      </c>
      <c r="D10" s="436">
        <v>80</v>
      </c>
    </row>
    <row r="11" spans="1:4" s="89" customFormat="1" ht="12" customHeight="1">
      <c r="A11" s="434"/>
      <c r="B11" s="431" t="s">
        <v>170</v>
      </c>
      <c r="C11" s="435" t="s">
        <v>234</v>
      </c>
      <c r="D11" s="436">
        <v>3160</v>
      </c>
    </row>
    <row r="12" spans="1:4" s="89" customFormat="1" ht="12" customHeight="1">
      <c r="A12" s="434"/>
      <c r="B12" s="431" t="s">
        <v>171</v>
      </c>
      <c r="C12" s="435" t="s">
        <v>235</v>
      </c>
      <c r="D12" s="436"/>
    </row>
    <row r="13" spans="1:4" s="89" customFormat="1" ht="12" customHeight="1">
      <c r="A13" s="434"/>
      <c r="B13" s="431" t="s">
        <v>199</v>
      </c>
      <c r="C13" s="437" t="s">
        <v>236</v>
      </c>
      <c r="D13" s="436"/>
    </row>
    <row r="14" spans="1:4" s="89" customFormat="1" ht="12" customHeight="1">
      <c r="A14" s="438"/>
      <c r="B14" s="431" t="s">
        <v>172</v>
      </c>
      <c r="C14" s="435" t="s">
        <v>237</v>
      </c>
      <c r="D14" s="439">
        <v>641</v>
      </c>
    </row>
    <row r="15" spans="1:4" s="90" customFormat="1" ht="12" customHeight="1">
      <c r="A15" s="434"/>
      <c r="B15" s="431" t="s">
        <v>173</v>
      </c>
      <c r="C15" s="435" t="s">
        <v>30</v>
      </c>
      <c r="D15" s="436"/>
    </row>
    <row r="16" spans="1:4" s="90" customFormat="1" ht="12" customHeight="1" thickBot="1">
      <c r="A16" s="440"/>
      <c r="B16" s="441" t="s">
        <v>183</v>
      </c>
      <c r="C16" s="437" t="s">
        <v>296</v>
      </c>
      <c r="D16" s="442"/>
    </row>
    <row r="17" spans="1:4" s="89" customFormat="1" ht="12" customHeight="1" thickBot="1">
      <c r="A17" s="421" t="s">
        <v>71</v>
      </c>
      <c r="B17" s="427"/>
      <c r="C17" s="428" t="s">
        <v>31</v>
      </c>
      <c r="D17" s="429">
        <f>SUM(D18:D21)</f>
        <v>5913</v>
      </c>
    </row>
    <row r="18" spans="1:4" s="90" customFormat="1" ht="12" customHeight="1">
      <c r="A18" s="434"/>
      <c r="B18" s="431" t="s">
        <v>174</v>
      </c>
      <c r="C18" s="443" t="s">
        <v>27</v>
      </c>
      <c r="D18" s="436">
        <v>5913</v>
      </c>
    </row>
    <row r="19" spans="1:4" s="90" customFormat="1" ht="12" customHeight="1">
      <c r="A19" s="434"/>
      <c r="B19" s="431" t="s">
        <v>175</v>
      </c>
      <c r="C19" s="435" t="s">
        <v>28</v>
      </c>
      <c r="D19" s="436"/>
    </row>
    <row r="20" spans="1:4" s="90" customFormat="1" ht="12" customHeight="1">
      <c r="A20" s="434"/>
      <c r="B20" s="431" t="s">
        <v>176</v>
      </c>
      <c r="C20" s="435" t="s">
        <v>29</v>
      </c>
      <c r="D20" s="436"/>
    </row>
    <row r="21" spans="1:4" s="90" customFormat="1" ht="12" customHeight="1" thickBot="1">
      <c r="A21" s="434"/>
      <c r="B21" s="431" t="s">
        <v>177</v>
      </c>
      <c r="C21" s="435" t="s">
        <v>28</v>
      </c>
      <c r="D21" s="436"/>
    </row>
    <row r="22" spans="1:4" s="90" customFormat="1" ht="12" customHeight="1" thickBot="1">
      <c r="A22" s="444" t="s">
        <v>72</v>
      </c>
      <c r="B22" s="445"/>
      <c r="C22" s="445" t="s">
        <v>32</v>
      </c>
      <c r="D22" s="429">
        <f>+D23+D24</f>
        <v>0</v>
      </c>
    </row>
    <row r="23" spans="1:4" s="89" customFormat="1" ht="12" customHeight="1">
      <c r="A23" s="446"/>
      <c r="B23" s="447" t="s">
        <v>148</v>
      </c>
      <c r="C23" s="448" t="s">
        <v>347</v>
      </c>
      <c r="D23" s="449"/>
    </row>
    <row r="24" spans="1:4" s="89" customFormat="1" ht="12" customHeight="1" thickBot="1">
      <c r="A24" s="450"/>
      <c r="B24" s="451" t="s">
        <v>149</v>
      </c>
      <c r="C24" s="452" t="s">
        <v>351</v>
      </c>
      <c r="D24" s="453"/>
    </row>
    <row r="25" spans="1:4" s="89" customFormat="1" ht="12" customHeight="1" thickBot="1">
      <c r="A25" s="450"/>
      <c r="B25" s="732"/>
      <c r="C25" s="733" t="s">
        <v>593</v>
      </c>
      <c r="D25" s="734">
        <v>3375</v>
      </c>
    </row>
    <row r="26" spans="1:4" s="89" customFormat="1" ht="12" customHeight="1" thickBot="1">
      <c r="A26" s="444" t="s">
        <v>73</v>
      </c>
      <c r="B26" s="427"/>
      <c r="C26" s="445" t="s">
        <v>598</v>
      </c>
      <c r="D26" s="454">
        <v>7951</v>
      </c>
    </row>
    <row r="27" spans="1:4" s="89" customFormat="1" ht="12" customHeight="1" thickBot="1">
      <c r="A27" s="421" t="s">
        <v>74</v>
      </c>
      <c r="B27" s="455"/>
      <c r="C27" s="445" t="s">
        <v>39</v>
      </c>
      <c r="D27" s="456">
        <f>D8+D26+D17+D25</f>
        <v>21120</v>
      </c>
    </row>
    <row r="28" spans="1:4" s="90" customFormat="1" ht="12" customHeight="1" thickBot="1">
      <c r="A28" s="457" t="s">
        <v>75</v>
      </c>
      <c r="B28" s="365"/>
      <c r="C28" s="458" t="s">
        <v>594</v>
      </c>
      <c r="D28" s="459">
        <f>+D29+D30</f>
        <v>4000</v>
      </c>
    </row>
    <row r="29" spans="1:4" s="90" customFormat="1" ht="15" customHeight="1">
      <c r="A29" s="430"/>
      <c r="B29" s="460" t="s">
        <v>155</v>
      </c>
      <c r="C29" s="448" t="s">
        <v>455</v>
      </c>
      <c r="D29" s="449">
        <v>4000</v>
      </c>
    </row>
    <row r="30" spans="1:4" s="90" customFormat="1" ht="15" customHeight="1" thickBot="1">
      <c r="A30" s="366"/>
      <c r="B30" s="461" t="s">
        <v>156</v>
      </c>
      <c r="C30" s="462" t="s">
        <v>33</v>
      </c>
      <c r="D30" s="463"/>
    </row>
    <row r="31" spans="1:4" ht="15.75" thickBot="1">
      <c r="A31" s="464" t="s">
        <v>76</v>
      </c>
      <c r="B31" s="465"/>
      <c r="C31" s="466" t="s">
        <v>580</v>
      </c>
      <c r="D31" s="467"/>
    </row>
    <row r="32" spans="1:4" s="46" customFormat="1" ht="16.5" customHeight="1" thickBot="1">
      <c r="A32" s="464" t="s">
        <v>77</v>
      </c>
      <c r="B32" s="468"/>
      <c r="C32" s="469" t="s">
        <v>40</v>
      </c>
      <c r="D32" s="470">
        <f>+D27+D28+D31</f>
        <v>25120</v>
      </c>
    </row>
    <row r="33" spans="1:4" s="91" customFormat="1" ht="12" customHeight="1">
      <c r="A33" s="471"/>
      <c r="B33" s="471"/>
      <c r="C33" s="472"/>
      <c r="D33" s="473"/>
    </row>
    <row r="34" spans="1:4" ht="12" customHeight="1" thickBot="1">
      <c r="A34" s="474"/>
      <c r="B34" s="475"/>
      <c r="C34" s="475"/>
      <c r="D34" s="476"/>
    </row>
    <row r="35" spans="1:4" ht="12" customHeight="1" thickBot="1">
      <c r="A35" s="418"/>
      <c r="B35" s="477"/>
      <c r="C35" s="477" t="s">
        <v>116</v>
      </c>
      <c r="D35" s="470"/>
    </row>
    <row r="36" spans="1:4" ht="12" customHeight="1" thickBot="1">
      <c r="A36" s="444" t="s">
        <v>70</v>
      </c>
      <c r="B36" s="478"/>
      <c r="C36" s="445" t="s">
        <v>26</v>
      </c>
      <c r="D36" s="429">
        <f>SUM(D37:D41)</f>
        <v>25120</v>
      </c>
    </row>
    <row r="37" spans="1:4" ht="12" customHeight="1">
      <c r="A37" s="479"/>
      <c r="B37" s="480" t="s">
        <v>168</v>
      </c>
      <c r="C37" s="443" t="s">
        <v>101</v>
      </c>
      <c r="D37" s="481">
        <v>10698</v>
      </c>
    </row>
    <row r="38" spans="1:4" ht="12" customHeight="1">
      <c r="A38" s="482"/>
      <c r="B38" s="483" t="s">
        <v>169</v>
      </c>
      <c r="C38" s="435" t="s">
        <v>263</v>
      </c>
      <c r="D38" s="484">
        <v>2017</v>
      </c>
    </row>
    <row r="39" spans="1:4" ht="12" customHeight="1">
      <c r="A39" s="482"/>
      <c r="B39" s="483" t="s">
        <v>170</v>
      </c>
      <c r="C39" s="435" t="s">
        <v>196</v>
      </c>
      <c r="D39" s="484">
        <v>12405</v>
      </c>
    </row>
    <row r="40" spans="1:4" s="91" customFormat="1" ht="12" customHeight="1">
      <c r="A40" s="482"/>
      <c r="B40" s="483" t="s">
        <v>171</v>
      </c>
      <c r="C40" s="435" t="s">
        <v>264</v>
      </c>
      <c r="D40" s="484"/>
    </row>
    <row r="41" spans="1:4" ht="12" customHeight="1" thickBot="1">
      <c r="A41" s="482"/>
      <c r="B41" s="483" t="s">
        <v>182</v>
      </c>
      <c r="C41" s="435" t="s">
        <v>265</v>
      </c>
      <c r="D41" s="484"/>
    </row>
    <row r="42" spans="1:4" ht="12" customHeight="1" thickBot="1">
      <c r="A42" s="444" t="s">
        <v>71</v>
      </c>
      <c r="B42" s="478"/>
      <c r="C42" s="445" t="s">
        <v>37</v>
      </c>
      <c r="D42" s="429">
        <f>SUM(D43:D46)</f>
        <v>0</v>
      </c>
    </row>
    <row r="43" spans="1:4" ht="12" customHeight="1">
      <c r="A43" s="479"/>
      <c r="B43" s="480" t="s">
        <v>174</v>
      </c>
      <c r="C43" s="443" t="s">
        <v>380</v>
      </c>
      <c r="D43" s="481"/>
    </row>
    <row r="44" spans="1:4" ht="12" customHeight="1">
      <c r="A44" s="482"/>
      <c r="B44" s="483" t="s">
        <v>175</v>
      </c>
      <c r="C44" s="435" t="s">
        <v>267</v>
      </c>
      <c r="D44" s="484"/>
    </row>
    <row r="45" spans="1:4" ht="15" customHeight="1">
      <c r="A45" s="482"/>
      <c r="B45" s="483" t="s">
        <v>178</v>
      </c>
      <c r="C45" s="435" t="s">
        <v>117</v>
      </c>
      <c r="D45" s="484"/>
    </row>
    <row r="46" spans="1:4" ht="30.75" thickBot="1">
      <c r="A46" s="482"/>
      <c r="B46" s="483" t="s">
        <v>189</v>
      </c>
      <c r="C46" s="435" t="s">
        <v>34</v>
      </c>
      <c r="D46" s="484"/>
    </row>
    <row r="47" spans="1:4" ht="15" customHeight="1" thickBot="1">
      <c r="A47" s="444" t="s">
        <v>72</v>
      </c>
      <c r="B47" s="478"/>
      <c r="C47" s="478" t="s">
        <v>35</v>
      </c>
      <c r="D47" s="454"/>
    </row>
    <row r="48" spans="1:4" ht="14.25" customHeight="1" thickBot="1">
      <c r="A48" s="464" t="s">
        <v>73</v>
      </c>
      <c r="B48" s="465"/>
      <c r="C48" s="466" t="s">
        <v>38</v>
      </c>
      <c r="D48" s="467"/>
    </row>
    <row r="49" spans="1:4" ht="15.75" thickBot="1">
      <c r="A49" s="444" t="s">
        <v>74</v>
      </c>
      <c r="B49" s="485"/>
      <c r="C49" s="486" t="s">
        <v>36</v>
      </c>
      <c r="D49" s="487">
        <f>+D36+D42+D47+D48</f>
        <v>25120</v>
      </c>
    </row>
    <row r="50" spans="1:4" ht="15.75" thickBot="1">
      <c r="A50" s="488"/>
      <c r="B50" s="489"/>
      <c r="C50" s="489"/>
      <c r="D50" s="490"/>
    </row>
    <row r="51" spans="1:4" ht="15.75" thickBot="1">
      <c r="A51" s="491" t="s">
        <v>308</v>
      </c>
      <c r="B51" s="492"/>
      <c r="C51" s="493"/>
      <c r="D51" s="494">
        <v>3</v>
      </c>
    </row>
    <row r="52" spans="1:4" ht="15.75" thickBot="1">
      <c r="A52" s="491" t="s">
        <v>309</v>
      </c>
      <c r="B52" s="492"/>
      <c r="C52" s="493"/>
      <c r="D52" s="494">
        <v>7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D8" sqref="D8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214"/>
      <c r="B1" s="215"/>
      <c r="C1" s="245"/>
      <c r="D1" s="243" t="s">
        <v>614</v>
      </c>
    </row>
    <row r="2" spans="1:4" s="87" customFormat="1" ht="25.5" customHeight="1">
      <c r="A2" s="765" t="s">
        <v>304</v>
      </c>
      <c r="B2" s="766"/>
      <c r="C2" s="410" t="s">
        <v>333</v>
      </c>
      <c r="D2" s="411" t="s">
        <v>106</v>
      </c>
    </row>
    <row r="3" spans="1:4" s="87" customFormat="1" ht="16.5" thickBot="1">
      <c r="A3" s="412" t="s">
        <v>303</v>
      </c>
      <c r="B3" s="413"/>
      <c r="C3" s="728" t="s">
        <v>587</v>
      </c>
      <c r="D3" s="415" t="s">
        <v>601</v>
      </c>
    </row>
    <row r="4" spans="1:4" s="88" customFormat="1" ht="15.75" customHeight="1" thickBot="1">
      <c r="A4" s="416"/>
      <c r="B4" s="416"/>
      <c r="C4" s="416"/>
      <c r="D4" s="417" t="s">
        <v>109</v>
      </c>
    </row>
    <row r="5" spans="1:4" ht="15" thickBot="1">
      <c r="A5" s="767" t="s">
        <v>305</v>
      </c>
      <c r="B5" s="768"/>
      <c r="C5" s="419" t="s">
        <v>110</v>
      </c>
      <c r="D5" s="420" t="s">
        <v>111</v>
      </c>
    </row>
    <row r="6" spans="1:4" s="46" customFormat="1" ht="12.75" customHeight="1" thickBot="1">
      <c r="A6" s="421">
        <v>1</v>
      </c>
      <c r="B6" s="422">
        <v>2</v>
      </c>
      <c r="C6" s="422">
        <v>3</v>
      </c>
      <c r="D6" s="423">
        <v>4</v>
      </c>
    </row>
    <row r="7" spans="1:4" s="46" customFormat="1" ht="15.75" customHeight="1" thickBot="1">
      <c r="A7" s="424"/>
      <c r="B7" s="425"/>
      <c r="C7" s="425" t="s">
        <v>112</v>
      </c>
      <c r="D7" s="426"/>
    </row>
    <row r="8" spans="1:4" s="89" customFormat="1" ht="12" customHeight="1" thickBot="1">
      <c r="A8" s="421" t="s">
        <v>70</v>
      </c>
      <c r="B8" s="427"/>
      <c r="C8" s="428" t="s">
        <v>310</v>
      </c>
      <c r="D8" s="429">
        <f>SUM(D9:D16)</f>
        <v>13331</v>
      </c>
    </row>
    <row r="9" spans="1:4" s="89" customFormat="1" ht="12" customHeight="1">
      <c r="A9" s="430"/>
      <c r="B9" s="431" t="s">
        <v>168</v>
      </c>
      <c r="C9" s="432" t="s">
        <v>232</v>
      </c>
      <c r="D9" s="433"/>
    </row>
    <row r="10" spans="1:4" s="89" customFormat="1" ht="12" customHeight="1">
      <c r="A10" s="434"/>
      <c r="B10" s="431" t="s">
        <v>169</v>
      </c>
      <c r="C10" s="435" t="s">
        <v>233</v>
      </c>
      <c r="D10" s="436">
        <v>3902</v>
      </c>
    </row>
    <row r="11" spans="1:4" s="89" customFormat="1" ht="12" customHeight="1">
      <c r="A11" s="434"/>
      <c r="B11" s="431" t="s">
        <v>170</v>
      </c>
      <c r="C11" s="435" t="s">
        <v>234</v>
      </c>
      <c r="D11" s="436"/>
    </row>
    <row r="12" spans="1:4" s="89" customFormat="1" ht="12" customHeight="1">
      <c r="A12" s="434"/>
      <c r="B12" s="431" t="s">
        <v>171</v>
      </c>
      <c r="C12" s="435" t="s">
        <v>235</v>
      </c>
      <c r="D12" s="436">
        <v>4830</v>
      </c>
    </row>
    <row r="13" spans="1:4" s="89" customFormat="1" ht="12" customHeight="1">
      <c r="A13" s="434"/>
      <c r="B13" s="431" t="s">
        <v>199</v>
      </c>
      <c r="C13" s="437" t="s">
        <v>236</v>
      </c>
      <c r="D13" s="436">
        <v>1765</v>
      </c>
    </row>
    <row r="14" spans="1:4" s="89" customFormat="1" ht="12" customHeight="1">
      <c r="A14" s="438"/>
      <c r="B14" s="431" t="s">
        <v>172</v>
      </c>
      <c r="C14" s="435" t="s">
        <v>237</v>
      </c>
      <c r="D14" s="439">
        <v>2834</v>
      </c>
    </row>
    <row r="15" spans="1:4" s="90" customFormat="1" ht="12" customHeight="1">
      <c r="A15" s="434"/>
      <c r="B15" s="431" t="s">
        <v>173</v>
      </c>
      <c r="C15" s="435" t="s">
        <v>30</v>
      </c>
      <c r="D15" s="436"/>
    </row>
    <row r="16" spans="1:4" s="90" customFormat="1" ht="12" customHeight="1" thickBot="1">
      <c r="A16" s="440"/>
      <c r="B16" s="441" t="s">
        <v>183</v>
      </c>
      <c r="C16" s="437" t="s">
        <v>296</v>
      </c>
      <c r="D16" s="442"/>
    </row>
    <row r="17" spans="1:4" s="89" customFormat="1" ht="12" customHeight="1" thickBot="1">
      <c r="A17" s="421" t="s">
        <v>71</v>
      </c>
      <c r="B17" s="427"/>
      <c r="C17" s="428" t="s">
        <v>31</v>
      </c>
      <c r="D17" s="429">
        <f>SUM(D18:D21)</f>
        <v>0</v>
      </c>
    </row>
    <row r="18" spans="1:4" s="90" customFormat="1" ht="12" customHeight="1">
      <c r="A18" s="434"/>
      <c r="B18" s="431" t="s">
        <v>174</v>
      </c>
      <c r="C18" s="443" t="s">
        <v>27</v>
      </c>
      <c r="D18" s="436"/>
    </row>
    <row r="19" spans="1:4" s="90" customFormat="1" ht="12" customHeight="1">
      <c r="A19" s="434"/>
      <c r="B19" s="431" t="s">
        <v>175</v>
      </c>
      <c r="C19" s="435" t="s">
        <v>28</v>
      </c>
      <c r="D19" s="436"/>
    </row>
    <row r="20" spans="1:4" s="90" customFormat="1" ht="12" customHeight="1">
      <c r="A20" s="434"/>
      <c r="B20" s="431" t="s">
        <v>176</v>
      </c>
      <c r="C20" s="435" t="s">
        <v>29</v>
      </c>
      <c r="D20" s="436"/>
    </row>
    <row r="21" spans="1:4" s="90" customFormat="1" ht="12" customHeight="1" thickBot="1">
      <c r="A21" s="434"/>
      <c r="B21" s="431" t="s">
        <v>177</v>
      </c>
      <c r="C21" s="435" t="s">
        <v>28</v>
      </c>
      <c r="D21" s="436"/>
    </row>
    <row r="22" spans="1:4" s="90" customFormat="1" ht="12" customHeight="1" thickBot="1">
      <c r="A22" s="444" t="s">
        <v>72</v>
      </c>
      <c r="B22" s="445"/>
      <c r="C22" s="445" t="s">
        <v>32</v>
      </c>
      <c r="D22" s="429">
        <f>+D23+D24</f>
        <v>0</v>
      </c>
    </row>
    <row r="23" spans="1:4" s="89" customFormat="1" ht="12" customHeight="1">
      <c r="A23" s="446"/>
      <c r="B23" s="447" t="s">
        <v>148</v>
      </c>
      <c r="C23" s="448" t="s">
        <v>347</v>
      </c>
      <c r="D23" s="449"/>
    </row>
    <row r="24" spans="1:4" s="89" customFormat="1" ht="12" customHeight="1" thickBot="1">
      <c r="A24" s="450"/>
      <c r="B24" s="451" t="s">
        <v>149</v>
      </c>
      <c r="C24" s="452" t="s">
        <v>351</v>
      </c>
      <c r="D24" s="453"/>
    </row>
    <row r="25" spans="1:4" s="89" customFormat="1" ht="12" customHeight="1" thickBot="1">
      <c r="A25" s="450"/>
      <c r="B25" s="732"/>
      <c r="C25" s="733" t="s">
        <v>593</v>
      </c>
      <c r="D25" s="453">
        <v>6964</v>
      </c>
    </row>
    <row r="26" spans="1:4" s="89" customFormat="1" ht="12" customHeight="1" thickBot="1">
      <c r="A26" s="444" t="s">
        <v>73</v>
      </c>
      <c r="B26" s="427"/>
      <c r="C26" s="445" t="s">
        <v>585</v>
      </c>
      <c r="D26" s="454">
        <v>11078</v>
      </c>
    </row>
    <row r="27" spans="1:4" s="89" customFormat="1" ht="12" customHeight="1" thickBot="1">
      <c r="A27" s="421" t="s">
        <v>74</v>
      </c>
      <c r="B27" s="455"/>
      <c r="C27" s="445" t="s">
        <v>39</v>
      </c>
      <c r="D27" s="456">
        <f>D8+D26+D25</f>
        <v>31373</v>
      </c>
    </row>
    <row r="28" spans="1:4" s="90" customFormat="1" ht="12" customHeight="1" thickBot="1">
      <c r="A28" s="457" t="s">
        <v>75</v>
      </c>
      <c r="B28" s="365"/>
      <c r="C28" s="458" t="s">
        <v>594</v>
      </c>
      <c r="D28" s="459">
        <f>+D29+D30</f>
        <v>1362</v>
      </c>
    </row>
    <row r="29" spans="1:4" s="90" customFormat="1" ht="15" customHeight="1">
      <c r="A29" s="430"/>
      <c r="B29" s="460" t="s">
        <v>155</v>
      </c>
      <c r="C29" s="448" t="s">
        <v>455</v>
      </c>
      <c r="D29" s="449">
        <v>1362</v>
      </c>
    </row>
    <row r="30" spans="1:4" s="90" customFormat="1" ht="15" customHeight="1" thickBot="1">
      <c r="A30" s="366"/>
      <c r="B30" s="461" t="s">
        <v>156</v>
      </c>
      <c r="C30" s="462" t="s">
        <v>33</v>
      </c>
      <c r="D30" s="463"/>
    </row>
    <row r="31" spans="1:4" ht="15.75" thickBot="1">
      <c r="A31" s="464" t="s">
        <v>76</v>
      </c>
      <c r="B31" s="465"/>
      <c r="C31" s="466" t="s">
        <v>580</v>
      </c>
      <c r="D31" s="467"/>
    </row>
    <row r="32" spans="1:4" s="46" customFormat="1" ht="16.5" customHeight="1" thickBot="1">
      <c r="A32" s="464" t="s">
        <v>77</v>
      </c>
      <c r="B32" s="468"/>
      <c r="C32" s="469" t="s">
        <v>40</v>
      </c>
      <c r="D32" s="470">
        <f>+D27+D28+D31</f>
        <v>32735</v>
      </c>
    </row>
    <row r="33" spans="1:4" s="91" customFormat="1" ht="12" customHeight="1">
      <c r="A33" s="471"/>
      <c r="B33" s="471"/>
      <c r="C33" s="472"/>
      <c r="D33" s="473"/>
    </row>
    <row r="34" spans="1:4" ht="12" customHeight="1" thickBot="1">
      <c r="A34" s="474"/>
      <c r="B34" s="475"/>
      <c r="C34" s="475"/>
      <c r="D34" s="476"/>
    </row>
    <row r="35" spans="1:4" ht="12" customHeight="1" thickBot="1">
      <c r="A35" s="418"/>
      <c r="B35" s="477"/>
      <c r="C35" s="477" t="s">
        <v>116</v>
      </c>
      <c r="D35" s="470"/>
    </row>
    <row r="36" spans="1:4" ht="12" customHeight="1" thickBot="1">
      <c r="A36" s="444" t="s">
        <v>70</v>
      </c>
      <c r="B36" s="478"/>
      <c r="C36" s="445" t="s">
        <v>26</v>
      </c>
      <c r="D36" s="429">
        <f>SUM(D37:D41)</f>
        <v>32735</v>
      </c>
    </row>
    <row r="37" spans="1:4" ht="12" customHeight="1">
      <c r="A37" s="479"/>
      <c r="B37" s="480" t="s">
        <v>168</v>
      </c>
      <c r="C37" s="443" t="s">
        <v>101</v>
      </c>
      <c r="D37" s="481">
        <v>7758</v>
      </c>
    </row>
    <row r="38" spans="1:4" ht="12" customHeight="1">
      <c r="A38" s="482"/>
      <c r="B38" s="483" t="s">
        <v>169</v>
      </c>
      <c r="C38" s="435" t="s">
        <v>263</v>
      </c>
      <c r="D38" s="484">
        <v>2068</v>
      </c>
    </row>
    <row r="39" spans="1:4" ht="12" customHeight="1">
      <c r="A39" s="482"/>
      <c r="B39" s="483" t="s">
        <v>170</v>
      </c>
      <c r="C39" s="435" t="s">
        <v>196</v>
      </c>
      <c r="D39" s="484">
        <v>22909</v>
      </c>
    </row>
    <row r="40" spans="1:4" s="91" customFormat="1" ht="12" customHeight="1">
      <c r="A40" s="482"/>
      <c r="B40" s="483" t="s">
        <v>171</v>
      </c>
      <c r="C40" s="435" t="s">
        <v>264</v>
      </c>
      <c r="D40" s="484"/>
    </row>
    <row r="41" spans="1:4" ht="12" customHeight="1" thickBot="1">
      <c r="A41" s="482"/>
      <c r="B41" s="483" t="s">
        <v>182</v>
      </c>
      <c r="C41" s="435" t="s">
        <v>265</v>
      </c>
      <c r="D41" s="484"/>
    </row>
    <row r="42" spans="1:4" ht="12" customHeight="1" thickBot="1">
      <c r="A42" s="444" t="s">
        <v>71</v>
      </c>
      <c r="B42" s="478"/>
      <c r="C42" s="445" t="s">
        <v>37</v>
      </c>
      <c r="D42" s="429">
        <f>SUM(D43:D46)</f>
        <v>0</v>
      </c>
    </row>
    <row r="43" spans="1:4" ht="12" customHeight="1">
      <c r="A43" s="479"/>
      <c r="B43" s="480" t="s">
        <v>174</v>
      </c>
      <c r="C43" s="443" t="s">
        <v>380</v>
      </c>
      <c r="D43" s="481"/>
    </row>
    <row r="44" spans="1:4" ht="12" customHeight="1">
      <c r="A44" s="482"/>
      <c r="B44" s="483" t="s">
        <v>175</v>
      </c>
      <c r="C44" s="435" t="s">
        <v>267</v>
      </c>
      <c r="D44" s="484"/>
    </row>
    <row r="45" spans="1:4" ht="15" customHeight="1">
      <c r="A45" s="482"/>
      <c r="B45" s="483" t="s">
        <v>178</v>
      </c>
      <c r="C45" s="435" t="s">
        <v>117</v>
      </c>
      <c r="D45" s="484"/>
    </row>
    <row r="46" spans="1:4" ht="30.75" thickBot="1">
      <c r="A46" s="482"/>
      <c r="B46" s="483" t="s">
        <v>189</v>
      </c>
      <c r="C46" s="435" t="s">
        <v>34</v>
      </c>
      <c r="D46" s="484"/>
    </row>
    <row r="47" spans="1:4" ht="15" customHeight="1" thickBot="1">
      <c r="A47" s="444" t="s">
        <v>72</v>
      </c>
      <c r="B47" s="478"/>
      <c r="C47" s="478" t="s">
        <v>35</v>
      </c>
      <c r="D47" s="454"/>
    </row>
    <row r="48" spans="1:4" ht="14.25" customHeight="1" thickBot="1">
      <c r="A48" s="464" t="s">
        <v>73</v>
      </c>
      <c r="B48" s="465"/>
      <c r="C48" s="466" t="s">
        <v>38</v>
      </c>
      <c r="D48" s="467"/>
    </row>
    <row r="49" spans="1:4" ht="15.75" thickBot="1">
      <c r="A49" s="444" t="s">
        <v>74</v>
      </c>
      <c r="B49" s="485"/>
      <c r="C49" s="486" t="s">
        <v>36</v>
      </c>
      <c r="D49" s="487">
        <f>+D36+D42+D47+D48</f>
        <v>32735</v>
      </c>
    </row>
    <row r="50" spans="1:4" ht="15.75" thickBot="1">
      <c r="A50" s="488"/>
      <c r="B50" s="489"/>
      <c r="C50" s="489"/>
      <c r="D50" s="490"/>
    </row>
    <row r="51" spans="1:4" ht="15.75" thickBot="1">
      <c r="A51" s="491" t="s">
        <v>308</v>
      </c>
      <c r="B51" s="492"/>
      <c r="C51" s="493"/>
      <c r="D51" s="494">
        <v>6</v>
      </c>
    </row>
    <row r="52" spans="1:4" ht="15.75" thickBot="1">
      <c r="A52" s="491" t="s">
        <v>309</v>
      </c>
      <c r="B52" s="492"/>
      <c r="C52" s="493"/>
      <c r="D52" s="494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D15" sqref="D15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214"/>
      <c r="B1" s="215"/>
      <c r="C1" s="245"/>
      <c r="D1" s="243" t="s">
        <v>615</v>
      </c>
    </row>
    <row r="2" spans="1:4" s="87" customFormat="1" ht="25.5" customHeight="1">
      <c r="A2" s="765" t="s">
        <v>304</v>
      </c>
      <c r="B2" s="766"/>
      <c r="C2" s="410" t="s">
        <v>333</v>
      </c>
      <c r="D2" s="411" t="s">
        <v>106</v>
      </c>
    </row>
    <row r="3" spans="1:4" s="87" customFormat="1" ht="16.5" thickBot="1">
      <c r="A3" s="412" t="s">
        <v>303</v>
      </c>
      <c r="B3" s="413"/>
      <c r="C3" s="728" t="s">
        <v>589</v>
      </c>
      <c r="D3" s="415" t="s">
        <v>602</v>
      </c>
    </row>
    <row r="4" spans="1:4" s="88" customFormat="1" ht="15.75" customHeight="1" thickBot="1">
      <c r="A4" s="416"/>
      <c r="B4" s="416"/>
      <c r="C4" s="416"/>
      <c r="D4" s="417" t="s">
        <v>109</v>
      </c>
    </row>
    <row r="5" spans="1:4" ht="15" thickBot="1">
      <c r="A5" s="767" t="s">
        <v>305</v>
      </c>
      <c r="B5" s="768"/>
      <c r="C5" s="419" t="s">
        <v>110</v>
      </c>
      <c r="D5" s="420" t="s">
        <v>111</v>
      </c>
    </row>
    <row r="6" spans="1:4" s="46" customFormat="1" ht="12.75" customHeight="1" thickBot="1">
      <c r="A6" s="421">
        <v>1</v>
      </c>
      <c r="B6" s="422">
        <v>2</v>
      </c>
      <c r="C6" s="422">
        <v>3</v>
      </c>
      <c r="D6" s="423">
        <v>4</v>
      </c>
    </row>
    <row r="7" spans="1:4" s="46" customFormat="1" ht="15.75" customHeight="1" thickBot="1">
      <c r="A7" s="424"/>
      <c r="B7" s="425"/>
      <c r="C7" s="425" t="s">
        <v>112</v>
      </c>
      <c r="D7" s="426"/>
    </row>
    <row r="8" spans="1:4" s="89" customFormat="1" ht="12" customHeight="1" thickBot="1">
      <c r="A8" s="421" t="s">
        <v>70</v>
      </c>
      <c r="B8" s="427"/>
      <c r="C8" s="428" t="s">
        <v>310</v>
      </c>
      <c r="D8" s="429">
        <f>SUM(D9:D16)</f>
        <v>608</v>
      </c>
    </row>
    <row r="9" spans="1:4" s="89" customFormat="1" ht="12" customHeight="1">
      <c r="A9" s="430"/>
      <c r="B9" s="431" t="s">
        <v>168</v>
      </c>
      <c r="C9" s="432" t="s">
        <v>232</v>
      </c>
      <c r="D9" s="433"/>
    </row>
    <row r="10" spans="1:4" s="89" customFormat="1" ht="12" customHeight="1">
      <c r="A10" s="434"/>
      <c r="B10" s="431" t="s">
        <v>169</v>
      </c>
      <c r="C10" s="435" t="s">
        <v>233</v>
      </c>
      <c r="D10" s="436"/>
    </row>
    <row r="11" spans="1:4" s="89" customFormat="1" ht="12" customHeight="1">
      <c r="A11" s="434"/>
      <c r="B11" s="431" t="s">
        <v>170</v>
      </c>
      <c r="C11" s="435" t="s">
        <v>234</v>
      </c>
      <c r="D11" s="436">
        <v>608</v>
      </c>
    </row>
    <row r="12" spans="1:4" s="89" customFormat="1" ht="12" customHeight="1">
      <c r="A12" s="434"/>
      <c r="B12" s="431" t="s">
        <v>171</v>
      </c>
      <c r="C12" s="435" t="s">
        <v>235</v>
      </c>
      <c r="D12" s="436"/>
    </row>
    <row r="13" spans="1:4" s="89" customFormat="1" ht="12" customHeight="1">
      <c r="A13" s="434"/>
      <c r="B13" s="431" t="s">
        <v>199</v>
      </c>
      <c r="C13" s="437" t="s">
        <v>236</v>
      </c>
      <c r="D13" s="436"/>
    </row>
    <row r="14" spans="1:4" s="89" customFormat="1" ht="12" customHeight="1">
      <c r="A14" s="438"/>
      <c r="B14" s="431" t="s">
        <v>172</v>
      </c>
      <c r="C14" s="435" t="s">
        <v>237</v>
      </c>
      <c r="D14" s="439"/>
    </row>
    <row r="15" spans="1:4" s="90" customFormat="1" ht="12" customHeight="1">
      <c r="A15" s="434"/>
      <c r="B15" s="431" t="s">
        <v>173</v>
      </c>
      <c r="C15" s="435" t="s">
        <v>30</v>
      </c>
      <c r="D15" s="436"/>
    </row>
    <row r="16" spans="1:4" s="90" customFormat="1" ht="12" customHeight="1" thickBot="1">
      <c r="A16" s="440"/>
      <c r="B16" s="441" t="s">
        <v>183</v>
      </c>
      <c r="C16" s="437" t="s">
        <v>296</v>
      </c>
      <c r="D16" s="442"/>
    </row>
    <row r="17" spans="1:4" s="89" customFormat="1" ht="12" customHeight="1" thickBot="1">
      <c r="A17" s="421" t="s">
        <v>71</v>
      </c>
      <c r="B17" s="427"/>
      <c r="C17" s="428" t="s">
        <v>31</v>
      </c>
      <c r="D17" s="429">
        <f>SUM(D18:D21)</f>
        <v>0</v>
      </c>
    </row>
    <row r="18" spans="1:4" s="90" customFormat="1" ht="12" customHeight="1">
      <c r="A18" s="434"/>
      <c r="B18" s="431" t="s">
        <v>174</v>
      </c>
      <c r="C18" s="443" t="s">
        <v>27</v>
      </c>
      <c r="D18" s="436"/>
    </row>
    <row r="19" spans="1:4" s="90" customFormat="1" ht="12" customHeight="1">
      <c r="A19" s="434"/>
      <c r="B19" s="431" t="s">
        <v>175</v>
      </c>
      <c r="C19" s="435" t="s">
        <v>28</v>
      </c>
      <c r="D19" s="436"/>
    </row>
    <row r="20" spans="1:4" s="90" customFormat="1" ht="12" customHeight="1">
      <c r="A20" s="434"/>
      <c r="B20" s="431" t="s">
        <v>176</v>
      </c>
      <c r="C20" s="435" t="s">
        <v>29</v>
      </c>
      <c r="D20" s="436"/>
    </row>
    <row r="21" spans="1:4" s="90" customFormat="1" ht="12" customHeight="1" thickBot="1">
      <c r="A21" s="434"/>
      <c r="B21" s="431" t="s">
        <v>177</v>
      </c>
      <c r="C21" s="435" t="s">
        <v>28</v>
      </c>
      <c r="D21" s="436"/>
    </row>
    <row r="22" spans="1:4" s="90" customFormat="1" ht="12" customHeight="1" thickBot="1">
      <c r="A22" s="444" t="s">
        <v>72</v>
      </c>
      <c r="B22" s="445"/>
      <c r="C22" s="445" t="s">
        <v>32</v>
      </c>
      <c r="D22" s="429">
        <f>+D23+D24</f>
        <v>0</v>
      </c>
    </row>
    <row r="23" spans="1:4" s="89" customFormat="1" ht="12" customHeight="1">
      <c r="A23" s="446"/>
      <c r="B23" s="447" t="s">
        <v>148</v>
      </c>
      <c r="C23" s="448" t="s">
        <v>347</v>
      </c>
      <c r="D23" s="449"/>
    </row>
    <row r="24" spans="1:4" s="89" customFormat="1" ht="12" customHeight="1" thickBot="1">
      <c r="A24" s="450"/>
      <c r="B24" s="451" t="s">
        <v>149</v>
      </c>
      <c r="C24" s="452" t="s">
        <v>351</v>
      </c>
      <c r="D24" s="453"/>
    </row>
    <row r="25" spans="1:4" s="89" customFormat="1" ht="12" customHeight="1" thickBot="1">
      <c r="A25" s="444" t="s">
        <v>73</v>
      </c>
      <c r="B25" s="427"/>
      <c r="C25" s="445" t="s">
        <v>584</v>
      </c>
      <c r="D25" s="454"/>
    </row>
    <row r="26" spans="1:4" s="89" customFormat="1" ht="12" customHeight="1" thickBot="1">
      <c r="A26" s="421" t="s">
        <v>74</v>
      </c>
      <c r="B26" s="455"/>
      <c r="C26" s="445" t="s">
        <v>39</v>
      </c>
      <c r="D26" s="456">
        <f>D8+D25</f>
        <v>608</v>
      </c>
    </row>
    <row r="27" spans="1:4" s="90" customFormat="1" ht="12" customHeight="1" thickBot="1">
      <c r="A27" s="457" t="s">
        <v>75</v>
      </c>
      <c r="B27" s="365"/>
      <c r="C27" s="458" t="s">
        <v>41</v>
      </c>
      <c r="D27" s="459">
        <f>+D28+D29</f>
        <v>0</v>
      </c>
    </row>
    <row r="28" spans="1:4" s="90" customFormat="1" ht="15" customHeight="1">
      <c r="A28" s="430"/>
      <c r="B28" s="460" t="s">
        <v>155</v>
      </c>
      <c r="C28" s="448" t="s">
        <v>455</v>
      </c>
      <c r="D28" s="449"/>
    </row>
    <row r="29" spans="1:4" s="90" customFormat="1" ht="15" customHeight="1" thickBot="1">
      <c r="A29" s="366"/>
      <c r="B29" s="461" t="s">
        <v>156</v>
      </c>
      <c r="C29" s="462" t="s">
        <v>33</v>
      </c>
      <c r="D29" s="463"/>
    </row>
    <row r="30" spans="1:4" ht="15.75" thickBot="1">
      <c r="A30" s="464" t="s">
        <v>76</v>
      </c>
      <c r="B30" s="465"/>
      <c r="C30" s="466" t="s">
        <v>42</v>
      </c>
      <c r="D30" s="467"/>
    </row>
    <row r="31" spans="1:4" s="46" customFormat="1" ht="16.5" customHeight="1" thickBot="1">
      <c r="A31" s="464" t="s">
        <v>77</v>
      </c>
      <c r="B31" s="468"/>
      <c r="C31" s="469" t="s">
        <v>40</v>
      </c>
      <c r="D31" s="470">
        <f>+D26+D27+D30</f>
        <v>608</v>
      </c>
    </row>
    <row r="32" spans="1:4" s="91" customFormat="1" ht="12" customHeight="1">
      <c r="A32" s="471"/>
      <c r="B32" s="471"/>
      <c r="C32" s="472"/>
      <c r="D32" s="473"/>
    </row>
    <row r="33" spans="1:4" ht="12" customHeight="1" thickBot="1">
      <c r="A33" s="474"/>
      <c r="B33" s="475"/>
      <c r="C33" s="475"/>
      <c r="D33" s="476"/>
    </row>
    <row r="34" spans="1:4" ht="12" customHeight="1" thickBot="1">
      <c r="A34" s="418"/>
      <c r="B34" s="477"/>
      <c r="C34" s="477" t="s">
        <v>116</v>
      </c>
      <c r="D34" s="470"/>
    </row>
    <row r="35" spans="1:4" ht="12" customHeight="1" thickBot="1">
      <c r="A35" s="444" t="s">
        <v>70</v>
      </c>
      <c r="B35" s="478"/>
      <c r="C35" s="445" t="s">
        <v>26</v>
      </c>
      <c r="D35" s="429">
        <f>SUM(D36:D40)</f>
        <v>608</v>
      </c>
    </row>
    <row r="36" spans="1:4" ht="12" customHeight="1">
      <c r="A36" s="479"/>
      <c r="B36" s="480" t="s">
        <v>168</v>
      </c>
      <c r="C36" s="443" t="s">
        <v>101</v>
      </c>
      <c r="D36" s="481"/>
    </row>
    <row r="37" spans="1:4" ht="12" customHeight="1">
      <c r="A37" s="482"/>
      <c r="B37" s="483" t="s">
        <v>169</v>
      </c>
      <c r="C37" s="435" t="s">
        <v>263</v>
      </c>
      <c r="D37" s="484"/>
    </row>
    <row r="38" spans="1:4" ht="12" customHeight="1">
      <c r="A38" s="482"/>
      <c r="B38" s="483" t="s">
        <v>170</v>
      </c>
      <c r="C38" s="435" t="s">
        <v>196</v>
      </c>
      <c r="D38" s="484">
        <v>608</v>
      </c>
    </row>
    <row r="39" spans="1:4" s="91" customFormat="1" ht="12" customHeight="1">
      <c r="A39" s="482"/>
      <c r="B39" s="483" t="s">
        <v>171</v>
      </c>
      <c r="C39" s="435" t="s">
        <v>264</v>
      </c>
      <c r="D39" s="484"/>
    </row>
    <row r="40" spans="1:4" ht="12" customHeight="1" thickBot="1">
      <c r="A40" s="482"/>
      <c r="B40" s="483" t="s">
        <v>182</v>
      </c>
      <c r="C40" s="435" t="s">
        <v>265</v>
      </c>
      <c r="D40" s="484"/>
    </row>
    <row r="41" spans="1:4" ht="12" customHeight="1" thickBot="1">
      <c r="A41" s="444" t="s">
        <v>71</v>
      </c>
      <c r="B41" s="478"/>
      <c r="C41" s="445" t="s">
        <v>37</v>
      </c>
      <c r="D41" s="429">
        <f>SUM(D42:D45)</f>
        <v>0</v>
      </c>
    </row>
    <row r="42" spans="1:4" ht="12" customHeight="1">
      <c r="A42" s="479"/>
      <c r="B42" s="480" t="s">
        <v>174</v>
      </c>
      <c r="C42" s="443" t="s">
        <v>380</v>
      </c>
      <c r="D42" s="481"/>
    </row>
    <row r="43" spans="1:4" ht="12" customHeight="1">
      <c r="A43" s="482"/>
      <c r="B43" s="483" t="s">
        <v>175</v>
      </c>
      <c r="C43" s="435" t="s">
        <v>267</v>
      </c>
      <c r="D43" s="484"/>
    </row>
    <row r="44" spans="1:4" ht="15" customHeight="1">
      <c r="A44" s="482"/>
      <c r="B44" s="483" t="s">
        <v>178</v>
      </c>
      <c r="C44" s="435" t="s">
        <v>117</v>
      </c>
      <c r="D44" s="484"/>
    </row>
    <row r="45" spans="1:4" ht="30.75" thickBot="1">
      <c r="A45" s="482"/>
      <c r="B45" s="483" t="s">
        <v>189</v>
      </c>
      <c r="C45" s="435" t="s">
        <v>34</v>
      </c>
      <c r="D45" s="484"/>
    </row>
    <row r="46" spans="1:4" ht="15" customHeight="1" thickBot="1">
      <c r="A46" s="444" t="s">
        <v>72</v>
      </c>
      <c r="B46" s="478"/>
      <c r="C46" s="478" t="s">
        <v>35</v>
      </c>
      <c r="D46" s="454"/>
    </row>
    <row r="47" spans="1:4" ht="14.25" customHeight="1" thickBot="1">
      <c r="A47" s="464" t="s">
        <v>73</v>
      </c>
      <c r="B47" s="465"/>
      <c r="C47" s="466" t="s">
        <v>38</v>
      </c>
      <c r="D47" s="467"/>
    </row>
    <row r="48" spans="1:4" ht="15.75" thickBot="1">
      <c r="A48" s="444" t="s">
        <v>74</v>
      </c>
      <c r="B48" s="485"/>
      <c r="C48" s="486" t="s">
        <v>36</v>
      </c>
      <c r="D48" s="487">
        <f>+D35+D41+D46+D47</f>
        <v>608</v>
      </c>
    </row>
    <row r="49" spans="1:4" ht="15.75" thickBot="1">
      <c r="A49" s="488"/>
      <c r="B49" s="489"/>
      <c r="C49" s="489"/>
      <c r="D49" s="490"/>
    </row>
    <row r="50" spans="1:4" ht="15.75" thickBot="1">
      <c r="A50" s="491" t="s">
        <v>308</v>
      </c>
      <c r="B50" s="492"/>
      <c r="C50" s="493"/>
      <c r="D50" s="494"/>
    </row>
    <row r="51" spans="1:4" ht="15.75" thickBot="1">
      <c r="A51" s="491" t="s">
        <v>309</v>
      </c>
      <c r="B51" s="492"/>
      <c r="C51" s="493"/>
      <c r="D51" s="494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D14" sqref="D13:D14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214"/>
      <c r="B1" s="215"/>
      <c r="C1" s="245"/>
      <c r="D1" s="243" t="s">
        <v>616</v>
      </c>
    </row>
    <row r="2" spans="1:4" s="87" customFormat="1" ht="25.5" customHeight="1">
      <c r="A2" s="765" t="s">
        <v>304</v>
      </c>
      <c r="B2" s="766"/>
      <c r="C2" s="410" t="s">
        <v>333</v>
      </c>
      <c r="D2" s="411" t="s">
        <v>106</v>
      </c>
    </row>
    <row r="3" spans="1:4" s="87" customFormat="1" ht="16.5" thickBot="1">
      <c r="A3" s="412" t="s">
        <v>303</v>
      </c>
      <c r="B3" s="413"/>
      <c r="C3" s="728" t="s">
        <v>591</v>
      </c>
      <c r="D3" s="415" t="s">
        <v>603</v>
      </c>
    </row>
    <row r="4" spans="1:4" s="88" customFormat="1" ht="15.75" customHeight="1" thickBot="1">
      <c r="A4" s="416"/>
      <c r="B4" s="416"/>
      <c r="C4" s="416"/>
      <c r="D4" s="417" t="s">
        <v>109</v>
      </c>
    </row>
    <row r="5" spans="1:4" ht="15" thickBot="1">
      <c r="A5" s="767" t="s">
        <v>305</v>
      </c>
      <c r="B5" s="768"/>
      <c r="C5" s="419" t="s">
        <v>110</v>
      </c>
      <c r="D5" s="420" t="s">
        <v>111</v>
      </c>
    </row>
    <row r="6" spans="1:4" s="46" customFormat="1" ht="12.75" customHeight="1" thickBot="1">
      <c r="A6" s="421">
        <v>1</v>
      </c>
      <c r="B6" s="422">
        <v>2</v>
      </c>
      <c r="C6" s="422">
        <v>3</v>
      </c>
      <c r="D6" s="423">
        <v>4</v>
      </c>
    </row>
    <row r="7" spans="1:4" s="46" customFormat="1" ht="15.75" customHeight="1" thickBot="1">
      <c r="A7" s="424"/>
      <c r="B7" s="425"/>
      <c r="C7" s="425" t="s">
        <v>112</v>
      </c>
      <c r="D7" s="426"/>
    </row>
    <row r="8" spans="1:4" s="89" customFormat="1" ht="12" customHeight="1" thickBot="1">
      <c r="A8" s="421" t="s">
        <v>70</v>
      </c>
      <c r="B8" s="427"/>
      <c r="C8" s="428" t="s">
        <v>310</v>
      </c>
      <c r="D8" s="429">
        <f>SUM(D9:D16)</f>
        <v>1620</v>
      </c>
    </row>
    <row r="9" spans="1:4" s="89" customFormat="1" ht="12" customHeight="1">
      <c r="A9" s="430"/>
      <c r="B9" s="431" t="s">
        <v>168</v>
      </c>
      <c r="C9" s="432" t="s">
        <v>232</v>
      </c>
      <c r="D9" s="433"/>
    </row>
    <row r="10" spans="1:4" s="89" customFormat="1" ht="12" customHeight="1">
      <c r="A10" s="434"/>
      <c r="B10" s="431" t="s">
        <v>169</v>
      </c>
      <c r="C10" s="435" t="s">
        <v>233</v>
      </c>
      <c r="D10" s="436">
        <v>1276</v>
      </c>
    </row>
    <row r="11" spans="1:4" s="89" customFormat="1" ht="12" customHeight="1">
      <c r="A11" s="434"/>
      <c r="B11" s="431" t="s">
        <v>170</v>
      </c>
      <c r="C11" s="435" t="s">
        <v>234</v>
      </c>
      <c r="D11" s="436"/>
    </row>
    <row r="12" spans="1:4" s="89" customFormat="1" ht="12" customHeight="1">
      <c r="A12" s="434"/>
      <c r="B12" s="431" t="s">
        <v>171</v>
      </c>
      <c r="C12" s="435" t="s">
        <v>235</v>
      </c>
      <c r="D12" s="436"/>
    </row>
    <row r="13" spans="1:4" s="89" customFormat="1" ht="12" customHeight="1">
      <c r="A13" s="434"/>
      <c r="B13" s="431" t="s">
        <v>199</v>
      </c>
      <c r="C13" s="437" t="s">
        <v>236</v>
      </c>
      <c r="D13" s="436"/>
    </row>
    <row r="14" spans="1:4" s="89" customFormat="1" ht="12" customHeight="1">
      <c r="A14" s="438"/>
      <c r="B14" s="431" t="s">
        <v>172</v>
      </c>
      <c r="C14" s="435" t="s">
        <v>237</v>
      </c>
      <c r="D14" s="439">
        <v>344</v>
      </c>
    </row>
    <row r="15" spans="1:4" s="90" customFormat="1" ht="12" customHeight="1">
      <c r="A15" s="434"/>
      <c r="B15" s="431" t="s">
        <v>173</v>
      </c>
      <c r="C15" s="435" t="s">
        <v>30</v>
      </c>
      <c r="D15" s="436"/>
    </row>
    <row r="16" spans="1:4" s="90" customFormat="1" ht="12" customHeight="1" thickBot="1">
      <c r="A16" s="440"/>
      <c r="B16" s="441" t="s">
        <v>183</v>
      </c>
      <c r="C16" s="437" t="s">
        <v>296</v>
      </c>
      <c r="D16" s="442"/>
    </row>
    <row r="17" spans="1:4" s="89" customFormat="1" ht="12" customHeight="1" thickBot="1">
      <c r="A17" s="421" t="s">
        <v>71</v>
      </c>
      <c r="B17" s="427"/>
      <c r="C17" s="428" t="s">
        <v>31</v>
      </c>
      <c r="D17" s="429">
        <f>SUM(D18:D21)</f>
        <v>133</v>
      </c>
    </row>
    <row r="18" spans="1:4" s="90" customFormat="1" ht="12" customHeight="1">
      <c r="A18" s="434"/>
      <c r="B18" s="431" t="s">
        <v>174</v>
      </c>
      <c r="C18" s="443" t="s">
        <v>27</v>
      </c>
      <c r="D18" s="436">
        <v>133</v>
      </c>
    </row>
    <row r="19" spans="1:4" s="90" customFormat="1" ht="12" customHeight="1">
      <c r="A19" s="434"/>
      <c r="B19" s="431" t="s">
        <v>175</v>
      </c>
      <c r="C19" s="435" t="s">
        <v>28</v>
      </c>
      <c r="D19" s="436"/>
    </row>
    <row r="20" spans="1:4" s="90" customFormat="1" ht="12" customHeight="1">
      <c r="A20" s="434"/>
      <c r="B20" s="431" t="s">
        <v>176</v>
      </c>
      <c r="C20" s="435" t="s">
        <v>29</v>
      </c>
      <c r="D20" s="436"/>
    </row>
    <row r="21" spans="1:4" s="90" customFormat="1" ht="12" customHeight="1" thickBot="1">
      <c r="A21" s="434"/>
      <c r="B21" s="431" t="s">
        <v>177</v>
      </c>
      <c r="C21" s="435" t="s">
        <v>28</v>
      </c>
      <c r="D21" s="436"/>
    </row>
    <row r="22" spans="1:4" s="90" customFormat="1" ht="12" customHeight="1" thickBot="1">
      <c r="A22" s="444" t="s">
        <v>72</v>
      </c>
      <c r="B22" s="445"/>
      <c r="C22" s="445" t="s">
        <v>32</v>
      </c>
      <c r="D22" s="429">
        <f>+D23+D24</f>
        <v>0</v>
      </c>
    </row>
    <row r="23" spans="1:4" s="89" customFormat="1" ht="12" customHeight="1">
      <c r="A23" s="446"/>
      <c r="B23" s="447" t="s">
        <v>148</v>
      </c>
      <c r="C23" s="448" t="s">
        <v>347</v>
      </c>
      <c r="D23" s="449"/>
    </row>
    <row r="24" spans="1:4" s="89" customFormat="1" ht="12" customHeight="1" thickBot="1">
      <c r="A24" s="450"/>
      <c r="B24" s="451" t="s">
        <v>149</v>
      </c>
      <c r="C24" s="452" t="s">
        <v>351</v>
      </c>
      <c r="D24" s="453"/>
    </row>
    <row r="25" spans="1:4" s="89" customFormat="1" ht="12" customHeight="1" thickBot="1">
      <c r="A25" s="450"/>
      <c r="B25" s="732"/>
      <c r="C25" s="733" t="s">
        <v>593</v>
      </c>
      <c r="D25" s="734">
        <v>300</v>
      </c>
    </row>
    <row r="26" spans="1:4" s="89" customFormat="1" ht="12" customHeight="1" thickBot="1">
      <c r="A26" s="444" t="s">
        <v>73</v>
      </c>
      <c r="B26" s="427"/>
      <c r="C26" s="445" t="s">
        <v>585</v>
      </c>
      <c r="D26" s="454"/>
    </row>
    <row r="27" spans="1:4" s="89" customFormat="1" ht="12" customHeight="1" thickBot="1">
      <c r="A27" s="421" t="s">
        <v>74</v>
      </c>
      <c r="B27" s="455"/>
      <c r="C27" s="445" t="s">
        <v>39</v>
      </c>
      <c r="D27" s="456">
        <f>D8+D26+D17+D25</f>
        <v>2053</v>
      </c>
    </row>
    <row r="28" spans="1:4" s="90" customFormat="1" ht="12" customHeight="1" thickBot="1">
      <c r="A28" s="457" t="s">
        <v>75</v>
      </c>
      <c r="B28" s="365"/>
      <c r="C28" s="458" t="s">
        <v>594</v>
      </c>
      <c r="D28" s="459">
        <f>+D29+D30</f>
        <v>0</v>
      </c>
    </row>
    <row r="29" spans="1:4" s="90" customFormat="1" ht="15" customHeight="1">
      <c r="A29" s="430"/>
      <c r="B29" s="460" t="s">
        <v>155</v>
      </c>
      <c r="C29" s="448" t="s">
        <v>455</v>
      </c>
      <c r="D29" s="449"/>
    </row>
    <row r="30" spans="1:4" s="90" customFormat="1" ht="15" customHeight="1" thickBot="1">
      <c r="A30" s="366"/>
      <c r="B30" s="461" t="s">
        <v>156</v>
      </c>
      <c r="C30" s="462" t="s">
        <v>33</v>
      </c>
      <c r="D30" s="463"/>
    </row>
    <row r="31" spans="1:4" ht="15.75" thickBot="1">
      <c r="A31" s="464" t="s">
        <v>76</v>
      </c>
      <c r="B31" s="465"/>
      <c r="C31" s="466" t="s">
        <v>580</v>
      </c>
      <c r="D31" s="467"/>
    </row>
    <row r="32" spans="1:4" s="46" customFormat="1" ht="16.5" customHeight="1" thickBot="1">
      <c r="A32" s="464" t="s">
        <v>77</v>
      </c>
      <c r="B32" s="468"/>
      <c r="C32" s="469" t="s">
        <v>40</v>
      </c>
      <c r="D32" s="470">
        <f>+D27+D28+D31</f>
        <v>2053</v>
      </c>
    </row>
    <row r="33" spans="1:4" s="91" customFormat="1" ht="12" customHeight="1">
      <c r="A33" s="471"/>
      <c r="B33" s="471"/>
      <c r="C33" s="472"/>
      <c r="D33" s="473"/>
    </row>
    <row r="34" spans="1:4" ht="12" customHeight="1" thickBot="1">
      <c r="A34" s="474"/>
      <c r="B34" s="475"/>
      <c r="C34" s="475"/>
      <c r="D34" s="476"/>
    </row>
    <row r="35" spans="1:4" ht="12" customHeight="1" thickBot="1">
      <c r="A35" s="418"/>
      <c r="B35" s="477"/>
      <c r="C35" s="477" t="s">
        <v>116</v>
      </c>
      <c r="D35" s="470"/>
    </row>
    <row r="36" spans="1:4" ht="12" customHeight="1" thickBot="1">
      <c r="A36" s="444" t="s">
        <v>70</v>
      </c>
      <c r="B36" s="478"/>
      <c r="C36" s="445" t="s">
        <v>26</v>
      </c>
      <c r="D36" s="429">
        <f>SUM(D37:D41)</f>
        <v>2053</v>
      </c>
    </row>
    <row r="37" spans="1:4" ht="12" customHeight="1">
      <c r="A37" s="479"/>
      <c r="B37" s="480" t="s">
        <v>168</v>
      </c>
      <c r="C37" s="443" t="s">
        <v>101</v>
      </c>
      <c r="D37" s="481">
        <v>35</v>
      </c>
    </row>
    <row r="38" spans="1:4" ht="12" customHeight="1">
      <c r="A38" s="482"/>
      <c r="B38" s="483" t="s">
        <v>169</v>
      </c>
      <c r="C38" s="435" t="s">
        <v>263</v>
      </c>
      <c r="D38" s="484">
        <v>9</v>
      </c>
    </row>
    <row r="39" spans="1:4" ht="12" customHeight="1">
      <c r="A39" s="482"/>
      <c r="B39" s="483" t="s">
        <v>170</v>
      </c>
      <c r="C39" s="435" t="s">
        <v>196</v>
      </c>
      <c r="D39" s="484">
        <v>1904</v>
      </c>
    </row>
    <row r="40" spans="1:4" s="91" customFormat="1" ht="12" customHeight="1">
      <c r="A40" s="482"/>
      <c r="B40" s="483" t="s">
        <v>171</v>
      </c>
      <c r="C40" s="435" t="s">
        <v>264</v>
      </c>
      <c r="D40" s="484">
        <v>105</v>
      </c>
    </row>
    <row r="41" spans="1:4" ht="12" customHeight="1" thickBot="1">
      <c r="A41" s="482"/>
      <c r="B41" s="483" t="s">
        <v>182</v>
      </c>
      <c r="C41" s="435" t="s">
        <v>265</v>
      </c>
      <c r="D41" s="484"/>
    </row>
    <row r="42" spans="1:4" ht="12" customHeight="1" thickBot="1">
      <c r="A42" s="444" t="s">
        <v>71</v>
      </c>
      <c r="B42" s="478"/>
      <c r="C42" s="445" t="s">
        <v>37</v>
      </c>
      <c r="D42" s="429">
        <f>SUM(D43:D46)</f>
        <v>0</v>
      </c>
    </row>
    <row r="43" spans="1:4" ht="12" customHeight="1">
      <c r="A43" s="479"/>
      <c r="B43" s="480" t="s">
        <v>174</v>
      </c>
      <c r="C43" s="443" t="s">
        <v>380</v>
      </c>
      <c r="D43" s="481"/>
    </row>
    <row r="44" spans="1:4" ht="12" customHeight="1">
      <c r="A44" s="482"/>
      <c r="B44" s="483" t="s">
        <v>175</v>
      </c>
      <c r="C44" s="435" t="s">
        <v>267</v>
      </c>
      <c r="D44" s="484"/>
    </row>
    <row r="45" spans="1:4" ht="15" customHeight="1">
      <c r="A45" s="482"/>
      <c r="B45" s="483" t="s">
        <v>178</v>
      </c>
      <c r="C45" s="435" t="s">
        <v>117</v>
      </c>
      <c r="D45" s="484"/>
    </row>
    <row r="46" spans="1:4" ht="30.75" thickBot="1">
      <c r="A46" s="482"/>
      <c r="B46" s="483" t="s">
        <v>189</v>
      </c>
      <c r="C46" s="435" t="s">
        <v>34</v>
      </c>
      <c r="D46" s="484"/>
    </row>
    <row r="47" spans="1:4" ht="15" customHeight="1" thickBot="1">
      <c r="A47" s="444" t="s">
        <v>72</v>
      </c>
      <c r="B47" s="478"/>
      <c r="C47" s="478" t="s">
        <v>35</v>
      </c>
      <c r="D47" s="454"/>
    </row>
    <row r="48" spans="1:4" ht="14.25" customHeight="1" thickBot="1">
      <c r="A48" s="464" t="s">
        <v>73</v>
      </c>
      <c r="B48" s="465"/>
      <c r="C48" s="466" t="s">
        <v>38</v>
      </c>
      <c r="D48" s="467"/>
    </row>
    <row r="49" spans="1:4" ht="15.75" thickBot="1">
      <c r="A49" s="444" t="s">
        <v>74</v>
      </c>
      <c r="B49" s="485"/>
      <c r="C49" s="486" t="s">
        <v>36</v>
      </c>
      <c r="D49" s="487">
        <f>+D36+D42+D47+D48</f>
        <v>2053</v>
      </c>
    </row>
    <row r="50" spans="1:4" ht="15.75" thickBot="1">
      <c r="A50" s="488"/>
      <c r="B50" s="489"/>
      <c r="C50" s="489"/>
      <c r="D50" s="490"/>
    </row>
    <row r="51" spans="1:4" ht="15.75" thickBot="1">
      <c r="A51" s="491" t="s">
        <v>308</v>
      </c>
      <c r="B51" s="492"/>
      <c r="C51" s="493"/>
      <c r="D51" s="494"/>
    </row>
    <row r="52" spans="1:4" ht="15.75" thickBot="1">
      <c r="A52" s="491" t="s">
        <v>309</v>
      </c>
      <c r="B52" s="492"/>
      <c r="C52" s="493"/>
      <c r="D52" s="494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1"/>
  <sheetViews>
    <sheetView zoomScale="120" zoomScaleNormal="120" zoomScaleSheetLayoutView="100" workbookViewId="0" topLeftCell="A115">
      <selection activeCell="C80" sqref="C80"/>
    </sheetView>
  </sheetViews>
  <sheetFormatPr defaultColWidth="9.00390625" defaultRowHeight="12.75"/>
  <cols>
    <col min="1" max="1" width="9.50390625" style="383" customWidth="1"/>
    <col min="2" max="2" width="91.625" style="383" customWidth="1"/>
    <col min="3" max="3" width="21.625" style="384" customWidth="1"/>
    <col min="4" max="4" width="9.00390625" style="31" customWidth="1"/>
    <col min="5" max="16384" width="9.375" style="31" customWidth="1"/>
  </cols>
  <sheetData>
    <row r="1" spans="1:3" ht="15.75" customHeight="1">
      <c r="A1" s="739" t="s">
        <v>67</v>
      </c>
      <c r="B1" s="739"/>
      <c r="C1" s="739"/>
    </row>
    <row r="2" spans="1:3" ht="15.75" customHeight="1" thickBot="1">
      <c r="A2" s="741" t="s">
        <v>207</v>
      </c>
      <c r="B2" s="741"/>
      <c r="C2" s="298" t="s">
        <v>400</v>
      </c>
    </row>
    <row r="3" spans="1:3" ht="37.5" customHeight="1" thickBot="1">
      <c r="A3" s="552" t="s">
        <v>128</v>
      </c>
      <c r="B3" s="553" t="s">
        <v>69</v>
      </c>
      <c r="C3" s="554" t="s">
        <v>378</v>
      </c>
    </row>
    <row r="4" spans="1:3" s="32" customFormat="1" ht="12" customHeight="1" thickBot="1">
      <c r="A4" s="552">
        <v>1</v>
      </c>
      <c r="B4" s="553">
        <v>2</v>
      </c>
      <c r="C4" s="554">
        <v>3</v>
      </c>
    </row>
    <row r="5" spans="1:3" s="1" customFormat="1" ht="12" customHeight="1" thickBot="1">
      <c r="A5" s="555" t="s">
        <v>70</v>
      </c>
      <c r="B5" s="478" t="s">
        <v>224</v>
      </c>
      <c r="C5" s="556">
        <f>+C6+C11+C20</f>
        <v>58999</v>
      </c>
    </row>
    <row r="6" spans="1:3" s="1" customFormat="1" ht="12" customHeight="1" thickBot="1">
      <c r="A6" s="557" t="s">
        <v>71</v>
      </c>
      <c r="B6" s="558" t="s">
        <v>475</v>
      </c>
      <c r="C6" s="559">
        <f>+C7+C8+C9+C10</f>
        <v>28332</v>
      </c>
    </row>
    <row r="7" spans="1:3" s="1" customFormat="1" ht="12" customHeight="1">
      <c r="A7" s="560" t="s">
        <v>174</v>
      </c>
      <c r="B7" s="561" t="s">
        <v>114</v>
      </c>
      <c r="C7" s="562">
        <v>27500</v>
      </c>
    </row>
    <row r="8" spans="1:3" s="1" customFormat="1" ht="12" customHeight="1">
      <c r="A8" s="560" t="s">
        <v>175</v>
      </c>
      <c r="B8" s="563" t="s">
        <v>144</v>
      </c>
      <c r="C8" s="562"/>
    </row>
    <row r="9" spans="1:3" s="1" customFormat="1" ht="12" customHeight="1">
      <c r="A9" s="560" t="s">
        <v>176</v>
      </c>
      <c r="B9" s="563" t="s">
        <v>225</v>
      </c>
      <c r="C9" s="562">
        <v>350</v>
      </c>
    </row>
    <row r="10" spans="1:3" s="1" customFormat="1" ht="12" customHeight="1" thickBot="1">
      <c r="A10" s="560" t="s">
        <v>177</v>
      </c>
      <c r="B10" s="564" t="s">
        <v>226</v>
      </c>
      <c r="C10" s="562">
        <v>482</v>
      </c>
    </row>
    <row r="11" spans="1:3" s="1" customFormat="1" ht="12" customHeight="1" thickBot="1">
      <c r="A11" s="557" t="s">
        <v>72</v>
      </c>
      <c r="B11" s="478" t="s">
        <v>227</v>
      </c>
      <c r="C11" s="565">
        <f>+C12+C13+C14+C15+C16+C17+C18+C19</f>
        <v>27787</v>
      </c>
    </row>
    <row r="12" spans="1:3" s="1" customFormat="1" ht="12" customHeight="1">
      <c r="A12" s="566" t="s">
        <v>148</v>
      </c>
      <c r="B12" s="432" t="s">
        <v>232</v>
      </c>
      <c r="C12" s="567"/>
    </row>
    <row r="13" spans="1:3" s="1" customFormat="1" ht="12" customHeight="1">
      <c r="A13" s="560" t="s">
        <v>149</v>
      </c>
      <c r="B13" s="435" t="s">
        <v>233</v>
      </c>
      <c r="C13" s="568">
        <v>5258</v>
      </c>
    </row>
    <row r="14" spans="1:3" s="1" customFormat="1" ht="12" customHeight="1">
      <c r="A14" s="560" t="s">
        <v>150</v>
      </c>
      <c r="B14" s="435" t="s">
        <v>234</v>
      </c>
      <c r="C14" s="568">
        <v>4068</v>
      </c>
    </row>
    <row r="15" spans="1:3" s="1" customFormat="1" ht="12" customHeight="1">
      <c r="A15" s="560" t="s">
        <v>151</v>
      </c>
      <c r="B15" s="435" t="s">
        <v>235</v>
      </c>
      <c r="C15" s="568">
        <v>10997</v>
      </c>
    </row>
    <row r="16" spans="1:3" s="1" customFormat="1" ht="12" customHeight="1">
      <c r="A16" s="569" t="s">
        <v>228</v>
      </c>
      <c r="B16" s="437" t="s">
        <v>236</v>
      </c>
      <c r="C16" s="570">
        <v>1765</v>
      </c>
    </row>
    <row r="17" spans="1:3" s="1" customFormat="1" ht="12" customHeight="1">
      <c r="A17" s="560" t="s">
        <v>229</v>
      </c>
      <c r="B17" s="435" t="s">
        <v>339</v>
      </c>
      <c r="C17" s="568">
        <v>5484</v>
      </c>
    </row>
    <row r="18" spans="1:3" s="1" customFormat="1" ht="12" customHeight="1">
      <c r="A18" s="560" t="s">
        <v>230</v>
      </c>
      <c r="B18" s="435" t="s">
        <v>238</v>
      </c>
      <c r="C18" s="568">
        <v>215</v>
      </c>
    </row>
    <row r="19" spans="1:3" s="1" customFormat="1" ht="12" customHeight="1" thickBot="1">
      <c r="A19" s="571" t="s">
        <v>231</v>
      </c>
      <c r="B19" s="572" t="s">
        <v>239</v>
      </c>
      <c r="C19" s="573"/>
    </row>
    <row r="20" spans="1:3" s="1" customFormat="1" ht="12" customHeight="1" thickBot="1">
      <c r="A20" s="557" t="s">
        <v>240</v>
      </c>
      <c r="B20" s="478" t="s">
        <v>340</v>
      </c>
      <c r="C20" s="574">
        <v>2880</v>
      </c>
    </row>
    <row r="21" spans="1:3" s="1" customFormat="1" ht="12" customHeight="1" thickBot="1">
      <c r="A21" s="557" t="s">
        <v>74</v>
      </c>
      <c r="B21" s="478" t="s">
        <v>551</v>
      </c>
      <c r="C21" s="565">
        <f>+C22+C23+C24+C25+C26+C27+C28</f>
        <v>92190</v>
      </c>
    </row>
    <row r="22" spans="1:3" s="1" customFormat="1" ht="12" customHeight="1">
      <c r="A22" s="575" t="s">
        <v>152</v>
      </c>
      <c r="B22" s="443" t="s">
        <v>544</v>
      </c>
      <c r="C22" s="576">
        <v>82034</v>
      </c>
    </row>
    <row r="23" spans="1:3" s="1" customFormat="1" ht="12" customHeight="1">
      <c r="A23" s="560" t="s">
        <v>545</v>
      </c>
      <c r="B23" s="435" t="s">
        <v>249</v>
      </c>
      <c r="C23" s="568">
        <v>8</v>
      </c>
    </row>
    <row r="24" spans="1:3" s="1" customFormat="1" ht="12" customHeight="1">
      <c r="A24" s="577" t="s">
        <v>546</v>
      </c>
      <c r="B24" s="435" t="s">
        <v>157</v>
      </c>
      <c r="C24" s="578"/>
    </row>
    <row r="25" spans="1:3" s="1" customFormat="1" ht="12" customHeight="1">
      <c r="A25" s="577" t="s">
        <v>547</v>
      </c>
      <c r="B25" s="435" t="s">
        <v>250</v>
      </c>
      <c r="C25" s="578"/>
    </row>
    <row r="26" spans="1:3" s="1" customFormat="1" ht="12" customHeight="1">
      <c r="A26" s="560" t="s">
        <v>548</v>
      </c>
      <c r="B26" s="435" t="s">
        <v>251</v>
      </c>
      <c r="C26" s="568"/>
    </row>
    <row r="27" spans="1:3" s="1" customFormat="1" ht="12" customHeight="1">
      <c r="A27" s="560" t="s">
        <v>549</v>
      </c>
      <c r="B27" s="435" t="s">
        <v>341</v>
      </c>
      <c r="C27" s="579"/>
    </row>
    <row r="28" spans="1:3" s="1" customFormat="1" ht="12" customHeight="1" thickBot="1">
      <c r="A28" s="560" t="s">
        <v>550</v>
      </c>
      <c r="B28" s="580" t="s">
        <v>253</v>
      </c>
      <c r="C28" s="579">
        <v>10148</v>
      </c>
    </row>
    <row r="29" spans="1:3" s="1" customFormat="1" ht="12" customHeight="1" thickBot="1">
      <c r="A29" s="581" t="s">
        <v>75</v>
      </c>
      <c r="B29" s="478" t="s">
        <v>552</v>
      </c>
      <c r="C29" s="559">
        <f>+C30+C36</f>
        <v>20756</v>
      </c>
    </row>
    <row r="30" spans="1:3" s="1" customFormat="1" ht="12" customHeight="1">
      <c r="A30" s="582" t="s">
        <v>155</v>
      </c>
      <c r="B30" s="583" t="s">
        <v>476</v>
      </c>
      <c r="C30" s="584">
        <f>+C31+C32+C33+C34+C35</f>
        <v>20756</v>
      </c>
    </row>
    <row r="31" spans="1:3" s="1" customFormat="1" ht="12" customHeight="1">
      <c r="A31" s="585" t="s">
        <v>158</v>
      </c>
      <c r="B31" s="586" t="s">
        <v>342</v>
      </c>
      <c r="C31" s="587">
        <v>4997</v>
      </c>
    </row>
    <row r="32" spans="1:3" s="1" customFormat="1" ht="12" customHeight="1">
      <c r="A32" s="585" t="s">
        <v>159</v>
      </c>
      <c r="B32" s="586" t="s">
        <v>343</v>
      </c>
      <c r="C32" s="587"/>
    </row>
    <row r="33" spans="1:3" s="1" customFormat="1" ht="12" customHeight="1">
      <c r="A33" s="585" t="s">
        <v>160</v>
      </c>
      <c r="B33" s="586" t="s">
        <v>344</v>
      </c>
      <c r="C33" s="587"/>
    </row>
    <row r="34" spans="1:3" s="1" customFormat="1" ht="12" customHeight="1">
      <c r="A34" s="585" t="s">
        <v>161</v>
      </c>
      <c r="B34" s="586" t="s">
        <v>345</v>
      </c>
      <c r="C34" s="587"/>
    </row>
    <row r="35" spans="1:3" s="1" customFormat="1" ht="12" customHeight="1">
      <c r="A35" s="585" t="s">
        <v>254</v>
      </c>
      <c r="B35" s="586" t="s">
        <v>477</v>
      </c>
      <c r="C35" s="587">
        <v>15759</v>
      </c>
    </row>
    <row r="36" spans="1:3" s="1" customFormat="1" ht="12" customHeight="1">
      <c r="A36" s="585" t="s">
        <v>156</v>
      </c>
      <c r="B36" s="588" t="s">
        <v>478</v>
      </c>
      <c r="C36" s="589">
        <f>+C37+C38+C39+C40+C41</f>
        <v>0</v>
      </c>
    </row>
    <row r="37" spans="1:3" s="1" customFormat="1" ht="12" customHeight="1">
      <c r="A37" s="585" t="s">
        <v>164</v>
      </c>
      <c r="B37" s="586" t="s">
        <v>342</v>
      </c>
      <c r="C37" s="587"/>
    </row>
    <row r="38" spans="1:3" s="1" customFormat="1" ht="12" customHeight="1">
      <c r="A38" s="585" t="s">
        <v>165</v>
      </c>
      <c r="B38" s="586" t="s">
        <v>343</v>
      </c>
      <c r="C38" s="587"/>
    </row>
    <row r="39" spans="1:3" s="1" customFormat="1" ht="12" customHeight="1">
      <c r="A39" s="585" t="s">
        <v>166</v>
      </c>
      <c r="B39" s="586" t="s">
        <v>344</v>
      </c>
      <c r="C39" s="587"/>
    </row>
    <row r="40" spans="1:3" s="1" customFormat="1" ht="12" customHeight="1">
      <c r="A40" s="585" t="s">
        <v>167</v>
      </c>
      <c r="B40" s="590" t="s">
        <v>345</v>
      </c>
      <c r="C40" s="587"/>
    </row>
    <row r="41" spans="1:3" s="1" customFormat="1" ht="12" customHeight="1" thickBot="1">
      <c r="A41" s="591" t="s">
        <v>255</v>
      </c>
      <c r="B41" s="592" t="s">
        <v>479</v>
      </c>
      <c r="C41" s="593"/>
    </row>
    <row r="42" spans="1:3" s="1" customFormat="1" ht="12" customHeight="1" thickBot="1">
      <c r="A42" s="557" t="s">
        <v>256</v>
      </c>
      <c r="B42" s="594" t="s">
        <v>346</v>
      </c>
      <c r="C42" s="559">
        <f>+C43+C44</f>
        <v>720</v>
      </c>
    </row>
    <row r="43" spans="1:3" s="1" customFormat="1" ht="12" customHeight="1">
      <c r="A43" s="575" t="s">
        <v>162</v>
      </c>
      <c r="B43" s="563" t="s">
        <v>347</v>
      </c>
      <c r="C43" s="595">
        <v>720</v>
      </c>
    </row>
    <row r="44" spans="1:3" s="1" customFormat="1" ht="12" customHeight="1" thickBot="1">
      <c r="A44" s="569" t="s">
        <v>163</v>
      </c>
      <c r="B44" s="596" t="s">
        <v>351</v>
      </c>
      <c r="C44" s="597"/>
    </row>
    <row r="45" spans="1:3" s="1" customFormat="1" ht="12" customHeight="1" thickBot="1">
      <c r="A45" s="557" t="s">
        <v>77</v>
      </c>
      <c r="B45" s="594" t="s">
        <v>350</v>
      </c>
      <c r="C45" s="559">
        <f>+C46+C47+C48</f>
        <v>0</v>
      </c>
    </row>
    <row r="46" spans="1:3" s="1" customFormat="1" ht="12" customHeight="1">
      <c r="A46" s="575" t="s">
        <v>259</v>
      </c>
      <c r="B46" s="563" t="s">
        <v>257</v>
      </c>
      <c r="C46" s="598"/>
    </row>
    <row r="47" spans="1:3" s="1" customFormat="1" ht="12" customHeight="1">
      <c r="A47" s="560" t="s">
        <v>260</v>
      </c>
      <c r="B47" s="586" t="s">
        <v>258</v>
      </c>
      <c r="C47" s="579"/>
    </row>
    <row r="48" spans="1:3" s="1" customFormat="1" ht="12" customHeight="1" thickBot="1">
      <c r="A48" s="569" t="s">
        <v>409</v>
      </c>
      <c r="B48" s="596" t="s">
        <v>348</v>
      </c>
      <c r="C48" s="599"/>
    </row>
    <row r="49" spans="1:5" s="1" customFormat="1" ht="17.25" customHeight="1" thickBot="1">
      <c r="A49" s="557" t="s">
        <v>261</v>
      </c>
      <c r="B49" s="600" t="s">
        <v>349</v>
      </c>
      <c r="C49" s="601">
        <v>550</v>
      </c>
      <c r="E49" s="33"/>
    </row>
    <row r="50" spans="1:3" s="1" customFormat="1" ht="12" customHeight="1" thickBot="1">
      <c r="A50" s="557" t="s">
        <v>79</v>
      </c>
      <c r="B50" s="602" t="s">
        <v>262</v>
      </c>
      <c r="C50" s="603">
        <f>+C6+C11+C20+C21+C29+C42+C45+C49</f>
        <v>173215</v>
      </c>
    </row>
    <row r="51" spans="1:3" s="1" customFormat="1" ht="12" customHeight="1" thickBot="1">
      <c r="A51" s="604" t="s">
        <v>80</v>
      </c>
      <c r="B51" s="558" t="s">
        <v>352</v>
      </c>
      <c r="C51" s="605">
        <f>+C52+C58</f>
        <v>5362</v>
      </c>
    </row>
    <row r="52" spans="1:3" s="1" customFormat="1" ht="12" customHeight="1">
      <c r="A52" s="606" t="s">
        <v>200</v>
      </c>
      <c r="B52" s="583" t="s">
        <v>438</v>
      </c>
      <c r="C52" s="607">
        <f>+C53+C54+C55+C56+C57</f>
        <v>5362</v>
      </c>
    </row>
    <row r="53" spans="1:3" s="1" customFormat="1" ht="12" customHeight="1">
      <c r="A53" s="608" t="s">
        <v>368</v>
      </c>
      <c r="B53" s="586" t="s">
        <v>354</v>
      </c>
      <c r="C53" s="579">
        <v>5362</v>
      </c>
    </row>
    <row r="54" spans="1:3" s="1" customFormat="1" ht="12" customHeight="1">
      <c r="A54" s="608" t="s">
        <v>369</v>
      </c>
      <c r="B54" s="586" t="s">
        <v>355</v>
      </c>
      <c r="C54" s="579"/>
    </row>
    <row r="55" spans="1:3" s="1" customFormat="1" ht="12" customHeight="1">
      <c r="A55" s="608" t="s">
        <v>370</v>
      </c>
      <c r="B55" s="586" t="s">
        <v>356</v>
      </c>
      <c r="C55" s="579"/>
    </row>
    <row r="56" spans="1:3" s="1" customFormat="1" ht="12" customHeight="1">
      <c r="A56" s="608" t="s">
        <v>371</v>
      </c>
      <c r="B56" s="586" t="s">
        <v>357</v>
      </c>
      <c r="C56" s="579"/>
    </row>
    <row r="57" spans="1:3" s="1" customFormat="1" ht="12" customHeight="1">
      <c r="A57" s="608" t="s">
        <v>372</v>
      </c>
      <c r="B57" s="586" t="s">
        <v>358</v>
      </c>
      <c r="C57" s="579"/>
    </row>
    <row r="58" spans="1:3" s="1" customFormat="1" ht="12" customHeight="1">
      <c r="A58" s="609" t="s">
        <v>201</v>
      </c>
      <c r="B58" s="588" t="s">
        <v>437</v>
      </c>
      <c r="C58" s="610">
        <f>+C59+C60+C61+C62+C63</f>
        <v>0</v>
      </c>
    </row>
    <row r="59" spans="1:3" s="1" customFormat="1" ht="12" customHeight="1">
      <c r="A59" s="608" t="s">
        <v>373</v>
      </c>
      <c r="B59" s="586" t="s">
        <v>360</v>
      </c>
      <c r="C59" s="579"/>
    </row>
    <row r="60" spans="1:3" s="1" customFormat="1" ht="12" customHeight="1">
      <c r="A60" s="608" t="s">
        <v>374</v>
      </c>
      <c r="B60" s="586" t="s">
        <v>361</v>
      </c>
      <c r="C60" s="579"/>
    </row>
    <row r="61" spans="1:3" s="1" customFormat="1" ht="12" customHeight="1">
      <c r="A61" s="608" t="s">
        <v>375</v>
      </c>
      <c r="B61" s="586" t="s">
        <v>362</v>
      </c>
      <c r="C61" s="579"/>
    </row>
    <row r="62" spans="1:3" s="1" customFormat="1" ht="12" customHeight="1">
      <c r="A62" s="608" t="s">
        <v>376</v>
      </c>
      <c r="B62" s="586" t="s">
        <v>363</v>
      </c>
      <c r="C62" s="579"/>
    </row>
    <row r="63" spans="1:3" s="1" customFormat="1" ht="12" customHeight="1" thickBot="1">
      <c r="A63" s="611" t="s">
        <v>377</v>
      </c>
      <c r="B63" s="596" t="s">
        <v>364</v>
      </c>
      <c r="C63" s="612"/>
    </row>
    <row r="64" spans="1:3" s="1" customFormat="1" ht="12" customHeight="1" thickBot="1">
      <c r="A64" s="604" t="s">
        <v>81</v>
      </c>
      <c r="B64" s="558" t="s">
        <v>435</v>
      </c>
      <c r="C64" s="605">
        <f>+C50+C51</f>
        <v>178577</v>
      </c>
    </row>
    <row r="65" spans="1:3" s="1" customFormat="1" ht="13.5" customHeight="1" thickBot="1">
      <c r="A65" s="613" t="s">
        <v>82</v>
      </c>
      <c r="B65" s="600" t="s">
        <v>366</v>
      </c>
      <c r="C65" s="614"/>
    </row>
    <row r="66" spans="1:3" s="1" customFormat="1" ht="12" customHeight="1" thickBot="1">
      <c r="A66" s="604" t="s">
        <v>83</v>
      </c>
      <c r="B66" s="558" t="s">
        <v>436</v>
      </c>
      <c r="C66" s="605">
        <f>+C64+C65</f>
        <v>178577</v>
      </c>
    </row>
    <row r="67" spans="1:3" s="1" customFormat="1" ht="83.25" customHeight="1">
      <c r="A67" s="615"/>
      <c r="B67" s="616"/>
      <c r="C67" s="617"/>
    </row>
    <row r="68" spans="1:3" ht="16.5" customHeight="1">
      <c r="A68" s="743" t="s">
        <v>99</v>
      </c>
      <c r="B68" s="743"/>
      <c r="C68" s="743"/>
    </row>
    <row r="69" spans="1:3" s="299" customFormat="1" ht="16.5" customHeight="1" thickBot="1">
      <c r="A69" s="735" t="s">
        <v>208</v>
      </c>
      <c r="B69" s="735"/>
      <c r="C69" s="618" t="s">
        <v>400</v>
      </c>
    </row>
    <row r="70" spans="1:3" ht="27.75" customHeight="1" thickBot="1">
      <c r="A70" s="552" t="s">
        <v>68</v>
      </c>
      <c r="B70" s="553" t="s">
        <v>100</v>
      </c>
      <c r="C70" s="554" t="s">
        <v>378</v>
      </c>
    </row>
    <row r="71" spans="1:3" s="32" customFormat="1" ht="12" customHeight="1" thickBot="1">
      <c r="A71" s="552">
        <v>1</v>
      </c>
      <c r="B71" s="553">
        <v>2</v>
      </c>
      <c r="C71" s="554">
        <v>3</v>
      </c>
    </row>
    <row r="72" spans="1:3" ht="12" customHeight="1" thickBot="1">
      <c r="A72" s="555" t="s">
        <v>70</v>
      </c>
      <c r="B72" s="619" t="s">
        <v>553</v>
      </c>
      <c r="C72" s="556">
        <f>+C73+C74+C75+C76+C77</f>
        <v>178027</v>
      </c>
    </row>
    <row r="73" spans="1:3" ht="12" customHeight="1">
      <c r="A73" s="566" t="s">
        <v>168</v>
      </c>
      <c r="B73" s="432" t="s">
        <v>101</v>
      </c>
      <c r="C73" s="567">
        <v>70732</v>
      </c>
    </row>
    <row r="74" spans="1:3" ht="12" customHeight="1">
      <c r="A74" s="560" t="s">
        <v>169</v>
      </c>
      <c r="B74" s="435" t="s">
        <v>263</v>
      </c>
      <c r="C74" s="568">
        <v>17429</v>
      </c>
    </row>
    <row r="75" spans="1:3" ht="12" customHeight="1">
      <c r="A75" s="560" t="s">
        <v>170</v>
      </c>
      <c r="B75" s="435" t="s">
        <v>196</v>
      </c>
      <c r="C75" s="578">
        <v>70092</v>
      </c>
    </row>
    <row r="76" spans="1:3" ht="12" customHeight="1">
      <c r="A76" s="560" t="s">
        <v>171</v>
      </c>
      <c r="B76" s="620" t="s">
        <v>264</v>
      </c>
      <c r="C76" s="578">
        <v>105</v>
      </c>
    </row>
    <row r="77" spans="1:3" ht="12" customHeight="1">
      <c r="A77" s="560" t="s">
        <v>182</v>
      </c>
      <c r="B77" s="621" t="s">
        <v>265</v>
      </c>
      <c r="C77" s="578">
        <f>C79+C80+C81</f>
        <v>19669</v>
      </c>
    </row>
    <row r="78" spans="1:3" ht="12" customHeight="1">
      <c r="A78" s="560" t="s">
        <v>172</v>
      </c>
      <c r="B78" s="435" t="s">
        <v>287</v>
      </c>
      <c r="C78" s="578"/>
    </row>
    <row r="79" spans="1:3" ht="12" customHeight="1">
      <c r="A79" s="560" t="s">
        <v>173</v>
      </c>
      <c r="B79" s="622" t="s">
        <v>288</v>
      </c>
      <c r="C79" s="578">
        <v>14788</v>
      </c>
    </row>
    <row r="80" spans="1:3" ht="12" customHeight="1">
      <c r="A80" s="560" t="s">
        <v>183</v>
      </c>
      <c r="B80" s="622" t="s">
        <v>379</v>
      </c>
      <c r="C80" s="578">
        <v>3132</v>
      </c>
    </row>
    <row r="81" spans="1:3" ht="12" customHeight="1">
      <c r="A81" s="560" t="s">
        <v>184</v>
      </c>
      <c r="B81" s="623" t="s">
        <v>289</v>
      </c>
      <c r="C81" s="578">
        <v>1749</v>
      </c>
    </row>
    <row r="82" spans="1:3" ht="12" customHeight="1">
      <c r="A82" s="569" t="s">
        <v>185</v>
      </c>
      <c r="B82" s="624" t="s">
        <v>290</v>
      </c>
      <c r="C82" s="578"/>
    </row>
    <row r="83" spans="1:3" ht="12" customHeight="1">
      <c r="A83" s="560" t="s">
        <v>186</v>
      </c>
      <c r="B83" s="624" t="s">
        <v>291</v>
      </c>
      <c r="C83" s="578"/>
    </row>
    <row r="84" spans="1:3" ht="12" customHeight="1" thickBot="1">
      <c r="A84" s="625" t="s">
        <v>188</v>
      </c>
      <c r="B84" s="626" t="s">
        <v>292</v>
      </c>
      <c r="C84" s="627"/>
    </row>
    <row r="85" spans="1:3" ht="12" customHeight="1" thickBot="1">
      <c r="A85" s="557" t="s">
        <v>71</v>
      </c>
      <c r="B85" s="628" t="s">
        <v>554</v>
      </c>
      <c r="C85" s="565">
        <f>+C86+C87+C88</f>
        <v>50</v>
      </c>
    </row>
    <row r="86" spans="1:3" ht="12" customHeight="1">
      <c r="A86" s="575" t="s">
        <v>174</v>
      </c>
      <c r="B86" s="435" t="s">
        <v>380</v>
      </c>
      <c r="C86" s="576"/>
    </row>
    <row r="87" spans="1:3" ht="12" customHeight="1">
      <c r="A87" s="575" t="s">
        <v>175</v>
      </c>
      <c r="B87" s="580" t="s">
        <v>267</v>
      </c>
      <c r="C87" s="568"/>
    </row>
    <row r="88" spans="1:3" ht="12" customHeight="1">
      <c r="A88" s="575" t="s">
        <v>176</v>
      </c>
      <c r="B88" s="586" t="s">
        <v>410</v>
      </c>
      <c r="C88" s="562">
        <v>50</v>
      </c>
    </row>
    <row r="89" spans="1:3" ht="12" customHeight="1">
      <c r="A89" s="575" t="s">
        <v>177</v>
      </c>
      <c r="B89" s="586" t="s">
        <v>480</v>
      </c>
      <c r="C89" s="562">
        <v>50</v>
      </c>
    </row>
    <row r="90" spans="1:3" ht="12" customHeight="1">
      <c r="A90" s="575" t="s">
        <v>178</v>
      </c>
      <c r="B90" s="586" t="s">
        <v>411</v>
      </c>
      <c r="C90" s="562"/>
    </row>
    <row r="91" spans="1:3" ht="15.75">
      <c r="A91" s="575" t="s">
        <v>187</v>
      </c>
      <c r="B91" s="586" t="s">
        <v>412</v>
      </c>
      <c r="C91" s="562"/>
    </row>
    <row r="92" spans="1:3" ht="12" customHeight="1">
      <c r="A92" s="575" t="s">
        <v>189</v>
      </c>
      <c r="B92" s="629" t="s">
        <v>384</v>
      </c>
      <c r="C92" s="562"/>
    </row>
    <row r="93" spans="1:3" ht="12" customHeight="1">
      <c r="A93" s="575" t="s">
        <v>268</v>
      </c>
      <c r="B93" s="629" t="s">
        <v>385</v>
      </c>
      <c r="C93" s="562"/>
    </row>
    <row r="94" spans="1:3" ht="12" customHeight="1">
      <c r="A94" s="575" t="s">
        <v>269</v>
      </c>
      <c r="B94" s="629" t="s">
        <v>383</v>
      </c>
      <c r="C94" s="562"/>
    </row>
    <row r="95" spans="1:3" ht="24" customHeight="1" thickBot="1">
      <c r="A95" s="569" t="s">
        <v>270</v>
      </c>
      <c r="B95" s="630" t="s">
        <v>382</v>
      </c>
      <c r="C95" s="631"/>
    </row>
    <row r="96" spans="1:3" ht="12" customHeight="1" thickBot="1">
      <c r="A96" s="557" t="s">
        <v>72</v>
      </c>
      <c r="B96" s="445" t="s">
        <v>413</v>
      </c>
      <c r="C96" s="565">
        <f>+C97+C98</f>
        <v>0</v>
      </c>
    </row>
    <row r="97" spans="1:3" ht="12" customHeight="1">
      <c r="A97" s="575" t="s">
        <v>148</v>
      </c>
      <c r="B97" s="443" t="s">
        <v>118</v>
      </c>
      <c r="C97" s="576"/>
    </row>
    <row r="98" spans="1:3" ht="12" customHeight="1" thickBot="1">
      <c r="A98" s="577" t="s">
        <v>149</v>
      </c>
      <c r="B98" s="580" t="s">
        <v>119</v>
      </c>
      <c r="C98" s="578"/>
    </row>
    <row r="99" spans="1:3" s="290" customFormat="1" ht="12" customHeight="1" thickBot="1">
      <c r="A99" s="604" t="s">
        <v>73</v>
      </c>
      <c r="B99" s="558" t="s">
        <v>386</v>
      </c>
      <c r="C99" s="632"/>
    </row>
    <row r="100" spans="1:3" ht="12" customHeight="1" thickBot="1">
      <c r="A100" s="633" t="s">
        <v>74</v>
      </c>
      <c r="B100" s="634" t="s">
        <v>213</v>
      </c>
      <c r="C100" s="556">
        <f>+C72+C85+C96+C99</f>
        <v>178077</v>
      </c>
    </row>
    <row r="101" spans="1:3" ht="12" customHeight="1" thickBot="1">
      <c r="A101" s="604" t="s">
        <v>75</v>
      </c>
      <c r="B101" s="558" t="s">
        <v>481</v>
      </c>
      <c r="C101" s="565">
        <f>+C102+C110</f>
        <v>500</v>
      </c>
    </row>
    <row r="102" spans="1:3" ht="12" customHeight="1" thickBot="1">
      <c r="A102" s="635" t="s">
        <v>155</v>
      </c>
      <c r="B102" s="636" t="s">
        <v>482</v>
      </c>
      <c r="C102" s="637">
        <f>+C103+C104+C105+C106+C107+C108+C109</f>
        <v>0</v>
      </c>
    </row>
    <row r="103" spans="1:3" ht="12" customHeight="1">
      <c r="A103" s="638" t="s">
        <v>158</v>
      </c>
      <c r="B103" s="563" t="s">
        <v>387</v>
      </c>
      <c r="C103" s="639"/>
    </row>
    <row r="104" spans="1:3" ht="12" customHeight="1">
      <c r="A104" s="608" t="s">
        <v>159</v>
      </c>
      <c r="B104" s="586" t="s">
        <v>388</v>
      </c>
      <c r="C104" s="640"/>
    </row>
    <row r="105" spans="1:3" ht="12" customHeight="1">
      <c r="A105" s="608" t="s">
        <v>160</v>
      </c>
      <c r="B105" s="586" t="s">
        <v>389</v>
      </c>
      <c r="C105" s="640"/>
    </row>
    <row r="106" spans="1:3" ht="12" customHeight="1">
      <c r="A106" s="608" t="s">
        <v>161</v>
      </c>
      <c r="B106" s="586" t="s">
        <v>390</v>
      </c>
      <c r="C106" s="640"/>
    </row>
    <row r="107" spans="1:3" ht="12" customHeight="1">
      <c r="A107" s="608" t="s">
        <v>254</v>
      </c>
      <c r="B107" s="586" t="s">
        <v>391</v>
      </c>
      <c r="C107" s="640"/>
    </row>
    <row r="108" spans="1:3" ht="12" customHeight="1">
      <c r="A108" s="608" t="s">
        <v>271</v>
      </c>
      <c r="B108" s="586" t="s">
        <v>392</v>
      </c>
      <c r="C108" s="640"/>
    </row>
    <row r="109" spans="1:3" ht="12" customHeight="1" thickBot="1">
      <c r="A109" s="641" t="s">
        <v>272</v>
      </c>
      <c r="B109" s="642" t="s">
        <v>393</v>
      </c>
      <c r="C109" s="643"/>
    </row>
    <row r="110" spans="1:3" ht="14.25" customHeight="1" thickBot="1">
      <c r="A110" s="635" t="s">
        <v>156</v>
      </c>
      <c r="B110" s="636" t="s">
        <v>575</v>
      </c>
      <c r="C110" s="637">
        <f>+C111+C112+C113+C114+C115+C116+C117+C118</f>
        <v>500</v>
      </c>
    </row>
    <row r="111" spans="1:3" ht="12" customHeight="1">
      <c r="A111" s="638" t="s">
        <v>164</v>
      </c>
      <c r="B111" s="563" t="s">
        <v>387</v>
      </c>
      <c r="C111" s="639"/>
    </row>
    <row r="112" spans="1:3" ht="12" customHeight="1">
      <c r="A112" s="608" t="s">
        <v>165</v>
      </c>
      <c r="B112" s="586" t="s">
        <v>394</v>
      </c>
      <c r="C112" s="640"/>
    </row>
    <row r="113" spans="1:3" ht="12" customHeight="1">
      <c r="A113" s="608" t="s">
        <v>166</v>
      </c>
      <c r="B113" s="586" t="s">
        <v>389</v>
      </c>
      <c r="C113" s="640"/>
    </row>
    <row r="114" spans="1:3" ht="12" customHeight="1">
      <c r="A114" s="608" t="s">
        <v>167</v>
      </c>
      <c r="B114" s="586" t="s">
        <v>390</v>
      </c>
      <c r="C114" s="640">
        <v>500</v>
      </c>
    </row>
    <row r="115" spans="1:3" ht="12" customHeight="1">
      <c r="A115" s="608" t="s">
        <v>255</v>
      </c>
      <c r="B115" s="586" t="s">
        <v>391</v>
      </c>
      <c r="C115" s="640"/>
    </row>
    <row r="116" spans="1:3" ht="12" customHeight="1">
      <c r="A116" s="608" t="s">
        <v>273</v>
      </c>
      <c r="B116" s="586" t="s">
        <v>395</v>
      </c>
      <c r="C116" s="640"/>
    </row>
    <row r="117" spans="1:3" ht="12" customHeight="1">
      <c r="A117" s="608" t="s">
        <v>274</v>
      </c>
      <c r="B117" s="586" t="s">
        <v>393</v>
      </c>
      <c r="C117" s="640"/>
    </row>
    <row r="118" spans="1:3" ht="12" customHeight="1" thickBot="1">
      <c r="A118" s="641" t="s">
        <v>275</v>
      </c>
      <c r="B118" s="642" t="s">
        <v>484</v>
      </c>
      <c r="C118" s="643"/>
    </row>
    <row r="119" spans="1:3" ht="12" customHeight="1" thickBot="1">
      <c r="A119" s="604" t="s">
        <v>76</v>
      </c>
      <c r="B119" s="558" t="s">
        <v>396</v>
      </c>
      <c r="C119" s="644">
        <f>+C100+C101</f>
        <v>178577</v>
      </c>
    </row>
    <row r="120" spans="1:9" ht="15" customHeight="1" thickBot="1">
      <c r="A120" s="604" t="s">
        <v>77</v>
      </c>
      <c r="B120" s="558" t="s">
        <v>397</v>
      </c>
      <c r="C120" s="645"/>
      <c r="F120" s="33"/>
      <c r="G120" s="122"/>
      <c r="H120" s="122"/>
      <c r="I120" s="122"/>
    </row>
    <row r="121" spans="1:3" s="1" customFormat="1" ht="12.75" customHeight="1" thickBot="1">
      <c r="A121" s="646" t="s">
        <v>78</v>
      </c>
      <c r="B121" s="600" t="s">
        <v>398</v>
      </c>
      <c r="C121" s="605">
        <f>+C119+C120</f>
        <v>178577</v>
      </c>
    </row>
    <row r="122" spans="1:3" ht="7.5" customHeight="1">
      <c r="A122" s="647"/>
      <c r="B122" s="647"/>
      <c r="C122" s="648"/>
    </row>
    <row r="123" spans="1:3" ht="15.75">
      <c r="A123" s="736" t="s">
        <v>216</v>
      </c>
      <c r="B123" s="736"/>
      <c r="C123" s="736"/>
    </row>
    <row r="124" spans="1:3" ht="15" customHeight="1" thickBot="1">
      <c r="A124" s="742" t="s">
        <v>209</v>
      </c>
      <c r="B124" s="742"/>
      <c r="C124" s="649" t="s">
        <v>400</v>
      </c>
    </row>
    <row r="125" spans="1:4" ht="13.5" customHeight="1" thickBot="1">
      <c r="A125" s="557">
        <v>1</v>
      </c>
      <c r="B125" s="628" t="s">
        <v>282</v>
      </c>
      <c r="C125" s="650">
        <f>+C50-C100</f>
        <v>-4862</v>
      </c>
      <c r="D125" s="128"/>
    </row>
    <row r="126" spans="1:3" ht="7.5" customHeight="1">
      <c r="A126" s="647"/>
      <c r="B126" s="647"/>
      <c r="C126" s="648"/>
    </row>
    <row r="127" spans="1:5" ht="15.75">
      <c r="A127" s="737" t="s">
        <v>399</v>
      </c>
      <c r="B127" s="737"/>
      <c r="C127" s="737"/>
      <c r="D127"/>
      <c r="E127"/>
    </row>
    <row r="128" spans="1:3" ht="12.75" customHeight="1" thickBot="1">
      <c r="A128" s="740" t="s">
        <v>210</v>
      </c>
      <c r="B128" s="740"/>
      <c r="C128" s="652" t="s">
        <v>400</v>
      </c>
    </row>
    <row r="129" spans="1:3" ht="13.5" customHeight="1" thickBot="1">
      <c r="A129" s="604" t="s">
        <v>70</v>
      </c>
      <c r="B129" s="558" t="s">
        <v>555</v>
      </c>
      <c r="C129" s="644">
        <f>IF('2.1.sz.mell  '!C32&lt;&gt;"-",'2.1.sz.mell  '!C32,0)</f>
        <v>0</v>
      </c>
    </row>
    <row r="130" spans="1:3" ht="13.5" customHeight="1" thickBot="1">
      <c r="A130" s="604" t="s">
        <v>71</v>
      </c>
      <c r="B130" s="558" t="s">
        <v>556</v>
      </c>
      <c r="C130" s="644">
        <f>IF('2.2.sz.mell  '!C36&lt;&gt;"-",'2.2.sz.mell  '!C36,0)</f>
        <v>0</v>
      </c>
    </row>
    <row r="131" spans="1:3" ht="13.5" customHeight="1" thickBot="1">
      <c r="A131" s="604" t="s">
        <v>72</v>
      </c>
      <c r="B131" s="558" t="s">
        <v>414</v>
      </c>
      <c r="C131" s="644">
        <f>C130+C129</f>
        <v>0</v>
      </c>
    </row>
    <row r="132" spans="1:3" ht="7.5" customHeight="1">
      <c r="A132" s="651"/>
      <c r="B132" s="653"/>
      <c r="C132" s="654"/>
    </row>
    <row r="133" spans="1:3" ht="15.75">
      <c r="A133" s="738" t="s">
        <v>401</v>
      </c>
      <c r="B133" s="738"/>
      <c r="C133" s="738"/>
    </row>
    <row r="134" spans="1:3" ht="12.75" customHeight="1" thickBot="1">
      <c r="A134" s="740" t="s">
        <v>402</v>
      </c>
      <c r="B134" s="740"/>
      <c r="C134" s="652" t="s">
        <v>400</v>
      </c>
    </row>
    <row r="135" spans="1:3" ht="12.75" customHeight="1" thickBot="1">
      <c r="A135" s="604" t="s">
        <v>70</v>
      </c>
      <c r="B135" s="558" t="s">
        <v>485</v>
      </c>
      <c r="C135" s="644">
        <f>+C136-C139</f>
        <v>4862</v>
      </c>
    </row>
    <row r="136" spans="1:3" ht="12.75" customHeight="1" thickBot="1">
      <c r="A136" s="655" t="s">
        <v>168</v>
      </c>
      <c r="B136" s="656" t="s">
        <v>403</v>
      </c>
      <c r="C136" s="657">
        <f>+C51</f>
        <v>5362</v>
      </c>
    </row>
    <row r="137" spans="1:3" ht="12.75" customHeight="1" thickBot="1">
      <c r="A137" s="635" t="s">
        <v>283</v>
      </c>
      <c r="B137" s="636" t="s">
        <v>404</v>
      </c>
      <c r="C137" s="658">
        <f>+'2.1.sz.mell  '!C27</f>
        <v>5362</v>
      </c>
    </row>
    <row r="138" spans="1:3" ht="12.75" customHeight="1" thickBot="1">
      <c r="A138" s="635" t="s">
        <v>284</v>
      </c>
      <c r="B138" s="636" t="s">
        <v>405</v>
      </c>
      <c r="C138" s="658">
        <f>+'2.2.sz.mell  '!C31</f>
        <v>0</v>
      </c>
    </row>
    <row r="139" spans="1:3" ht="12.75" customHeight="1" thickBot="1">
      <c r="A139" s="655" t="s">
        <v>169</v>
      </c>
      <c r="B139" s="656" t="s">
        <v>406</v>
      </c>
      <c r="C139" s="657">
        <f>+C101</f>
        <v>500</v>
      </c>
    </row>
    <row r="140" spans="1:3" ht="12.75" customHeight="1" thickBot="1">
      <c r="A140" s="635" t="s">
        <v>285</v>
      </c>
      <c r="B140" s="636" t="s">
        <v>407</v>
      </c>
      <c r="C140" s="658">
        <f>+'2.1.sz.mell  '!E27</f>
        <v>0</v>
      </c>
    </row>
    <row r="141" spans="1:3" ht="12.75" customHeight="1" thickBot="1">
      <c r="A141" s="635" t="s">
        <v>286</v>
      </c>
      <c r="B141" s="636" t="s">
        <v>408</v>
      </c>
      <c r="C141" s="658">
        <f>+'2.2.sz.mell  '!E31</f>
        <v>500</v>
      </c>
    </row>
  </sheetData>
  <sheetProtection/>
  <mergeCells count="10">
    <mergeCell ref="A127:C127"/>
    <mergeCell ref="A133:C133"/>
    <mergeCell ref="A1:C1"/>
    <mergeCell ref="A134:B134"/>
    <mergeCell ref="A128:B128"/>
    <mergeCell ref="A2:B2"/>
    <mergeCell ref="A69:B69"/>
    <mergeCell ref="A123:C123"/>
    <mergeCell ref="A124:B124"/>
    <mergeCell ref="A68:C6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Murakeresztúr Község Önkormányzat
2013. ÉVI KÖLTSÉGVETÉSÉNEK ÖSSZEVONT MÉRLEGE&amp;10
&amp;R&amp;"Times New Roman CE,Félkövér dőlt"&amp;11 1.1. melléklet a 2/2013. (III.08.) önkormányzati rendelethez</oddHeader>
  </headerFooter>
  <rowBreaks count="1" manualBreakCount="1">
    <brk id="67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D13" sqref="D13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214"/>
      <c r="B1" s="215"/>
      <c r="C1" s="245"/>
      <c r="D1" s="243" t="s">
        <v>617</v>
      </c>
    </row>
    <row r="2" spans="1:4" s="87" customFormat="1" ht="25.5" customHeight="1">
      <c r="A2" s="765" t="s">
        <v>304</v>
      </c>
      <c r="B2" s="766"/>
      <c r="C2" s="410" t="s">
        <v>333</v>
      </c>
      <c r="D2" s="411" t="s">
        <v>106</v>
      </c>
    </row>
    <row r="3" spans="1:4" s="87" customFormat="1" ht="16.5" thickBot="1">
      <c r="A3" s="412" t="s">
        <v>303</v>
      </c>
      <c r="B3" s="413"/>
      <c r="C3" s="728" t="s">
        <v>592</v>
      </c>
      <c r="D3" s="415" t="s">
        <v>604</v>
      </c>
    </row>
    <row r="4" spans="1:4" s="88" customFormat="1" ht="15.75" customHeight="1" thickBot="1">
      <c r="A4" s="416"/>
      <c r="B4" s="416"/>
      <c r="C4" s="416"/>
      <c r="D4" s="417" t="s">
        <v>109</v>
      </c>
    </row>
    <row r="5" spans="1:4" ht="15" thickBot="1">
      <c r="A5" s="767" t="s">
        <v>305</v>
      </c>
      <c r="B5" s="768"/>
      <c r="C5" s="419" t="s">
        <v>110</v>
      </c>
      <c r="D5" s="420" t="s">
        <v>111</v>
      </c>
    </row>
    <row r="6" spans="1:4" s="46" customFormat="1" ht="12.75" customHeight="1" thickBot="1">
      <c r="A6" s="421">
        <v>1</v>
      </c>
      <c r="B6" s="422">
        <v>2</v>
      </c>
      <c r="C6" s="422">
        <v>3</v>
      </c>
      <c r="D6" s="423">
        <v>4</v>
      </c>
    </row>
    <row r="7" spans="1:4" s="46" customFormat="1" ht="15.75" customHeight="1" thickBot="1">
      <c r="A7" s="424"/>
      <c r="B7" s="425"/>
      <c r="C7" s="425" t="s">
        <v>112</v>
      </c>
      <c r="D7" s="426"/>
    </row>
    <row r="8" spans="1:4" s="89" customFormat="1" ht="12" customHeight="1" thickBot="1">
      <c r="A8" s="421" t="s">
        <v>70</v>
      </c>
      <c r="B8" s="427"/>
      <c r="C8" s="428" t="s">
        <v>310</v>
      </c>
      <c r="D8" s="429">
        <f>SUM(D9:D16)</f>
        <v>0</v>
      </c>
    </row>
    <row r="9" spans="1:4" s="89" customFormat="1" ht="12" customHeight="1">
      <c r="A9" s="430"/>
      <c r="B9" s="431" t="s">
        <v>168</v>
      </c>
      <c r="C9" s="432" t="s">
        <v>232</v>
      </c>
      <c r="D9" s="433"/>
    </row>
    <row r="10" spans="1:4" s="89" customFormat="1" ht="12" customHeight="1">
      <c r="A10" s="434"/>
      <c r="B10" s="431" t="s">
        <v>169</v>
      </c>
      <c r="C10" s="435" t="s">
        <v>233</v>
      </c>
      <c r="D10" s="436"/>
    </row>
    <row r="11" spans="1:4" s="89" customFormat="1" ht="12" customHeight="1">
      <c r="A11" s="434"/>
      <c r="B11" s="431" t="s">
        <v>170</v>
      </c>
      <c r="C11" s="435" t="s">
        <v>234</v>
      </c>
      <c r="D11" s="436"/>
    </row>
    <row r="12" spans="1:4" s="89" customFormat="1" ht="12" customHeight="1">
      <c r="A12" s="434"/>
      <c r="B12" s="431" t="s">
        <v>171</v>
      </c>
      <c r="C12" s="435" t="s">
        <v>235</v>
      </c>
      <c r="D12" s="436"/>
    </row>
    <row r="13" spans="1:4" s="89" customFormat="1" ht="12" customHeight="1">
      <c r="A13" s="434"/>
      <c r="B13" s="431" t="s">
        <v>199</v>
      </c>
      <c r="C13" s="437" t="s">
        <v>236</v>
      </c>
      <c r="D13" s="436"/>
    </row>
    <row r="14" spans="1:4" s="89" customFormat="1" ht="12" customHeight="1">
      <c r="A14" s="438"/>
      <c r="B14" s="431" t="s">
        <v>172</v>
      </c>
      <c r="C14" s="435" t="s">
        <v>237</v>
      </c>
      <c r="D14" s="439"/>
    </row>
    <row r="15" spans="1:4" s="90" customFormat="1" ht="12" customHeight="1">
      <c r="A15" s="434"/>
      <c r="B15" s="431" t="s">
        <v>173</v>
      </c>
      <c r="C15" s="435" t="s">
        <v>30</v>
      </c>
      <c r="D15" s="436"/>
    </row>
    <row r="16" spans="1:4" s="90" customFormat="1" ht="12" customHeight="1" thickBot="1">
      <c r="A16" s="440"/>
      <c r="B16" s="441" t="s">
        <v>183</v>
      </c>
      <c r="C16" s="437" t="s">
        <v>296</v>
      </c>
      <c r="D16" s="442"/>
    </row>
    <row r="17" spans="1:4" s="89" customFormat="1" ht="12" customHeight="1" thickBot="1">
      <c r="A17" s="421" t="s">
        <v>71</v>
      </c>
      <c r="B17" s="427"/>
      <c r="C17" s="428" t="s">
        <v>31</v>
      </c>
      <c r="D17" s="429">
        <f>SUM(D18:D21)</f>
        <v>0</v>
      </c>
    </row>
    <row r="18" spans="1:4" s="90" customFormat="1" ht="12" customHeight="1">
      <c r="A18" s="434"/>
      <c r="B18" s="431" t="s">
        <v>174</v>
      </c>
      <c r="C18" s="443" t="s">
        <v>27</v>
      </c>
      <c r="D18" s="436"/>
    </row>
    <row r="19" spans="1:4" s="90" customFormat="1" ht="12" customHeight="1">
      <c r="A19" s="434"/>
      <c r="B19" s="431" t="s">
        <v>175</v>
      </c>
      <c r="C19" s="435" t="s">
        <v>28</v>
      </c>
      <c r="D19" s="436"/>
    </row>
    <row r="20" spans="1:4" s="90" customFormat="1" ht="12" customHeight="1">
      <c r="A20" s="434"/>
      <c r="B20" s="431" t="s">
        <v>176</v>
      </c>
      <c r="C20" s="435" t="s">
        <v>29</v>
      </c>
      <c r="D20" s="436"/>
    </row>
    <row r="21" spans="1:4" s="90" customFormat="1" ht="12" customHeight="1" thickBot="1">
      <c r="A21" s="434"/>
      <c r="B21" s="431" t="s">
        <v>177</v>
      </c>
      <c r="C21" s="435" t="s">
        <v>28</v>
      </c>
      <c r="D21" s="436"/>
    </row>
    <row r="22" spans="1:4" s="90" customFormat="1" ht="12" customHeight="1" thickBot="1">
      <c r="A22" s="444" t="s">
        <v>72</v>
      </c>
      <c r="B22" s="445"/>
      <c r="C22" s="445" t="s">
        <v>32</v>
      </c>
      <c r="D22" s="429">
        <f>+D23+D24</f>
        <v>0</v>
      </c>
    </row>
    <row r="23" spans="1:4" s="89" customFormat="1" ht="12" customHeight="1">
      <c r="A23" s="446"/>
      <c r="B23" s="447" t="s">
        <v>148</v>
      </c>
      <c r="C23" s="448" t="s">
        <v>347</v>
      </c>
      <c r="D23" s="449"/>
    </row>
    <row r="24" spans="1:4" s="89" customFormat="1" ht="12" customHeight="1" thickBot="1">
      <c r="A24" s="450"/>
      <c r="B24" s="451" t="s">
        <v>149</v>
      </c>
      <c r="C24" s="452" t="s">
        <v>351</v>
      </c>
      <c r="D24" s="453"/>
    </row>
    <row r="25" spans="1:4" s="89" customFormat="1" ht="12" customHeight="1" thickBot="1">
      <c r="A25" s="450"/>
      <c r="B25" s="732"/>
      <c r="C25" s="733" t="s">
        <v>593</v>
      </c>
      <c r="D25" s="734">
        <v>617</v>
      </c>
    </row>
    <row r="26" spans="1:4" s="89" customFormat="1" ht="12" customHeight="1" thickBot="1">
      <c r="A26" s="444" t="s">
        <v>73</v>
      </c>
      <c r="B26" s="427"/>
      <c r="C26" s="445" t="s">
        <v>585</v>
      </c>
      <c r="D26" s="454"/>
    </row>
    <row r="27" spans="1:4" s="89" customFormat="1" ht="12" customHeight="1" thickBot="1">
      <c r="A27" s="421" t="s">
        <v>74</v>
      </c>
      <c r="B27" s="455"/>
      <c r="C27" s="445" t="s">
        <v>39</v>
      </c>
      <c r="D27" s="456">
        <f>D25</f>
        <v>617</v>
      </c>
    </row>
    <row r="28" spans="1:4" s="90" customFormat="1" ht="12" customHeight="1" thickBot="1">
      <c r="A28" s="457" t="s">
        <v>75</v>
      </c>
      <c r="B28" s="365"/>
      <c r="C28" s="458" t="s">
        <v>594</v>
      </c>
      <c r="D28" s="459">
        <f>+D29+D30</f>
        <v>0</v>
      </c>
    </row>
    <row r="29" spans="1:4" s="90" customFormat="1" ht="15" customHeight="1">
      <c r="A29" s="430"/>
      <c r="B29" s="460" t="s">
        <v>155</v>
      </c>
      <c r="C29" s="448" t="s">
        <v>455</v>
      </c>
      <c r="D29" s="449"/>
    </row>
    <row r="30" spans="1:4" s="90" customFormat="1" ht="15" customHeight="1" thickBot="1">
      <c r="A30" s="366"/>
      <c r="B30" s="461" t="s">
        <v>156</v>
      </c>
      <c r="C30" s="462" t="s">
        <v>33</v>
      </c>
      <c r="D30" s="463"/>
    </row>
    <row r="31" spans="1:4" ht="15.75" thickBot="1">
      <c r="A31" s="464" t="s">
        <v>76</v>
      </c>
      <c r="B31" s="465"/>
      <c r="C31" s="466" t="s">
        <v>580</v>
      </c>
      <c r="D31" s="467"/>
    </row>
    <row r="32" spans="1:4" s="46" customFormat="1" ht="16.5" customHeight="1" thickBot="1">
      <c r="A32" s="464" t="s">
        <v>77</v>
      </c>
      <c r="B32" s="468"/>
      <c r="C32" s="469" t="s">
        <v>40</v>
      </c>
      <c r="D32" s="470">
        <f>+D27+D28+D31</f>
        <v>617</v>
      </c>
    </row>
    <row r="33" spans="1:4" s="91" customFormat="1" ht="12" customHeight="1">
      <c r="A33" s="471"/>
      <c r="B33" s="471"/>
      <c r="C33" s="472"/>
      <c r="D33" s="473"/>
    </row>
    <row r="34" spans="1:4" ht="12" customHeight="1" thickBot="1">
      <c r="A34" s="474"/>
      <c r="B34" s="475"/>
      <c r="C34" s="475"/>
      <c r="D34" s="476"/>
    </row>
    <row r="35" spans="1:4" ht="12" customHeight="1" thickBot="1">
      <c r="A35" s="418"/>
      <c r="B35" s="477"/>
      <c r="C35" s="477" t="s">
        <v>116</v>
      </c>
      <c r="D35" s="470"/>
    </row>
    <row r="36" spans="1:4" ht="12" customHeight="1" thickBot="1">
      <c r="A36" s="444" t="s">
        <v>70</v>
      </c>
      <c r="B36" s="478"/>
      <c r="C36" s="445" t="s">
        <v>26</v>
      </c>
      <c r="D36" s="429">
        <f>SUM(D37:D41)</f>
        <v>617</v>
      </c>
    </row>
    <row r="37" spans="1:4" ht="12" customHeight="1">
      <c r="A37" s="479"/>
      <c r="B37" s="480" t="s">
        <v>168</v>
      </c>
      <c r="C37" s="443" t="s">
        <v>101</v>
      </c>
      <c r="D37" s="481"/>
    </row>
    <row r="38" spans="1:4" ht="12" customHeight="1">
      <c r="A38" s="482"/>
      <c r="B38" s="483" t="s">
        <v>169</v>
      </c>
      <c r="C38" s="435" t="s">
        <v>263</v>
      </c>
      <c r="D38" s="484"/>
    </row>
    <row r="39" spans="1:4" ht="12" customHeight="1">
      <c r="A39" s="482"/>
      <c r="B39" s="483" t="s">
        <v>170</v>
      </c>
      <c r="C39" s="435" t="s">
        <v>196</v>
      </c>
      <c r="D39" s="484">
        <v>117</v>
      </c>
    </row>
    <row r="40" spans="1:4" s="91" customFormat="1" ht="12" customHeight="1">
      <c r="A40" s="482"/>
      <c r="B40" s="483" t="s">
        <v>171</v>
      </c>
      <c r="C40" s="435" t="s">
        <v>264</v>
      </c>
      <c r="D40" s="484"/>
    </row>
    <row r="41" spans="1:4" ht="12" customHeight="1" thickBot="1">
      <c r="A41" s="482"/>
      <c r="B41" s="483" t="s">
        <v>182</v>
      </c>
      <c r="C41" s="435" t="s">
        <v>265</v>
      </c>
      <c r="D41" s="484">
        <v>500</v>
      </c>
    </row>
    <row r="42" spans="1:4" ht="12" customHeight="1" thickBot="1">
      <c r="A42" s="444" t="s">
        <v>71</v>
      </c>
      <c r="B42" s="478"/>
      <c r="C42" s="445" t="s">
        <v>37</v>
      </c>
      <c r="D42" s="429">
        <f>SUM(D43:D46)</f>
        <v>0</v>
      </c>
    </row>
    <row r="43" spans="1:4" ht="12" customHeight="1">
      <c r="A43" s="479"/>
      <c r="B43" s="480" t="s">
        <v>174</v>
      </c>
      <c r="C43" s="443" t="s">
        <v>380</v>
      </c>
      <c r="D43" s="481"/>
    </row>
    <row r="44" spans="1:4" ht="12" customHeight="1">
      <c r="A44" s="482"/>
      <c r="B44" s="483" t="s">
        <v>175</v>
      </c>
      <c r="C44" s="435" t="s">
        <v>267</v>
      </c>
      <c r="D44" s="484"/>
    </row>
    <row r="45" spans="1:4" ht="15" customHeight="1">
      <c r="A45" s="482"/>
      <c r="B45" s="483" t="s">
        <v>178</v>
      </c>
      <c r="C45" s="435" t="s">
        <v>117</v>
      </c>
      <c r="D45" s="484"/>
    </row>
    <row r="46" spans="1:4" ht="30.75" thickBot="1">
      <c r="A46" s="482"/>
      <c r="B46" s="483" t="s">
        <v>189</v>
      </c>
      <c r="C46" s="435" t="s">
        <v>34</v>
      </c>
      <c r="D46" s="484"/>
    </row>
    <row r="47" spans="1:4" ht="15" customHeight="1" thickBot="1">
      <c r="A47" s="444" t="s">
        <v>72</v>
      </c>
      <c r="B47" s="478"/>
      <c r="C47" s="478" t="s">
        <v>35</v>
      </c>
      <c r="D47" s="454"/>
    </row>
    <row r="48" spans="1:4" ht="14.25" customHeight="1" thickBot="1">
      <c r="A48" s="464" t="s">
        <v>73</v>
      </c>
      <c r="B48" s="465"/>
      <c r="C48" s="466" t="s">
        <v>38</v>
      </c>
      <c r="D48" s="467"/>
    </row>
    <row r="49" spans="1:4" ht="15.75" thickBot="1">
      <c r="A49" s="444" t="s">
        <v>74</v>
      </c>
      <c r="B49" s="485"/>
      <c r="C49" s="486" t="s">
        <v>36</v>
      </c>
      <c r="D49" s="487">
        <f>+D36+D42+D47+D48</f>
        <v>617</v>
      </c>
    </row>
    <row r="50" spans="1:4" ht="15.75" thickBot="1">
      <c r="A50" s="488"/>
      <c r="B50" s="489"/>
      <c r="C50" s="489"/>
      <c r="D50" s="490"/>
    </row>
    <row r="51" spans="1:4" ht="15.75" thickBot="1">
      <c r="A51" s="491" t="s">
        <v>308</v>
      </c>
      <c r="B51" s="492"/>
      <c r="C51" s="493"/>
      <c r="D51" s="494"/>
    </row>
    <row r="52" spans="1:4" ht="15.75" thickBot="1">
      <c r="A52" s="491" t="s">
        <v>309</v>
      </c>
      <c r="B52" s="492"/>
      <c r="C52" s="493"/>
      <c r="D52" s="494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C1">
      <selection activeCell="D17" sqref="D17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214"/>
      <c r="B1" s="215"/>
      <c r="C1" s="245"/>
      <c r="D1" s="243" t="s">
        <v>618</v>
      </c>
    </row>
    <row r="2" spans="1:4" s="87" customFormat="1" ht="25.5" customHeight="1">
      <c r="A2" s="765" t="s">
        <v>304</v>
      </c>
      <c r="B2" s="766"/>
      <c r="C2" s="410" t="s">
        <v>508</v>
      </c>
      <c r="D2" s="411" t="s">
        <v>120</v>
      </c>
    </row>
    <row r="3" spans="1:4" s="87" customFormat="1" ht="16.5" thickBot="1">
      <c r="A3" s="412" t="s">
        <v>303</v>
      </c>
      <c r="B3" s="413"/>
      <c r="C3" s="414" t="s">
        <v>312</v>
      </c>
      <c r="D3" s="415"/>
    </row>
    <row r="4" spans="1:4" s="88" customFormat="1" ht="15.75" customHeight="1" thickBot="1">
      <c r="A4" s="416"/>
      <c r="B4" s="416"/>
      <c r="C4" s="416"/>
      <c r="D4" s="417" t="s">
        <v>109</v>
      </c>
    </row>
    <row r="5" spans="1:4" ht="15" thickBot="1">
      <c r="A5" s="767" t="s">
        <v>305</v>
      </c>
      <c r="B5" s="768"/>
      <c r="C5" s="419" t="s">
        <v>110</v>
      </c>
      <c r="D5" s="420" t="s">
        <v>111</v>
      </c>
    </row>
    <row r="6" spans="1:4" s="46" customFormat="1" ht="12.75" customHeight="1" thickBot="1">
      <c r="A6" s="421">
        <v>1</v>
      </c>
      <c r="B6" s="422">
        <v>2</v>
      </c>
      <c r="C6" s="422">
        <v>3</v>
      </c>
      <c r="D6" s="423">
        <v>4</v>
      </c>
    </row>
    <row r="7" spans="1:4" s="46" customFormat="1" ht="15.75" customHeight="1" thickBot="1">
      <c r="A7" s="424"/>
      <c r="B7" s="425"/>
      <c r="C7" s="425" t="s">
        <v>112</v>
      </c>
      <c r="D7" s="426"/>
    </row>
    <row r="8" spans="1:4" s="89" customFormat="1" ht="13.5" customHeight="1" thickBot="1">
      <c r="A8" s="421" t="s">
        <v>70</v>
      </c>
      <c r="B8" s="427"/>
      <c r="C8" s="428" t="s">
        <v>310</v>
      </c>
      <c r="D8" s="429">
        <f>SUM(D9:D16)</f>
        <v>15</v>
      </c>
    </row>
    <row r="9" spans="1:4" s="89" customFormat="1" ht="12" customHeight="1">
      <c r="A9" s="430"/>
      <c r="B9" s="431" t="s">
        <v>168</v>
      </c>
      <c r="C9" s="432" t="s">
        <v>232</v>
      </c>
      <c r="D9" s="433"/>
    </row>
    <row r="10" spans="1:4" s="89" customFormat="1" ht="12" customHeight="1">
      <c r="A10" s="434"/>
      <c r="B10" s="431" t="s">
        <v>169</v>
      </c>
      <c r="C10" s="435" t="s">
        <v>233</v>
      </c>
      <c r="D10" s="436"/>
    </row>
    <row r="11" spans="1:4" s="89" customFormat="1" ht="12" customHeight="1">
      <c r="A11" s="434"/>
      <c r="B11" s="431" t="s">
        <v>170</v>
      </c>
      <c r="C11" s="435" t="s">
        <v>234</v>
      </c>
      <c r="D11" s="436"/>
    </row>
    <row r="12" spans="1:4" s="89" customFormat="1" ht="12" customHeight="1">
      <c r="A12" s="434"/>
      <c r="B12" s="431" t="s">
        <v>171</v>
      </c>
      <c r="C12" s="435" t="s">
        <v>235</v>
      </c>
      <c r="D12" s="436"/>
    </row>
    <row r="13" spans="1:4" s="89" customFormat="1" ht="12" customHeight="1">
      <c r="A13" s="434"/>
      <c r="B13" s="431" t="s">
        <v>199</v>
      </c>
      <c r="C13" s="437" t="s">
        <v>236</v>
      </c>
      <c r="D13" s="436"/>
    </row>
    <row r="14" spans="1:4" s="89" customFormat="1" ht="12" customHeight="1">
      <c r="A14" s="438"/>
      <c r="B14" s="431" t="s">
        <v>172</v>
      </c>
      <c r="C14" s="435" t="s">
        <v>237</v>
      </c>
      <c r="D14" s="439"/>
    </row>
    <row r="15" spans="1:4" s="90" customFormat="1" ht="12" customHeight="1">
      <c r="A15" s="434"/>
      <c r="B15" s="431" t="s">
        <v>173</v>
      </c>
      <c r="C15" s="435" t="s">
        <v>30</v>
      </c>
      <c r="D15" s="436"/>
    </row>
    <row r="16" spans="1:4" s="90" customFormat="1" ht="12" customHeight="1" thickBot="1">
      <c r="A16" s="440"/>
      <c r="B16" s="441" t="s">
        <v>183</v>
      </c>
      <c r="C16" s="437" t="s">
        <v>296</v>
      </c>
      <c r="D16" s="442">
        <v>15</v>
      </c>
    </row>
    <row r="17" spans="1:4" s="89" customFormat="1" ht="13.5" customHeight="1" thickBot="1">
      <c r="A17" s="421" t="s">
        <v>71</v>
      </c>
      <c r="B17" s="427"/>
      <c r="C17" s="428" t="s">
        <v>31</v>
      </c>
      <c r="D17" s="429">
        <f>SUM(D18:D21)</f>
        <v>718</v>
      </c>
    </row>
    <row r="18" spans="1:4" s="90" customFormat="1" ht="12" customHeight="1">
      <c r="A18" s="434"/>
      <c r="B18" s="431" t="s">
        <v>174</v>
      </c>
      <c r="C18" s="443" t="s">
        <v>27</v>
      </c>
      <c r="D18" s="436">
        <v>718</v>
      </c>
    </row>
    <row r="19" spans="1:4" s="90" customFormat="1" ht="12" customHeight="1">
      <c r="A19" s="434"/>
      <c r="B19" s="431" t="s">
        <v>175</v>
      </c>
      <c r="C19" s="435" t="s">
        <v>28</v>
      </c>
      <c r="D19" s="436"/>
    </row>
    <row r="20" spans="1:4" s="90" customFormat="1" ht="12" customHeight="1">
      <c r="A20" s="434"/>
      <c r="B20" s="431" t="s">
        <v>176</v>
      </c>
      <c r="C20" s="435" t="s">
        <v>29</v>
      </c>
      <c r="D20" s="436"/>
    </row>
    <row r="21" spans="1:4" s="90" customFormat="1" ht="12" customHeight="1" thickBot="1">
      <c r="A21" s="434"/>
      <c r="B21" s="431" t="s">
        <v>177</v>
      </c>
      <c r="C21" s="435" t="s">
        <v>28</v>
      </c>
      <c r="D21" s="436"/>
    </row>
    <row r="22" spans="1:4" s="90" customFormat="1" ht="13.5" customHeight="1" thickBot="1">
      <c r="A22" s="444" t="s">
        <v>72</v>
      </c>
      <c r="B22" s="445"/>
      <c r="C22" s="445" t="s">
        <v>32</v>
      </c>
      <c r="D22" s="429">
        <f>+D23+D24</f>
        <v>0</v>
      </c>
    </row>
    <row r="23" spans="1:4" s="89" customFormat="1" ht="12" customHeight="1">
      <c r="A23" s="446"/>
      <c r="B23" s="447" t="s">
        <v>148</v>
      </c>
      <c r="C23" s="448" t="s">
        <v>347</v>
      </c>
      <c r="D23" s="449"/>
    </row>
    <row r="24" spans="1:4" s="89" customFormat="1" ht="12" customHeight="1" thickBot="1">
      <c r="A24" s="450"/>
      <c r="B24" s="451" t="s">
        <v>149</v>
      </c>
      <c r="C24" s="452" t="s">
        <v>351</v>
      </c>
      <c r="D24" s="453"/>
    </row>
    <row r="25" spans="1:4" s="89" customFormat="1" ht="13.5" customHeight="1" thickBot="1">
      <c r="A25" s="444" t="s">
        <v>73</v>
      </c>
      <c r="B25" s="427"/>
      <c r="C25" s="445" t="s">
        <v>311</v>
      </c>
      <c r="D25" s="454">
        <v>33472</v>
      </c>
    </row>
    <row r="26" spans="1:4" s="89" customFormat="1" ht="13.5" customHeight="1" thickBot="1">
      <c r="A26" s="421" t="s">
        <v>74</v>
      </c>
      <c r="B26" s="455"/>
      <c r="C26" s="445" t="s">
        <v>39</v>
      </c>
      <c r="D26" s="456">
        <f>+D8+D17+D22+D25</f>
        <v>34205</v>
      </c>
    </row>
    <row r="27" spans="1:4" s="90" customFormat="1" ht="13.5" customHeight="1" thickBot="1">
      <c r="A27" s="457" t="s">
        <v>75</v>
      </c>
      <c r="B27" s="365"/>
      <c r="C27" s="458" t="s">
        <v>41</v>
      </c>
      <c r="D27" s="459">
        <f>+D28+D29</f>
        <v>0</v>
      </c>
    </row>
    <row r="28" spans="1:4" s="90" customFormat="1" ht="15" customHeight="1">
      <c r="A28" s="430"/>
      <c r="B28" s="460" t="s">
        <v>155</v>
      </c>
      <c r="C28" s="448" t="s">
        <v>455</v>
      </c>
      <c r="D28" s="449"/>
    </row>
    <row r="29" spans="1:4" s="90" customFormat="1" ht="15" customHeight="1" thickBot="1">
      <c r="A29" s="366"/>
      <c r="B29" s="461" t="s">
        <v>156</v>
      </c>
      <c r="C29" s="462" t="s">
        <v>33</v>
      </c>
      <c r="D29" s="463"/>
    </row>
    <row r="30" spans="1:4" ht="15.75" thickBot="1">
      <c r="A30" s="464" t="s">
        <v>76</v>
      </c>
      <c r="B30" s="465"/>
      <c r="C30" s="466" t="s">
        <v>42</v>
      </c>
      <c r="D30" s="467"/>
    </row>
    <row r="31" spans="1:4" s="46" customFormat="1" ht="16.5" customHeight="1" thickBot="1">
      <c r="A31" s="464" t="s">
        <v>77</v>
      </c>
      <c r="B31" s="468"/>
      <c r="C31" s="469" t="s">
        <v>40</v>
      </c>
      <c r="D31" s="470">
        <f>+D26+D27+D30</f>
        <v>34205</v>
      </c>
    </row>
    <row r="32" spans="1:4" s="91" customFormat="1" ht="12" customHeight="1">
      <c r="A32" s="471"/>
      <c r="B32" s="471"/>
      <c r="C32" s="472"/>
      <c r="D32" s="473"/>
    </row>
    <row r="33" spans="1:4" ht="12" customHeight="1" thickBot="1">
      <c r="A33" s="474"/>
      <c r="B33" s="475"/>
      <c r="C33" s="475"/>
      <c r="D33" s="476"/>
    </row>
    <row r="34" spans="1:4" ht="12" customHeight="1" thickBot="1">
      <c r="A34" s="418"/>
      <c r="B34" s="477"/>
      <c r="C34" s="477" t="s">
        <v>116</v>
      </c>
      <c r="D34" s="470"/>
    </row>
    <row r="35" spans="1:4" ht="13.5" customHeight="1" thickBot="1">
      <c r="A35" s="444" t="s">
        <v>70</v>
      </c>
      <c r="B35" s="478"/>
      <c r="C35" s="445" t="s">
        <v>26</v>
      </c>
      <c r="D35" s="429">
        <f>SUM(D36:D40)</f>
        <v>34205</v>
      </c>
    </row>
    <row r="36" spans="1:4" ht="12" customHeight="1">
      <c r="A36" s="479"/>
      <c r="B36" s="480" t="s">
        <v>168</v>
      </c>
      <c r="C36" s="443" t="s">
        <v>101</v>
      </c>
      <c r="D36" s="481">
        <v>18899</v>
      </c>
    </row>
    <row r="37" spans="1:4" ht="12" customHeight="1">
      <c r="A37" s="482"/>
      <c r="B37" s="483" t="s">
        <v>169</v>
      </c>
      <c r="C37" s="435" t="s">
        <v>263</v>
      </c>
      <c r="D37" s="484">
        <v>4911</v>
      </c>
    </row>
    <row r="38" spans="1:4" ht="12" customHeight="1">
      <c r="A38" s="482"/>
      <c r="B38" s="483" t="s">
        <v>170</v>
      </c>
      <c r="C38" s="435" t="s">
        <v>196</v>
      </c>
      <c r="D38" s="484">
        <v>9677</v>
      </c>
    </row>
    <row r="39" spans="1:4" s="91" customFormat="1" ht="12" customHeight="1">
      <c r="A39" s="482"/>
      <c r="B39" s="483" t="s">
        <v>171</v>
      </c>
      <c r="C39" s="435" t="s">
        <v>264</v>
      </c>
      <c r="D39" s="484"/>
    </row>
    <row r="40" spans="1:4" ht="12" customHeight="1" thickBot="1">
      <c r="A40" s="482"/>
      <c r="B40" s="483" t="s">
        <v>182</v>
      </c>
      <c r="C40" s="435" t="s">
        <v>265</v>
      </c>
      <c r="D40" s="484">
        <v>718</v>
      </c>
    </row>
    <row r="41" spans="1:4" ht="13.5" customHeight="1" thickBot="1">
      <c r="A41" s="444" t="s">
        <v>71</v>
      </c>
      <c r="B41" s="478"/>
      <c r="C41" s="445" t="s">
        <v>37</v>
      </c>
      <c r="D41" s="429">
        <f>SUM(D42:D45)</f>
        <v>0</v>
      </c>
    </row>
    <row r="42" spans="1:4" ht="12" customHeight="1">
      <c r="A42" s="479"/>
      <c r="B42" s="480" t="s">
        <v>174</v>
      </c>
      <c r="C42" s="443" t="s">
        <v>380</v>
      </c>
      <c r="D42" s="481"/>
    </row>
    <row r="43" spans="1:4" ht="12" customHeight="1">
      <c r="A43" s="482"/>
      <c r="B43" s="483" t="s">
        <v>175</v>
      </c>
      <c r="C43" s="435" t="s">
        <v>267</v>
      </c>
      <c r="D43" s="484"/>
    </row>
    <row r="44" spans="1:4" ht="15" customHeight="1">
      <c r="A44" s="482"/>
      <c r="B44" s="483" t="s">
        <v>178</v>
      </c>
      <c r="C44" s="435" t="s">
        <v>117</v>
      </c>
      <c r="D44" s="484"/>
    </row>
    <row r="45" spans="1:4" ht="30.75" thickBot="1">
      <c r="A45" s="482"/>
      <c r="B45" s="483" t="s">
        <v>189</v>
      </c>
      <c r="C45" s="435" t="s">
        <v>34</v>
      </c>
      <c r="D45" s="484"/>
    </row>
    <row r="46" spans="1:4" ht="15" customHeight="1" thickBot="1">
      <c r="A46" s="444" t="s">
        <v>72</v>
      </c>
      <c r="B46" s="478"/>
      <c r="C46" s="478" t="s">
        <v>35</v>
      </c>
      <c r="D46" s="454"/>
    </row>
    <row r="47" spans="1:4" ht="14.25" customHeight="1" thickBot="1">
      <c r="A47" s="464" t="s">
        <v>73</v>
      </c>
      <c r="B47" s="465"/>
      <c r="C47" s="466" t="s">
        <v>38</v>
      </c>
      <c r="D47" s="467"/>
    </row>
    <row r="48" spans="1:4" ht="15.75" thickBot="1">
      <c r="A48" s="444" t="s">
        <v>74</v>
      </c>
      <c r="B48" s="485"/>
      <c r="C48" s="486" t="s">
        <v>36</v>
      </c>
      <c r="D48" s="487">
        <f>+D35+D41+D46+D47</f>
        <v>34205</v>
      </c>
    </row>
    <row r="49" spans="1:4" ht="15.75" thickBot="1">
      <c r="A49" s="488"/>
      <c r="B49" s="489"/>
      <c r="C49" s="489"/>
      <c r="D49" s="490"/>
    </row>
    <row r="50" spans="1:4" ht="15.75" thickBot="1">
      <c r="A50" s="491" t="s">
        <v>308</v>
      </c>
      <c r="B50" s="492"/>
      <c r="C50" s="493"/>
      <c r="D50" s="494">
        <v>8</v>
      </c>
    </row>
    <row r="51" spans="1:4" ht="15.75" thickBot="1">
      <c r="A51" s="491" t="s">
        <v>309</v>
      </c>
      <c r="B51" s="492"/>
      <c r="C51" s="493"/>
      <c r="D51" s="494">
        <v>0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D12" sqref="D12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214"/>
      <c r="B1" s="215"/>
      <c r="C1" s="245"/>
      <c r="D1" s="243" t="s">
        <v>619</v>
      </c>
    </row>
    <row r="2" spans="1:4" s="87" customFormat="1" ht="25.5" customHeight="1">
      <c r="A2" s="765" t="s">
        <v>304</v>
      </c>
      <c r="B2" s="766"/>
      <c r="C2" s="410" t="s">
        <v>509</v>
      </c>
      <c r="D2" s="411" t="s">
        <v>121</v>
      </c>
    </row>
    <row r="3" spans="1:4" s="87" customFormat="1" ht="16.5" thickBot="1">
      <c r="A3" s="412" t="s">
        <v>303</v>
      </c>
      <c r="B3" s="413"/>
      <c r="C3" s="414" t="s">
        <v>312</v>
      </c>
      <c r="D3" s="415"/>
    </row>
    <row r="4" spans="1:4" s="88" customFormat="1" ht="15.75" customHeight="1" thickBot="1">
      <c r="A4" s="416"/>
      <c r="B4" s="416"/>
      <c r="C4" s="416"/>
      <c r="D4" s="417" t="s">
        <v>109</v>
      </c>
    </row>
    <row r="5" spans="1:4" ht="15" thickBot="1">
      <c r="A5" s="767" t="s">
        <v>305</v>
      </c>
      <c r="B5" s="768"/>
      <c r="C5" s="419" t="s">
        <v>110</v>
      </c>
      <c r="D5" s="420" t="s">
        <v>111</v>
      </c>
    </row>
    <row r="6" spans="1:4" s="46" customFormat="1" ht="12.75" customHeight="1" thickBot="1">
      <c r="A6" s="421">
        <v>1</v>
      </c>
      <c r="B6" s="422">
        <v>2</v>
      </c>
      <c r="C6" s="422">
        <v>3</v>
      </c>
      <c r="D6" s="423">
        <v>4</v>
      </c>
    </row>
    <row r="7" spans="1:4" s="46" customFormat="1" ht="15.75" customHeight="1" thickBot="1">
      <c r="A7" s="424"/>
      <c r="B7" s="425"/>
      <c r="C7" s="425" t="s">
        <v>112</v>
      </c>
      <c r="D7" s="426"/>
    </row>
    <row r="8" spans="1:4" s="89" customFormat="1" ht="12.75" customHeight="1" thickBot="1">
      <c r="A8" s="421" t="s">
        <v>70</v>
      </c>
      <c r="B8" s="427"/>
      <c r="C8" s="428" t="s">
        <v>310</v>
      </c>
      <c r="D8" s="429">
        <f>SUM(D9:D16)</f>
        <v>0</v>
      </c>
    </row>
    <row r="9" spans="1:4" s="89" customFormat="1" ht="12" customHeight="1">
      <c r="A9" s="430"/>
      <c r="B9" s="431" t="s">
        <v>168</v>
      </c>
      <c r="C9" s="432" t="s">
        <v>232</v>
      </c>
      <c r="D9" s="433"/>
    </row>
    <row r="10" spans="1:4" s="89" customFormat="1" ht="12" customHeight="1">
      <c r="A10" s="434"/>
      <c r="B10" s="431" t="s">
        <v>169</v>
      </c>
      <c r="C10" s="435" t="s">
        <v>233</v>
      </c>
      <c r="D10" s="436"/>
    </row>
    <row r="11" spans="1:4" s="89" customFormat="1" ht="12" customHeight="1">
      <c r="A11" s="434"/>
      <c r="B11" s="431" t="s">
        <v>170</v>
      </c>
      <c r="C11" s="435" t="s">
        <v>234</v>
      </c>
      <c r="D11" s="436"/>
    </row>
    <row r="12" spans="1:4" s="89" customFormat="1" ht="12" customHeight="1">
      <c r="A12" s="434"/>
      <c r="B12" s="431" t="s">
        <v>171</v>
      </c>
      <c r="C12" s="435" t="s">
        <v>235</v>
      </c>
      <c r="D12" s="436"/>
    </row>
    <row r="13" spans="1:4" s="89" customFormat="1" ht="12" customHeight="1">
      <c r="A13" s="434"/>
      <c r="B13" s="431" t="s">
        <v>199</v>
      </c>
      <c r="C13" s="437" t="s">
        <v>236</v>
      </c>
      <c r="D13" s="436"/>
    </row>
    <row r="14" spans="1:4" s="89" customFormat="1" ht="12" customHeight="1">
      <c r="A14" s="438"/>
      <c r="B14" s="431" t="s">
        <v>172</v>
      </c>
      <c r="C14" s="435" t="s">
        <v>237</v>
      </c>
      <c r="D14" s="439"/>
    </row>
    <row r="15" spans="1:4" s="90" customFormat="1" ht="12" customHeight="1">
      <c r="A15" s="434"/>
      <c r="B15" s="431" t="s">
        <v>173</v>
      </c>
      <c r="C15" s="435" t="s">
        <v>30</v>
      </c>
      <c r="D15" s="436"/>
    </row>
    <row r="16" spans="1:4" s="90" customFormat="1" ht="12" customHeight="1" thickBot="1">
      <c r="A16" s="440"/>
      <c r="B16" s="441" t="s">
        <v>183</v>
      </c>
      <c r="C16" s="437" t="s">
        <v>296</v>
      </c>
      <c r="D16" s="442"/>
    </row>
    <row r="17" spans="1:4" s="89" customFormat="1" ht="12.75" customHeight="1" thickBot="1">
      <c r="A17" s="421" t="s">
        <v>71</v>
      </c>
      <c r="B17" s="427"/>
      <c r="C17" s="428" t="s">
        <v>31</v>
      </c>
      <c r="D17" s="429">
        <f>SUM(D18:D21)</f>
        <v>0</v>
      </c>
    </row>
    <row r="18" spans="1:4" s="90" customFormat="1" ht="12" customHeight="1">
      <c r="A18" s="434"/>
      <c r="B18" s="431" t="s">
        <v>174</v>
      </c>
      <c r="C18" s="443" t="s">
        <v>27</v>
      </c>
      <c r="D18" s="436"/>
    </row>
    <row r="19" spans="1:4" s="90" customFormat="1" ht="12" customHeight="1">
      <c r="A19" s="434"/>
      <c r="B19" s="431" t="s">
        <v>175</v>
      </c>
      <c r="C19" s="435" t="s">
        <v>28</v>
      </c>
      <c r="D19" s="436"/>
    </row>
    <row r="20" spans="1:4" s="90" customFormat="1" ht="12" customHeight="1">
      <c r="A20" s="434"/>
      <c r="B20" s="431" t="s">
        <v>176</v>
      </c>
      <c r="C20" s="435" t="s">
        <v>29</v>
      </c>
      <c r="D20" s="436"/>
    </row>
    <row r="21" spans="1:4" s="90" customFormat="1" ht="12" customHeight="1" thickBot="1">
      <c r="A21" s="434"/>
      <c r="B21" s="431" t="s">
        <v>177</v>
      </c>
      <c r="C21" s="435" t="s">
        <v>28</v>
      </c>
      <c r="D21" s="436"/>
    </row>
    <row r="22" spans="1:4" s="90" customFormat="1" ht="12.75" customHeight="1" thickBot="1">
      <c r="A22" s="444" t="s">
        <v>72</v>
      </c>
      <c r="B22" s="445"/>
      <c r="C22" s="445" t="s">
        <v>32</v>
      </c>
      <c r="D22" s="429">
        <f>+D23+D24</f>
        <v>0</v>
      </c>
    </row>
    <row r="23" spans="1:4" s="89" customFormat="1" ht="12" customHeight="1">
      <c r="A23" s="446"/>
      <c r="B23" s="447" t="s">
        <v>148</v>
      </c>
      <c r="C23" s="448" t="s">
        <v>347</v>
      </c>
      <c r="D23" s="449"/>
    </row>
    <row r="24" spans="1:4" s="89" customFormat="1" ht="12" customHeight="1" thickBot="1">
      <c r="A24" s="450"/>
      <c r="B24" s="451" t="s">
        <v>149</v>
      </c>
      <c r="C24" s="452" t="s">
        <v>351</v>
      </c>
      <c r="D24" s="453"/>
    </row>
    <row r="25" spans="1:4" s="89" customFormat="1" ht="12.75" customHeight="1" thickBot="1">
      <c r="A25" s="444" t="s">
        <v>73</v>
      </c>
      <c r="B25" s="427"/>
      <c r="C25" s="445" t="s">
        <v>43</v>
      </c>
      <c r="D25" s="454">
        <v>22337</v>
      </c>
    </row>
    <row r="26" spans="1:4" s="89" customFormat="1" ht="12.75" customHeight="1" thickBot="1">
      <c r="A26" s="421" t="s">
        <v>74</v>
      </c>
      <c r="B26" s="455"/>
      <c r="C26" s="445" t="s">
        <v>39</v>
      </c>
      <c r="D26" s="456">
        <f>+D8+D17+D22+D25</f>
        <v>22337</v>
      </c>
    </row>
    <row r="27" spans="1:4" s="90" customFormat="1" ht="12.75" customHeight="1" thickBot="1">
      <c r="A27" s="457" t="s">
        <v>75</v>
      </c>
      <c r="B27" s="365"/>
      <c r="C27" s="458" t="s">
        <v>41</v>
      </c>
      <c r="D27" s="459">
        <f>+D28+D29</f>
        <v>0</v>
      </c>
    </row>
    <row r="28" spans="1:4" s="90" customFormat="1" ht="15" customHeight="1">
      <c r="A28" s="430"/>
      <c r="B28" s="460" t="s">
        <v>155</v>
      </c>
      <c r="C28" s="448" t="s">
        <v>455</v>
      </c>
      <c r="D28" s="449"/>
    </row>
    <row r="29" spans="1:4" s="90" customFormat="1" ht="15" customHeight="1" thickBot="1">
      <c r="A29" s="366"/>
      <c r="B29" s="461" t="s">
        <v>156</v>
      </c>
      <c r="C29" s="462" t="s">
        <v>33</v>
      </c>
      <c r="D29" s="463"/>
    </row>
    <row r="30" spans="1:4" ht="15.75" thickBot="1">
      <c r="A30" s="464" t="s">
        <v>76</v>
      </c>
      <c r="B30" s="465"/>
      <c r="C30" s="466" t="s">
        <v>42</v>
      </c>
      <c r="D30" s="467"/>
    </row>
    <row r="31" spans="1:4" s="46" customFormat="1" ht="16.5" customHeight="1" thickBot="1">
      <c r="A31" s="464" t="s">
        <v>77</v>
      </c>
      <c r="B31" s="468"/>
      <c r="C31" s="469" t="s">
        <v>40</v>
      </c>
      <c r="D31" s="470">
        <f>+D26+D27+D30</f>
        <v>22337</v>
      </c>
    </row>
    <row r="32" spans="1:4" s="91" customFormat="1" ht="12" customHeight="1">
      <c r="A32" s="471"/>
      <c r="B32" s="471"/>
      <c r="C32" s="472"/>
      <c r="D32" s="473"/>
    </row>
    <row r="33" spans="1:4" ht="12" customHeight="1" thickBot="1">
      <c r="A33" s="474"/>
      <c r="B33" s="475"/>
      <c r="C33" s="475"/>
      <c r="D33" s="476"/>
    </row>
    <row r="34" spans="1:4" ht="12" customHeight="1" thickBot="1">
      <c r="A34" s="418"/>
      <c r="B34" s="477"/>
      <c r="C34" s="477" t="s">
        <v>116</v>
      </c>
      <c r="D34" s="470"/>
    </row>
    <row r="35" spans="1:4" ht="12.75" customHeight="1" thickBot="1">
      <c r="A35" s="444" t="s">
        <v>70</v>
      </c>
      <c r="B35" s="478"/>
      <c r="C35" s="445" t="s">
        <v>26</v>
      </c>
      <c r="D35" s="429">
        <f>SUM(D36:D40)</f>
        <v>22337</v>
      </c>
    </row>
    <row r="36" spans="1:4" ht="12" customHeight="1">
      <c r="A36" s="479"/>
      <c r="B36" s="480" t="s">
        <v>168</v>
      </c>
      <c r="C36" s="443" t="s">
        <v>101</v>
      </c>
      <c r="D36" s="481">
        <v>13437</v>
      </c>
    </row>
    <row r="37" spans="1:4" ht="12" customHeight="1">
      <c r="A37" s="482"/>
      <c r="B37" s="483" t="s">
        <v>169</v>
      </c>
      <c r="C37" s="435" t="s">
        <v>263</v>
      </c>
      <c r="D37" s="484">
        <v>3547</v>
      </c>
    </row>
    <row r="38" spans="1:4" ht="12" customHeight="1">
      <c r="A38" s="482"/>
      <c r="B38" s="483" t="s">
        <v>170</v>
      </c>
      <c r="C38" s="435" t="s">
        <v>196</v>
      </c>
      <c r="D38" s="484">
        <v>5353</v>
      </c>
    </row>
    <row r="39" spans="1:4" s="91" customFormat="1" ht="12" customHeight="1">
      <c r="A39" s="482"/>
      <c r="B39" s="483" t="s">
        <v>171</v>
      </c>
      <c r="C39" s="435" t="s">
        <v>264</v>
      </c>
      <c r="D39" s="484"/>
    </row>
    <row r="40" spans="1:4" ht="12" customHeight="1" thickBot="1">
      <c r="A40" s="482"/>
      <c r="B40" s="483" t="s">
        <v>182</v>
      </c>
      <c r="C40" s="435" t="s">
        <v>265</v>
      </c>
      <c r="D40" s="484"/>
    </row>
    <row r="41" spans="1:4" ht="12.75" customHeight="1" thickBot="1">
      <c r="A41" s="444" t="s">
        <v>71</v>
      </c>
      <c r="B41" s="478"/>
      <c r="C41" s="445" t="s">
        <v>37</v>
      </c>
      <c r="D41" s="429">
        <f>SUM(D42:D45)</f>
        <v>0</v>
      </c>
    </row>
    <row r="42" spans="1:4" ht="12" customHeight="1">
      <c r="A42" s="479"/>
      <c r="B42" s="480" t="s">
        <v>174</v>
      </c>
      <c r="C42" s="443" t="s">
        <v>380</v>
      </c>
      <c r="D42" s="481"/>
    </row>
    <row r="43" spans="1:4" ht="12" customHeight="1">
      <c r="A43" s="482"/>
      <c r="B43" s="483" t="s">
        <v>175</v>
      </c>
      <c r="C43" s="435" t="s">
        <v>267</v>
      </c>
      <c r="D43" s="484"/>
    </row>
    <row r="44" spans="1:4" ht="15" customHeight="1">
      <c r="A44" s="482"/>
      <c r="B44" s="483" t="s">
        <v>178</v>
      </c>
      <c r="C44" s="435" t="s">
        <v>117</v>
      </c>
      <c r="D44" s="484"/>
    </row>
    <row r="45" spans="1:4" ht="30.75" thickBot="1">
      <c r="A45" s="482"/>
      <c r="B45" s="483" t="s">
        <v>189</v>
      </c>
      <c r="C45" s="435" t="s">
        <v>34</v>
      </c>
      <c r="D45" s="484"/>
    </row>
    <row r="46" spans="1:4" ht="15" customHeight="1" thickBot="1">
      <c r="A46" s="444" t="s">
        <v>72</v>
      </c>
      <c r="B46" s="478"/>
      <c r="C46" s="478" t="s">
        <v>35</v>
      </c>
      <c r="D46" s="454"/>
    </row>
    <row r="47" spans="1:4" ht="14.25" customHeight="1" thickBot="1">
      <c r="A47" s="464" t="s">
        <v>73</v>
      </c>
      <c r="B47" s="465"/>
      <c r="C47" s="466" t="s">
        <v>38</v>
      </c>
      <c r="D47" s="467"/>
    </row>
    <row r="48" spans="1:4" ht="15.75" thickBot="1">
      <c r="A48" s="444" t="s">
        <v>74</v>
      </c>
      <c r="B48" s="485"/>
      <c r="C48" s="486" t="s">
        <v>36</v>
      </c>
      <c r="D48" s="487">
        <f>+D35+D41+D46+D47</f>
        <v>22337</v>
      </c>
    </row>
    <row r="49" spans="1:4" ht="15.75" thickBot="1">
      <c r="A49" s="488"/>
      <c r="B49" s="489"/>
      <c r="C49" s="489"/>
      <c r="D49" s="490"/>
    </row>
    <row r="50" spans="1:4" ht="15.75" thickBot="1">
      <c r="A50" s="491" t="s">
        <v>308</v>
      </c>
      <c r="B50" s="492"/>
      <c r="C50" s="493"/>
      <c r="D50" s="494">
        <v>6</v>
      </c>
    </row>
    <row r="51" spans="1:4" ht="15.75" thickBot="1">
      <c r="A51" s="491" t="s">
        <v>309</v>
      </c>
      <c r="B51" s="492"/>
      <c r="C51" s="493"/>
      <c r="D51" s="494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C16" sqref="C16"/>
    </sheetView>
  </sheetViews>
  <sheetFormatPr defaultColWidth="9.00390625" defaultRowHeight="12.75"/>
  <cols>
    <col min="1" max="1" width="5.50390625" style="38" customWidth="1"/>
    <col min="2" max="2" width="33.125" style="38" customWidth="1"/>
    <col min="3" max="3" width="12.375" style="38" customWidth="1"/>
    <col min="4" max="4" width="11.50390625" style="38" customWidth="1"/>
    <col min="5" max="5" width="11.375" style="38" customWidth="1"/>
    <col min="6" max="6" width="11.00390625" style="38" customWidth="1"/>
    <col min="7" max="7" width="14.375" style="38" customWidth="1"/>
    <col min="8" max="16384" width="9.375" style="38" customWidth="1"/>
  </cols>
  <sheetData>
    <row r="1" spans="1:7" ht="43.5" customHeight="1">
      <c r="A1" s="774" t="s">
        <v>44</v>
      </c>
      <c r="B1" s="774"/>
      <c r="C1" s="774"/>
      <c r="D1" s="774"/>
      <c r="E1" s="774"/>
      <c r="F1" s="774"/>
      <c r="G1" s="774"/>
    </row>
    <row r="3" spans="1:7" s="164" customFormat="1" ht="27" customHeight="1">
      <c r="A3" s="162" t="s">
        <v>316</v>
      </c>
      <c r="B3" s="163"/>
      <c r="C3" s="773" t="s">
        <v>317</v>
      </c>
      <c r="D3" s="773"/>
      <c r="E3" s="773"/>
      <c r="F3" s="773"/>
      <c r="G3" s="773"/>
    </row>
    <row r="4" spans="1:7" s="164" customFormat="1" ht="15.75">
      <c r="A4" s="163"/>
      <c r="B4" s="163"/>
      <c r="C4" s="163"/>
      <c r="D4" s="163"/>
      <c r="E4" s="163"/>
      <c r="F4" s="163"/>
      <c r="G4" s="163"/>
    </row>
    <row r="5" spans="1:7" s="164" customFormat="1" ht="24.75" customHeight="1">
      <c r="A5" s="162" t="s">
        <v>318</v>
      </c>
      <c r="B5" s="163"/>
      <c r="C5" s="773" t="s">
        <v>317</v>
      </c>
      <c r="D5" s="773"/>
      <c r="E5" s="773"/>
      <c r="F5" s="773"/>
      <c r="G5" s="163"/>
    </row>
    <row r="6" spans="1:7" s="165" customFormat="1" ht="12.75">
      <c r="A6" s="213"/>
      <c r="B6" s="213"/>
      <c r="C6" s="213"/>
      <c r="D6" s="213"/>
      <c r="E6" s="213"/>
      <c r="F6" s="213"/>
      <c r="G6" s="213"/>
    </row>
    <row r="7" spans="1:7" s="166" customFormat="1" ht="15" customHeight="1">
      <c r="A7" s="261" t="s">
        <v>319</v>
      </c>
      <c r="B7" s="260"/>
      <c r="C7" s="260"/>
      <c r="D7" s="246"/>
      <c r="E7" s="246"/>
      <c r="F7" s="246"/>
      <c r="G7" s="246"/>
    </row>
    <row r="8" spans="1:7" s="166" customFormat="1" ht="15" customHeight="1" thickBot="1">
      <c r="A8" s="261" t="s">
        <v>320</v>
      </c>
      <c r="B8" s="246"/>
      <c r="C8" s="246"/>
      <c r="D8" s="246"/>
      <c r="E8" s="246"/>
      <c r="F8" s="246"/>
      <c r="G8" s="246"/>
    </row>
    <row r="9" spans="1:7" s="73" customFormat="1" ht="42" customHeight="1" thickBot="1">
      <c r="A9" s="193" t="s">
        <v>68</v>
      </c>
      <c r="B9" s="194" t="s">
        <v>321</v>
      </c>
      <c r="C9" s="194" t="s">
        <v>322</v>
      </c>
      <c r="D9" s="194" t="s">
        <v>323</v>
      </c>
      <c r="E9" s="194" t="s">
        <v>324</v>
      </c>
      <c r="F9" s="194" t="s">
        <v>325</v>
      </c>
      <c r="G9" s="195" t="s">
        <v>105</v>
      </c>
    </row>
    <row r="10" spans="1:7" ht="24" customHeight="1">
      <c r="A10" s="247" t="s">
        <v>70</v>
      </c>
      <c r="B10" s="201" t="s">
        <v>326</v>
      </c>
      <c r="C10" s="167"/>
      <c r="D10" s="167"/>
      <c r="E10" s="167"/>
      <c r="F10" s="167"/>
      <c r="G10" s="248">
        <f>SUM(C10:F10)</f>
        <v>0</v>
      </c>
    </row>
    <row r="11" spans="1:7" ht="24" customHeight="1">
      <c r="A11" s="249" t="s">
        <v>71</v>
      </c>
      <c r="B11" s="202" t="s">
        <v>327</v>
      </c>
      <c r="C11" s="168"/>
      <c r="D11" s="168"/>
      <c r="E11" s="168"/>
      <c r="F11" s="168"/>
      <c r="G11" s="250">
        <f aca="true" t="shared" si="0" ref="G11:G16">SUM(C11:F11)</f>
        <v>0</v>
      </c>
    </row>
    <row r="12" spans="1:7" ht="24" customHeight="1">
      <c r="A12" s="249" t="s">
        <v>72</v>
      </c>
      <c r="B12" s="202" t="s">
        <v>328</v>
      </c>
      <c r="C12" s="168"/>
      <c r="D12" s="168"/>
      <c r="E12" s="168"/>
      <c r="F12" s="168"/>
      <c r="G12" s="250">
        <f t="shared" si="0"/>
        <v>0</v>
      </c>
    </row>
    <row r="13" spans="1:7" ht="24" customHeight="1">
      <c r="A13" s="249" t="s">
        <v>73</v>
      </c>
      <c r="B13" s="202" t="s">
        <v>329</v>
      </c>
      <c r="C13" s="168"/>
      <c r="D13" s="168"/>
      <c r="E13" s="168"/>
      <c r="F13" s="168"/>
      <c r="G13" s="250">
        <f t="shared" si="0"/>
        <v>0</v>
      </c>
    </row>
    <row r="14" spans="1:7" ht="24" customHeight="1">
      <c r="A14" s="249" t="s">
        <v>74</v>
      </c>
      <c r="B14" s="202" t="s">
        <v>330</v>
      </c>
      <c r="C14" s="168"/>
      <c r="D14" s="168"/>
      <c r="E14" s="168"/>
      <c r="F14" s="168"/>
      <c r="G14" s="250">
        <f t="shared" si="0"/>
        <v>0</v>
      </c>
    </row>
    <row r="15" spans="1:7" ht="24" customHeight="1" thickBot="1">
      <c r="A15" s="251" t="s">
        <v>75</v>
      </c>
      <c r="B15" s="252" t="s">
        <v>331</v>
      </c>
      <c r="C15" s="169"/>
      <c r="D15" s="169"/>
      <c r="E15" s="169"/>
      <c r="F15" s="169"/>
      <c r="G15" s="253">
        <f t="shared" si="0"/>
        <v>0</v>
      </c>
    </row>
    <row r="16" spans="1:7" s="170" customFormat="1" ht="24" customHeight="1" thickBot="1">
      <c r="A16" s="254" t="s">
        <v>76</v>
      </c>
      <c r="B16" s="255" t="s">
        <v>105</v>
      </c>
      <c r="C16" s="256">
        <f>SUM(C10:C15)</f>
        <v>0</v>
      </c>
      <c r="D16" s="256">
        <f>SUM(D10:D15)</f>
        <v>0</v>
      </c>
      <c r="E16" s="256">
        <f>SUM(E10:E15)</f>
        <v>0</v>
      </c>
      <c r="F16" s="256">
        <f>SUM(F10:F15)</f>
        <v>0</v>
      </c>
      <c r="G16" s="257">
        <f t="shared" si="0"/>
        <v>0</v>
      </c>
    </row>
    <row r="17" spans="1:7" s="165" customFormat="1" ht="12.75">
      <c r="A17" s="213"/>
      <c r="B17" s="213"/>
      <c r="C17" s="213"/>
      <c r="D17" s="213"/>
      <c r="E17" s="213"/>
      <c r="F17" s="213"/>
      <c r="G17" s="213"/>
    </row>
    <row r="18" spans="1:7" s="165" customFormat="1" ht="12.75">
      <c r="A18" s="213"/>
      <c r="B18" s="213"/>
      <c r="C18" s="213"/>
      <c r="D18" s="213"/>
      <c r="E18" s="213"/>
      <c r="F18" s="213"/>
      <c r="G18" s="213"/>
    </row>
    <row r="19" spans="1:7" s="165" customFormat="1" ht="12.75">
      <c r="A19" s="213"/>
      <c r="B19" s="213"/>
      <c r="C19" s="213"/>
      <c r="D19" s="213"/>
      <c r="E19" s="213"/>
      <c r="F19" s="213"/>
      <c r="G19" s="213"/>
    </row>
    <row r="20" spans="1:7" s="165" customFormat="1" ht="15.75">
      <c r="A20" s="164" t="s">
        <v>495</v>
      </c>
      <c r="B20" s="213"/>
      <c r="C20" s="213"/>
      <c r="D20" s="213"/>
      <c r="E20" s="213"/>
      <c r="F20" s="213"/>
      <c r="G20" s="213"/>
    </row>
    <row r="21" spans="1:7" s="165" customFormat="1" ht="12.75">
      <c r="A21" s="213"/>
      <c r="B21" s="213"/>
      <c r="C21" s="213"/>
      <c r="D21" s="213"/>
      <c r="E21" s="213"/>
      <c r="F21" s="213"/>
      <c r="G21" s="213"/>
    </row>
    <row r="22" spans="1:7" ht="12.75">
      <c r="A22" s="213"/>
      <c r="B22" s="213"/>
      <c r="C22" s="213"/>
      <c r="D22" s="213"/>
      <c r="E22" s="213"/>
      <c r="F22" s="213"/>
      <c r="G22" s="213"/>
    </row>
    <row r="23" spans="1:7" ht="12.75">
      <c r="A23" s="213"/>
      <c r="B23" s="213"/>
      <c r="C23" s="165"/>
      <c r="D23" s="165"/>
      <c r="E23" s="165"/>
      <c r="F23" s="165"/>
      <c r="G23" s="213"/>
    </row>
    <row r="24" spans="1:7" ht="13.5">
      <c r="A24" s="213"/>
      <c r="B24" s="213"/>
      <c r="C24" s="258"/>
      <c r="D24" s="259" t="s">
        <v>332</v>
      </c>
      <c r="E24" s="259"/>
      <c r="F24" s="258"/>
      <c r="G24" s="213"/>
    </row>
    <row r="25" spans="3:6" ht="13.5">
      <c r="C25" s="171"/>
      <c r="D25" s="172"/>
      <c r="E25" s="172"/>
      <c r="F25" s="171"/>
    </row>
    <row r="26" spans="3:6" ht="13.5">
      <c r="C26" s="171"/>
      <c r="D26" s="172"/>
      <c r="E26" s="172"/>
      <c r="F26" s="171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8. melléklet a 2/2013. (III.08.)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148"/>
  <sheetViews>
    <sheetView zoomScale="120" zoomScaleNormal="120" zoomScaleSheetLayoutView="130" workbookViewId="0" topLeftCell="B1">
      <selection activeCell="E33" sqref="E33"/>
    </sheetView>
  </sheetViews>
  <sheetFormatPr defaultColWidth="9.00390625" defaultRowHeight="12.75"/>
  <cols>
    <col min="1" max="1" width="9.00390625" style="383" customWidth="1"/>
    <col min="2" max="2" width="75.875" style="383" customWidth="1"/>
    <col min="3" max="3" width="15.50390625" style="384" customWidth="1"/>
    <col min="4" max="5" width="15.50390625" style="383" customWidth="1"/>
    <col min="6" max="6" width="9.00390625" style="31" customWidth="1"/>
    <col min="7" max="16384" width="9.375" style="31" customWidth="1"/>
  </cols>
  <sheetData>
    <row r="1" spans="1:5" ht="15.75" customHeight="1">
      <c r="A1" s="739" t="s">
        <v>67</v>
      </c>
      <c r="B1" s="739"/>
      <c r="C1" s="739"/>
      <c r="D1" s="739"/>
      <c r="E1" s="739"/>
    </row>
    <row r="2" spans="1:5" ht="15.75" customHeight="1" thickBot="1">
      <c r="A2" s="741" t="s">
        <v>207</v>
      </c>
      <c r="B2" s="741"/>
      <c r="D2" s="137"/>
      <c r="E2" s="298" t="s">
        <v>400</v>
      </c>
    </row>
    <row r="3" spans="1:5" ht="37.5" customHeight="1" thickBot="1">
      <c r="A3" s="17" t="s">
        <v>128</v>
      </c>
      <c r="B3" s="553" t="s">
        <v>69</v>
      </c>
      <c r="C3" s="553" t="s">
        <v>45</v>
      </c>
      <c r="D3" s="663" t="s">
        <v>46</v>
      </c>
      <c r="E3" s="664" t="s">
        <v>378</v>
      </c>
    </row>
    <row r="4" spans="1:5" s="32" customFormat="1" ht="12" customHeight="1" thickBot="1">
      <c r="A4" s="26">
        <v>1</v>
      </c>
      <c r="B4" s="553">
        <v>2</v>
      </c>
      <c r="C4" s="553">
        <v>3</v>
      </c>
      <c r="D4" s="553">
        <v>4</v>
      </c>
      <c r="E4" s="554">
        <v>5</v>
      </c>
    </row>
    <row r="5" spans="1:5" s="1" customFormat="1" ht="13.5" customHeight="1" thickBot="1">
      <c r="A5" s="16" t="s">
        <v>70</v>
      </c>
      <c r="B5" s="478" t="s">
        <v>224</v>
      </c>
      <c r="C5" s="665">
        <f>+C6+C11+C20</f>
        <v>151393</v>
      </c>
      <c r="D5" s="665">
        <f>+D6+D11+D20</f>
        <v>157517</v>
      </c>
      <c r="E5" s="556">
        <f>+E6+E11+E20</f>
        <v>58999</v>
      </c>
    </row>
    <row r="6" spans="1:5" s="1" customFormat="1" ht="13.5" customHeight="1" thickBot="1">
      <c r="A6" s="14" t="s">
        <v>71</v>
      </c>
      <c r="B6" s="558" t="s">
        <v>475</v>
      </c>
      <c r="C6" s="666">
        <f>+C7+C8+C9+C10</f>
        <v>32341</v>
      </c>
      <c r="D6" s="666">
        <f>+D7+D8+D9+D10</f>
        <v>28504</v>
      </c>
      <c r="E6" s="565">
        <f>+E7+E8+E9+E10</f>
        <v>28332</v>
      </c>
    </row>
    <row r="7" spans="1:5" s="1" customFormat="1" ht="12" customHeight="1">
      <c r="A7" s="9" t="s">
        <v>174</v>
      </c>
      <c r="B7" s="561" t="s">
        <v>114</v>
      </c>
      <c r="C7" s="667">
        <v>31439</v>
      </c>
      <c r="D7" s="667">
        <v>27633</v>
      </c>
      <c r="E7" s="568">
        <v>27500</v>
      </c>
    </row>
    <row r="8" spans="1:5" s="1" customFormat="1" ht="12" customHeight="1">
      <c r="A8" s="9" t="s">
        <v>175</v>
      </c>
      <c r="B8" s="563" t="s">
        <v>144</v>
      </c>
      <c r="C8" s="667"/>
      <c r="D8" s="667"/>
      <c r="E8" s="568"/>
    </row>
    <row r="9" spans="1:5" s="1" customFormat="1" ht="12" customHeight="1">
      <c r="A9" s="9" t="s">
        <v>176</v>
      </c>
      <c r="B9" s="563" t="s">
        <v>225</v>
      </c>
      <c r="C9" s="667">
        <v>895</v>
      </c>
      <c r="D9" s="667">
        <v>366</v>
      </c>
      <c r="E9" s="568">
        <v>350</v>
      </c>
    </row>
    <row r="10" spans="1:5" s="1" customFormat="1" ht="12" customHeight="1" thickBot="1">
      <c r="A10" s="9" t="s">
        <v>177</v>
      </c>
      <c r="B10" s="564" t="s">
        <v>226</v>
      </c>
      <c r="C10" s="667">
        <v>7</v>
      </c>
      <c r="D10" s="667">
        <v>505</v>
      </c>
      <c r="E10" s="568">
        <v>482</v>
      </c>
    </row>
    <row r="11" spans="1:5" s="1" customFormat="1" ht="14.25" customHeight="1" thickBot="1">
      <c r="A11" s="14" t="s">
        <v>72</v>
      </c>
      <c r="B11" s="478" t="s">
        <v>227</v>
      </c>
      <c r="C11" s="666">
        <f>+C12+C13+C14+C15+C16+C17+C18+C19</f>
        <v>61272</v>
      </c>
      <c r="D11" s="666">
        <f>+D12+D13+D14+D15+D16+D17+D18+D19</f>
        <v>70119</v>
      </c>
      <c r="E11" s="565">
        <f>+E12+E13+E14+E15+E16+E17+E18+E19</f>
        <v>27787</v>
      </c>
    </row>
    <row r="12" spans="1:5" s="1" customFormat="1" ht="12" customHeight="1">
      <c r="A12" s="13" t="s">
        <v>148</v>
      </c>
      <c r="B12" s="432" t="s">
        <v>232</v>
      </c>
      <c r="C12" s="668"/>
      <c r="D12" s="668"/>
      <c r="E12" s="567"/>
    </row>
    <row r="13" spans="1:5" s="1" customFormat="1" ht="12" customHeight="1">
      <c r="A13" s="9" t="s">
        <v>149</v>
      </c>
      <c r="B13" s="435" t="s">
        <v>233</v>
      </c>
      <c r="C13" s="667">
        <v>27608</v>
      </c>
      <c r="D13" s="667">
        <v>27467</v>
      </c>
      <c r="E13" s="568">
        <v>5258</v>
      </c>
    </row>
    <row r="14" spans="1:5" s="1" customFormat="1" ht="12" customHeight="1">
      <c r="A14" s="9" t="s">
        <v>150</v>
      </c>
      <c r="B14" s="435" t="s">
        <v>234</v>
      </c>
      <c r="C14" s="667">
        <v>4599</v>
      </c>
      <c r="D14" s="667">
        <v>5740</v>
      </c>
      <c r="E14" s="568">
        <v>4068</v>
      </c>
    </row>
    <row r="15" spans="1:5" s="1" customFormat="1" ht="12" customHeight="1">
      <c r="A15" s="9" t="s">
        <v>151</v>
      </c>
      <c r="B15" s="435" t="s">
        <v>235</v>
      </c>
      <c r="C15" s="667">
        <v>10114</v>
      </c>
      <c r="D15" s="667">
        <v>11821</v>
      </c>
      <c r="E15" s="568">
        <v>10997</v>
      </c>
    </row>
    <row r="16" spans="1:5" s="1" customFormat="1" ht="12" customHeight="1">
      <c r="A16" s="8" t="s">
        <v>228</v>
      </c>
      <c r="B16" s="437" t="s">
        <v>236</v>
      </c>
      <c r="C16" s="669">
        <v>1462</v>
      </c>
      <c r="D16" s="669">
        <v>1325</v>
      </c>
      <c r="E16" s="570">
        <v>1765</v>
      </c>
    </row>
    <row r="17" spans="1:5" s="1" customFormat="1" ht="12" customHeight="1">
      <c r="A17" s="9" t="s">
        <v>229</v>
      </c>
      <c r="B17" s="435" t="s">
        <v>339</v>
      </c>
      <c r="C17" s="667">
        <v>14356</v>
      </c>
      <c r="D17" s="667">
        <v>22945</v>
      </c>
      <c r="E17" s="568">
        <v>5484</v>
      </c>
    </row>
    <row r="18" spans="1:5" s="1" customFormat="1" ht="12" customHeight="1">
      <c r="A18" s="9" t="s">
        <v>230</v>
      </c>
      <c r="B18" s="435" t="s">
        <v>238</v>
      </c>
      <c r="C18" s="667">
        <v>142</v>
      </c>
      <c r="D18" s="667">
        <v>138</v>
      </c>
      <c r="E18" s="568">
        <v>215</v>
      </c>
    </row>
    <row r="19" spans="1:5" s="1" customFormat="1" ht="12" customHeight="1" thickBot="1">
      <c r="A19" s="10" t="s">
        <v>231</v>
      </c>
      <c r="B19" s="572" t="s">
        <v>239</v>
      </c>
      <c r="C19" s="670">
        <v>2991</v>
      </c>
      <c r="D19" s="670">
        <v>683</v>
      </c>
      <c r="E19" s="573"/>
    </row>
    <row r="20" spans="1:5" s="1" customFormat="1" ht="13.5" customHeight="1" thickBot="1">
      <c r="A20" s="14" t="s">
        <v>240</v>
      </c>
      <c r="B20" s="478" t="s">
        <v>340</v>
      </c>
      <c r="C20" s="671">
        <v>57780</v>
      </c>
      <c r="D20" s="671">
        <v>58894</v>
      </c>
      <c r="E20" s="574">
        <v>2880</v>
      </c>
    </row>
    <row r="21" spans="1:5" s="1" customFormat="1" ht="13.5" customHeight="1" thickBot="1">
      <c r="A21" s="14" t="s">
        <v>74</v>
      </c>
      <c r="B21" s="478" t="s">
        <v>551</v>
      </c>
      <c r="C21" s="666">
        <f>+C22+C23+C24+C25+C26+C27+C28</f>
        <v>128534</v>
      </c>
      <c r="D21" s="666">
        <f>+D22+D23+D24+D25+D26+D27+D28</f>
        <v>235375</v>
      </c>
      <c r="E21" s="565">
        <f>+E22+E23+E24+E25+E26+E27+E28</f>
        <v>92190</v>
      </c>
    </row>
    <row r="22" spans="1:5" s="1" customFormat="1" ht="28.5" customHeight="1">
      <c r="A22" s="11" t="s">
        <v>152</v>
      </c>
      <c r="B22" s="443" t="s">
        <v>568</v>
      </c>
      <c r="C22" s="672">
        <v>110568</v>
      </c>
      <c r="D22" s="672">
        <v>109532</v>
      </c>
      <c r="E22" s="576">
        <v>82034</v>
      </c>
    </row>
    <row r="23" spans="1:5" s="1" customFormat="1" ht="12" customHeight="1">
      <c r="A23" s="9" t="s">
        <v>154</v>
      </c>
      <c r="B23" s="435" t="s">
        <v>249</v>
      </c>
      <c r="C23" s="667">
        <v>1687</v>
      </c>
      <c r="D23" s="667">
        <v>2151</v>
      </c>
      <c r="E23" s="568">
        <v>8</v>
      </c>
    </row>
    <row r="24" spans="1:5" s="1" customFormat="1" ht="12" customHeight="1">
      <c r="A24" s="12" t="s">
        <v>242</v>
      </c>
      <c r="B24" s="435" t="s">
        <v>565</v>
      </c>
      <c r="C24" s="673">
        <v>3876</v>
      </c>
      <c r="D24" s="673">
        <v>6714</v>
      </c>
      <c r="E24" s="578"/>
    </row>
    <row r="25" spans="1:5" s="1" customFormat="1" ht="12" customHeight="1">
      <c r="A25" s="12" t="s">
        <v>243</v>
      </c>
      <c r="B25" s="435" t="s">
        <v>569</v>
      </c>
      <c r="C25" s="673"/>
      <c r="D25" s="673">
        <v>100568</v>
      </c>
      <c r="E25" s="578"/>
    </row>
    <row r="26" spans="1:5" s="1" customFormat="1" ht="12" customHeight="1">
      <c r="A26" s="9" t="s">
        <v>244</v>
      </c>
      <c r="B26" s="435" t="s">
        <v>251</v>
      </c>
      <c r="C26" s="667"/>
      <c r="D26" s="667"/>
      <c r="E26" s="568"/>
    </row>
    <row r="27" spans="1:5" s="1" customFormat="1" ht="12" customHeight="1">
      <c r="A27" s="9" t="s">
        <v>245</v>
      </c>
      <c r="B27" s="435" t="s">
        <v>341</v>
      </c>
      <c r="C27" s="674"/>
      <c r="D27" s="674"/>
      <c r="E27" s="579"/>
    </row>
    <row r="28" spans="1:5" s="1" customFormat="1" ht="12" customHeight="1" thickBot="1">
      <c r="A28" s="9" t="s">
        <v>246</v>
      </c>
      <c r="B28" s="580" t="s">
        <v>566</v>
      </c>
      <c r="C28" s="674">
        <v>12403</v>
      </c>
      <c r="D28" s="674">
        <v>16410</v>
      </c>
      <c r="E28" s="579">
        <v>10148</v>
      </c>
    </row>
    <row r="29" spans="1:5" s="1" customFormat="1" ht="13.5" customHeight="1" thickBot="1">
      <c r="A29" s="286" t="s">
        <v>75</v>
      </c>
      <c r="B29" s="478" t="s">
        <v>552</v>
      </c>
      <c r="C29" s="666">
        <f>+C30+C36</f>
        <v>118501</v>
      </c>
      <c r="D29" s="666">
        <f>+D30+D36</f>
        <v>82581</v>
      </c>
      <c r="E29" s="565">
        <f>+E30+E36</f>
        <v>20756</v>
      </c>
    </row>
    <row r="30" spans="1:5" s="1" customFormat="1" ht="12" customHeight="1">
      <c r="A30" s="287" t="s">
        <v>155</v>
      </c>
      <c r="B30" s="583" t="s">
        <v>476</v>
      </c>
      <c r="C30" s="675">
        <f>+C31+C32+C33+C34+C35</f>
        <v>53661</v>
      </c>
      <c r="D30" s="675">
        <f>+D31+D32+D33+D34+D35</f>
        <v>41236</v>
      </c>
      <c r="E30" s="607">
        <f>+E31+E32+E33+E34+E35</f>
        <v>20756</v>
      </c>
    </row>
    <row r="31" spans="1:5" s="1" customFormat="1" ht="12" customHeight="1">
      <c r="A31" s="288" t="s">
        <v>158</v>
      </c>
      <c r="B31" s="586" t="s">
        <v>342</v>
      </c>
      <c r="C31" s="674">
        <v>3395</v>
      </c>
      <c r="D31" s="674">
        <v>3572</v>
      </c>
      <c r="E31" s="579">
        <v>4997</v>
      </c>
    </row>
    <row r="32" spans="1:5" s="1" customFormat="1" ht="12" customHeight="1">
      <c r="A32" s="288" t="s">
        <v>159</v>
      </c>
      <c r="B32" s="586" t="s">
        <v>343</v>
      </c>
      <c r="C32" s="674"/>
      <c r="D32" s="674"/>
      <c r="E32" s="579"/>
    </row>
    <row r="33" spans="1:5" s="1" customFormat="1" ht="12" customHeight="1">
      <c r="A33" s="288" t="s">
        <v>160</v>
      </c>
      <c r="B33" s="586" t="s">
        <v>344</v>
      </c>
      <c r="C33" s="674"/>
      <c r="D33" s="674">
        <v>9061</v>
      </c>
      <c r="E33" s="579"/>
    </row>
    <row r="34" spans="1:5" s="1" customFormat="1" ht="12" customHeight="1">
      <c r="A34" s="288" t="s">
        <v>161</v>
      </c>
      <c r="B34" s="586" t="s">
        <v>345</v>
      </c>
      <c r="C34" s="674">
        <v>9401</v>
      </c>
      <c r="D34" s="674">
        <v>1707</v>
      </c>
      <c r="E34" s="579"/>
    </row>
    <row r="35" spans="1:5" s="1" customFormat="1" ht="12" customHeight="1">
      <c r="A35" s="288" t="s">
        <v>254</v>
      </c>
      <c r="B35" s="586" t="s">
        <v>477</v>
      </c>
      <c r="C35" s="674">
        <v>40865</v>
      </c>
      <c r="D35" s="674">
        <v>26896</v>
      </c>
      <c r="E35" s="579">
        <v>15759</v>
      </c>
    </row>
    <row r="36" spans="1:5" s="1" customFormat="1" ht="12" customHeight="1">
      <c r="A36" s="288" t="s">
        <v>156</v>
      </c>
      <c r="B36" s="588" t="s">
        <v>478</v>
      </c>
      <c r="C36" s="676">
        <f>+C37+C38+C39+C40+C41</f>
        <v>64840</v>
      </c>
      <c r="D36" s="676">
        <f>+D37+D38+D39+D40+D41</f>
        <v>41345</v>
      </c>
      <c r="E36" s="610">
        <f>+E37+E38+E39+E40+E41</f>
        <v>0</v>
      </c>
    </row>
    <row r="37" spans="1:5" s="1" customFormat="1" ht="12" customHeight="1">
      <c r="A37" s="288" t="s">
        <v>164</v>
      </c>
      <c r="B37" s="586" t="s">
        <v>342</v>
      </c>
      <c r="C37" s="674"/>
      <c r="D37" s="674"/>
      <c r="E37" s="579"/>
    </row>
    <row r="38" spans="1:5" s="1" customFormat="1" ht="12" customHeight="1">
      <c r="A38" s="288" t="s">
        <v>165</v>
      </c>
      <c r="B38" s="586" t="s">
        <v>343</v>
      </c>
      <c r="C38" s="674"/>
      <c r="D38" s="674"/>
      <c r="E38" s="579"/>
    </row>
    <row r="39" spans="1:5" s="1" customFormat="1" ht="12" customHeight="1">
      <c r="A39" s="288" t="s">
        <v>166</v>
      </c>
      <c r="B39" s="586" t="s">
        <v>344</v>
      </c>
      <c r="C39" s="674"/>
      <c r="D39" s="674"/>
      <c r="E39" s="579"/>
    </row>
    <row r="40" spans="1:5" s="1" customFormat="1" ht="12" customHeight="1">
      <c r="A40" s="288" t="s">
        <v>167</v>
      </c>
      <c r="B40" s="590" t="s">
        <v>345</v>
      </c>
      <c r="C40" s="674">
        <v>64840</v>
      </c>
      <c r="D40" s="674">
        <v>41345</v>
      </c>
      <c r="E40" s="579"/>
    </row>
    <row r="41" spans="1:5" s="1" customFormat="1" ht="12" customHeight="1" thickBot="1">
      <c r="A41" s="289" t="s">
        <v>255</v>
      </c>
      <c r="B41" s="592" t="s">
        <v>479</v>
      </c>
      <c r="C41" s="677"/>
      <c r="D41" s="677"/>
      <c r="E41" s="678"/>
    </row>
    <row r="42" spans="1:5" s="1" customFormat="1" ht="13.5" customHeight="1" thickBot="1">
      <c r="A42" s="14" t="s">
        <v>256</v>
      </c>
      <c r="B42" s="594" t="s">
        <v>346</v>
      </c>
      <c r="C42" s="666">
        <f>+C43+C44</f>
        <v>808</v>
      </c>
      <c r="D42" s="666">
        <f>+D43+D44</f>
        <v>805</v>
      </c>
      <c r="E42" s="565">
        <v>720</v>
      </c>
    </row>
    <row r="43" spans="1:5" s="1" customFormat="1" ht="12" customHeight="1">
      <c r="A43" s="11" t="s">
        <v>162</v>
      </c>
      <c r="B43" s="563" t="s">
        <v>347</v>
      </c>
      <c r="C43" s="672">
        <v>808</v>
      </c>
      <c r="D43" s="672">
        <v>805</v>
      </c>
      <c r="E43" s="576">
        <v>720</v>
      </c>
    </row>
    <row r="44" spans="1:5" s="1" customFormat="1" ht="12" customHeight="1" thickBot="1">
      <c r="A44" s="8" t="s">
        <v>163</v>
      </c>
      <c r="B44" s="596" t="s">
        <v>351</v>
      </c>
      <c r="C44" s="669"/>
      <c r="D44" s="669"/>
      <c r="E44" s="570"/>
    </row>
    <row r="45" spans="1:5" s="1" customFormat="1" ht="13.5" customHeight="1" thickBot="1">
      <c r="A45" s="14" t="s">
        <v>77</v>
      </c>
      <c r="B45" s="594" t="s">
        <v>350</v>
      </c>
      <c r="C45" s="666">
        <f>+C46+C47+C48</f>
        <v>6268</v>
      </c>
      <c r="D45" s="666">
        <f>+D46+D47+D48</f>
        <v>250</v>
      </c>
      <c r="E45" s="565">
        <f>+E46+E47+E48</f>
        <v>0</v>
      </c>
    </row>
    <row r="46" spans="1:5" s="1" customFormat="1" ht="12" customHeight="1">
      <c r="A46" s="11" t="s">
        <v>259</v>
      </c>
      <c r="B46" s="563" t="s">
        <v>257</v>
      </c>
      <c r="C46" s="679">
        <v>6268</v>
      </c>
      <c r="D46" s="679">
        <v>250</v>
      </c>
      <c r="E46" s="680"/>
    </row>
    <row r="47" spans="1:5" s="1" customFormat="1" ht="12" customHeight="1">
      <c r="A47" s="9" t="s">
        <v>260</v>
      </c>
      <c r="B47" s="586" t="s">
        <v>258</v>
      </c>
      <c r="C47" s="674"/>
      <c r="D47" s="674"/>
      <c r="E47" s="579"/>
    </row>
    <row r="48" spans="1:5" s="1" customFormat="1" ht="12" customHeight="1" thickBot="1">
      <c r="A48" s="8" t="s">
        <v>409</v>
      </c>
      <c r="B48" s="596" t="s">
        <v>348</v>
      </c>
      <c r="C48" s="681"/>
      <c r="D48" s="681"/>
      <c r="E48" s="682"/>
    </row>
    <row r="49" spans="1:5" s="1" customFormat="1" ht="14.25" customHeight="1" thickBot="1">
      <c r="A49" s="14" t="s">
        <v>261</v>
      </c>
      <c r="B49" s="600" t="s">
        <v>349</v>
      </c>
      <c r="C49" s="683">
        <v>576</v>
      </c>
      <c r="D49" s="683">
        <v>488</v>
      </c>
      <c r="E49" s="601">
        <v>550</v>
      </c>
    </row>
    <row r="50" spans="1:5" s="1" customFormat="1" ht="14.25" customHeight="1" thickBot="1">
      <c r="A50" s="14"/>
      <c r="B50" s="600" t="s">
        <v>567</v>
      </c>
      <c r="C50" s="683">
        <v>2770</v>
      </c>
      <c r="D50" s="683"/>
      <c r="E50" s="601"/>
    </row>
    <row r="51" spans="1:5" s="1" customFormat="1" ht="13.5" customHeight="1" thickBot="1">
      <c r="A51" s="14" t="s">
        <v>79</v>
      </c>
      <c r="B51" s="602" t="s">
        <v>262</v>
      </c>
      <c r="C51" s="684">
        <f>+C6+C11+C20+C21+C29+C42+C45+C49+C50</f>
        <v>408850</v>
      </c>
      <c r="D51" s="684">
        <f>+D6+D11+D20+D21+D29+D42+D45+D49</f>
        <v>477016</v>
      </c>
      <c r="E51" s="603">
        <f>+E6+E11+E20+E21+E29+E42+E45+E49</f>
        <v>173215</v>
      </c>
    </row>
    <row r="52" spans="1:7" s="1" customFormat="1" ht="17.25" customHeight="1" thickBot="1">
      <c r="A52" s="291" t="s">
        <v>80</v>
      </c>
      <c r="B52" s="558" t="s">
        <v>352</v>
      </c>
      <c r="C52" s="685">
        <f>+C53+C59</f>
        <v>39475</v>
      </c>
      <c r="D52" s="685">
        <f>+D53+D59</f>
        <v>19125</v>
      </c>
      <c r="E52" s="605">
        <f>+E53+E59</f>
        <v>5362</v>
      </c>
      <c r="G52" s="33"/>
    </row>
    <row r="53" spans="1:5" s="1" customFormat="1" ht="12" customHeight="1">
      <c r="A53" s="380" t="s">
        <v>200</v>
      </c>
      <c r="B53" s="583" t="s">
        <v>438</v>
      </c>
      <c r="C53" s="675">
        <f>+C54+C55+C56+C57+C58</f>
        <v>17732</v>
      </c>
      <c r="D53" s="675">
        <f>+D54+D55+D56+D57+D58</f>
        <v>11676</v>
      </c>
      <c r="E53" s="730">
        <f>+E54+E55+E56+E57+E58</f>
        <v>5362</v>
      </c>
    </row>
    <row r="54" spans="1:5" s="1" customFormat="1" ht="12" customHeight="1">
      <c r="A54" s="292" t="s">
        <v>368</v>
      </c>
      <c r="B54" s="586" t="s">
        <v>354</v>
      </c>
      <c r="C54" s="674">
        <v>17732</v>
      </c>
      <c r="D54" s="674">
        <v>11676</v>
      </c>
      <c r="E54" s="579">
        <v>5362</v>
      </c>
    </row>
    <row r="55" spans="1:5" s="1" customFormat="1" ht="12" customHeight="1">
      <c r="A55" s="292" t="s">
        <v>369</v>
      </c>
      <c r="B55" s="586" t="s">
        <v>355</v>
      </c>
      <c r="C55" s="674"/>
      <c r="D55" s="674"/>
      <c r="E55" s="579"/>
    </row>
    <row r="56" spans="1:5" s="1" customFormat="1" ht="12" customHeight="1">
      <c r="A56" s="292" t="s">
        <v>370</v>
      </c>
      <c r="B56" s="586" t="s">
        <v>356</v>
      </c>
      <c r="C56" s="674"/>
      <c r="D56" s="674"/>
      <c r="E56" s="579"/>
    </row>
    <row r="57" spans="1:5" s="1" customFormat="1" ht="12" customHeight="1">
      <c r="A57" s="292" t="s">
        <v>371</v>
      </c>
      <c r="B57" s="586" t="s">
        <v>357</v>
      </c>
      <c r="C57" s="674"/>
      <c r="D57" s="674"/>
      <c r="E57" s="579"/>
    </row>
    <row r="58" spans="1:5" s="1" customFormat="1" ht="12" customHeight="1">
      <c r="A58" s="292" t="s">
        <v>372</v>
      </c>
      <c r="B58" s="586" t="s">
        <v>358</v>
      </c>
      <c r="C58" s="674"/>
      <c r="D58" s="674"/>
      <c r="E58" s="579"/>
    </row>
    <row r="59" spans="1:5" s="1" customFormat="1" ht="12" customHeight="1">
      <c r="A59" s="293" t="s">
        <v>201</v>
      </c>
      <c r="B59" s="588" t="s">
        <v>437</v>
      </c>
      <c r="C59" s="676">
        <f>+C60+C61+C62+C63+C64</f>
        <v>21743</v>
      </c>
      <c r="D59" s="676">
        <f>+D60+D61+D62+D63+D64</f>
        <v>7449</v>
      </c>
      <c r="E59" s="610">
        <f>+E60+E61+E62+E63+E64</f>
        <v>0</v>
      </c>
    </row>
    <row r="60" spans="1:5" s="1" customFormat="1" ht="12" customHeight="1">
      <c r="A60" s="292" t="s">
        <v>373</v>
      </c>
      <c r="B60" s="586" t="s">
        <v>360</v>
      </c>
      <c r="C60" s="674"/>
      <c r="D60" s="674">
        <v>7449</v>
      </c>
      <c r="E60" s="579"/>
    </row>
    <row r="61" spans="1:5" s="1" customFormat="1" ht="12" customHeight="1">
      <c r="A61" s="292" t="s">
        <v>374</v>
      </c>
      <c r="B61" s="586" t="s">
        <v>361</v>
      </c>
      <c r="C61" s="674"/>
      <c r="D61" s="674"/>
      <c r="E61" s="579"/>
    </row>
    <row r="62" spans="1:5" s="1" customFormat="1" ht="12" customHeight="1">
      <c r="A62" s="292" t="s">
        <v>375</v>
      </c>
      <c r="B62" s="586" t="s">
        <v>362</v>
      </c>
      <c r="C62" s="674">
        <v>21743</v>
      </c>
      <c r="D62" s="674"/>
      <c r="E62" s="579"/>
    </row>
    <row r="63" spans="1:5" s="1" customFormat="1" ht="12" customHeight="1">
      <c r="A63" s="292" t="s">
        <v>376</v>
      </c>
      <c r="B63" s="586" t="s">
        <v>363</v>
      </c>
      <c r="C63" s="674"/>
      <c r="D63" s="674"/>
      <c r="E63" s="579"/>
    </row>
    <row r="64" spans="1:5" s="1" customFormat="1" ht="12" customHeight="1" thickBot="1">
      <c r="A64" s="294" t="s">
        <v>377</v>
      </c>
      <c r="B64" s="596" t="s">
        <v>364</v>
      </c>
      <c r="C64" s="686"/>
      <c r="D64" s="686"/>
      <c r="E64" s="612"/>
    </row>
    <row r="65" spans="1:5" s="1" customFormat="1" ht="13.5" customHeight="1" thickBot="1">
      <c r="A65" s="295" t="s">
        <v>81</v>
      </c>
      <c r="B65" s="558" t="s">
        <v>435</v>
      </c>
      <c r="C65" s="685">
        <f>+C51+C52</f>
        <v>448325</v>
      </c>
      <c r="D65" s="685">
        <f>+D51+D52</f>
        <v>496141</v>
      </c>
      <c r="E65" s="605">
        <f>+E51+E52</f>
        <v>178577</v>
      </c>
    </row>
    <row r="66" spans="1:5" s="1" customFormat="1" ht="13.5" customHeight="1" thickBot="1">
      <c r="A66" s="296" t="s">
        <v>82</v>
      </c>
      <c r="B66" s="600" t="s">
        <v>366</v>
      </c>
      <c r="C66" s="687">
        <v>-1422</v>
      </c>
      <c r="D66" s="687">
        <v>47</v>
      </c>
      <c r="E66" s="614"/>
    </row>
    <row r="67" spans="1:5" s="1" customFormat="1" ht="13.5" customHeight="1" thickBot="1">
      <c r="A67" s="295" t="s">
        <v>83</v>
      </c>
      <c r="B67" s="558" t="s">
        <v>436</v>
      </c>
      <c r="C67" s="685">
        <f>+C65+C66</f>
        <v>446903</v>
      </c>
      <c r="D67" s="685">
        <f>+D65+D66</f>
        <v>496188</v>
      </c>
      <c r="E67" s="605">
        <f>+E65+E66</f>
        <v>178577</v>
      </c>
    </row>
    <row r="68" spans="1:5" s="1" customFormat="1" ht="12" customHeight="1">
      <c r="A68" s="367"/>
      <c r="B68" s="368"/>
      <c r="C68" s="369"/>
      <c r="D68" s="370"/>
      <c r="E68" s="371"/>
    </row>
    <row r="69" spans="1:5" s="1" customFormat="1" ht="12" customHeight="1">
      <c r="A69" s="6"/>
      <c r="B69" s="7"/>
      <c r="C69" s="297"/>
      <c r="D69" s="688"/>
      <c r="E69" s="689"/>
    </row>
    <row r="70" spans="1:5" s="1" customFormat="1" ht="12" customHeight="1">
      <c r="A70" s="6"/>
      <c r="B70" s="7"/>
      <c r="C70" s="297"/>
      <c r="D70" s="688"/>
      <c r="E70" s="689"/>
    </row>
    <row r="71" spans="1:5" s="1" customFormat="1" ht="12" customHeight="1">
      <c r="A71" s="6"/>
      <c r="B71" s="7"/>
      <c r="C71" s="297"/>
      <c r="D71" s="688"/>
      <c r="E71" s="689"/>
    </row>
    <row r="72" spans="1:5" s="1" customFormat="1" ht="12" customHeight="1">
      <c r="A72" s="6"/>
      <c r="B72" s="7"/>
      <c r="C72" s="297"/>
      <c r="D72" s="688"/>
      <c r="E72" s="689"/>
    </row>
    <row r="73" spans="1:5" s="1" customFormat="1" ht="12" customHeight="1">
      <c r="A73" s="6"/>
      <c r="B73" s="7"/>
      <c r="C73" s="297"/>
      <c r="D73" s="688"/>
      <c r="E73" s="689"/>
    </row>
    <row r="74" spans="1:5" s="1" customFormat="1" ht="12" customHeight="1">
      <c r="A74" s="6"/>
      <c r="B74" s="7"/>
      <c r="C74" s="297"/>
      <c r="D74" s="688"/>
      <c r="E74" s="689"/>
    </row>
    <row r="75" spans="1:5" s="1" customFormat="1" ht="12" customHeight="1">
      <c r="A75" s="739" t="s">
        <v>99</v>
      </c>
      <c r="B75" s="739"/>
      <c r="C75" s="739"/>
      <c r="D75" s="739"/>
      <c r="E75" s="739"/>
    </row>
    <row r="76" spans="1:5" s="1" customFormat="1" ht="12" customHeight="1" thickBot="1">
      <c r="A76" s="745" t="s">
        <v>208</v>
      </c>
      <c r="B76" s="745"/>
      <c r="C76" s="384"/>
      <c r="D76" s="137"/>
      <c r="E76" s="298" t="s">
        <v>400</v>
      </c>
    </row>
    <row r="77" spans="1:6" s="1" customFormat="1" ht="29.25" customHeight="1" thickBot="1">
      <c r="A77" s="552" t="s">
        <v>68</v>
      </c>
      <c r="B77" s="553" t="s">
        <v>100</v>
      </c>
      <c r="C77" s="553" t="s">
        <v>45</v>
      </c>
      <c r="D77" s="553" t="s">
        <v>46</v>
      </c>
      <c r="E77" s="554" t="s">
        <v>378</v>
      </c>
      <c r="F77" s="140"/>
    </row>
    <row r="78" spans="1:6" s="1" customFormat="1" ht="12" customHeight="1" thickBot="1">
      <c r="A78" s="552">
        <v>1</v>
      </c>
      <c r="B78" s="553">
        <v>2</v>
      </c>
      <c r="C78" s="553">
        <v>3</v>
      </c>
      <c r="D78" s="553">
        <v>4</v>
      </c>
      <c r="E78" s="554">
        <v>5</v>
      </c>
      <c r="F78" s="140"/>
    </row>
    <row r="79" spans="1:6" s="1" customFormat="1" ht="15" customHeight="1" thickBot="1">
      <c r="A79" s="555" t="s">
        <v>70</v>
      </c>
      <c r="B79" s="619" t="s">
        <v>553</v>
      </c>
      <c r="C79" s="665">
        <f>+C80+C81+C82+C83+C84</f>
        <v>334019</v>
      </c>
      <c r="D79" s="665">
        <f>+D80+D81+D82+D83+D84</f>
        <v>335292</v>
      </c>
      <c r="E79" s="556">
        <f>+E80+E81+E82+E83+E84</f>
        <v>178027</v>
      </c>
      <c r="F79" s="140"/>
    </row>
    <row r="80" spans="1:5" s="1" customFormat="1" ht="12.75" customHeight="1">
      <c r="A80" s="566" t="s">
        <v>168</v>
      </c>
      <c r="B80" s="432" t="s">
        <v>101</v>
      </c>
      <c r="C80" s="668">
        <v>132387</v>
      </c>
      <c r="D80" s="668">
        <v>134299</v>
      </c>
      <c r="E80" s="567">
        <v>70732</v>
      </c>
    </row>
    <row r="81" spans="1:5" ht="16.5" customHeight="1">
      <c r="A81" s="560" t="s">
        <v>169</v>
      </c>
      <c r="B81" s="435" t="s">
        <v>263</v>
      </c>
      <c r="C81" s="667">
        <v>33806</v>
      </c>
      <c r="D81" s="667">
        <v>33896</v>
      </c>
      <c r="E81" s="568">
        <v>17429</v>
      </c>
    </row>
    <row r="82" spans="1:5" ht="15.75">
      <c r="A82" s="560" t="s">
        <v>170</v>
      </c>
      <c r="B82" s="435" t="s">
        <v>196</v>
      </c>
      <c r="C82" s="673">
        <v>127831</v>
      </c>
      <c r="D82" s="673">
        <v>129170</v>
      </c>
      <c r="E82" s="578">
        <v>70092</v>
      </c>
    </row>
    <row r="83" spans="1:5" s="32" customFormat="1" ht="12" customHeight="1">
      <c r="A83" s="560" t="s">
        <v>171</v>
      </c>
      <c r="B83" s="620" t="s">
        <v>264</v>
      </c>
      <c r="C83" s="673">
        <v>70</v>
      </c>
      <c r="D83" s="673">
        <v>105</v>
      </c>
      <c r="E83" s="578">
        <v>105</v>
      </c>
    </row>
    <row r="84" spans="1:5" ht="12" customHeight="1">
      <c r="A84" s="560" t="s">
        <v>182</v>
      </c>
      <c r="B84" s="621" t="s">
        <v>265</v>
      </c>
      <c r="C84" s="673">
        <f>C86+C87+C88+C89+C90+C91</f>
        <v>39925</v>
      </c>
      <c r="D84" s="673">
        <f>D86+D87+D88+D89+D90+D91</f>
        <v>37822</v>
      </c>
      <c r="E84" s="568">
        <f>E86+E87+E88+E89+E90+E91</f>
        <v>19669</v>
      </c>
    </row>
    <row r="85" spans="1:5" ht="12" customHeight="1">
      <c r="A85" s="560" t="s">
        <v>172</v>
      </c>
      <c r="B85" s="435" t="s">
        <v>287</v>
      </c>
      <c r="C85" s="673"/>
      <c r="D85" s="673"/>
      <c r="E85" s="578"/>
    </row>
    <row r="86" spans="1:5" ht="12" customHeight="1">
      <c r="A86" s="560" t="s">
        <v>173</v>
      </c>
      <c r="B86" s="622" t="s">
        <v>288</v>
      </c>
      <c r="C86" s="673">
        <v>25928</v>
      </c>
      <c r="D86" s="673">
        <v>27772</v>
      </c>
      <c r="E86" s="578">
        <v>14788</v>
      </c>
    </row>
    <row r="87" spans="1:5" ht="12" customHeight="1">
      <c r="A87" s="560" t="s">
        <v>183</v>
      </c>
      <c r="B87" s="622" t="s">
        <v>379</v>
      </c>
      <c r="C87" s="673">
        <v>5890</v>
      </c>
      <c r="D87" s="673">
        <v>4625</v>
      </c>
      <c r="E87" s="578">
        <v>3132</v>
      </c>
    </row>
    <row r="88" spans="1:5" ht="12" customHeight="1">
      <c r="A88" s="560" t="s">
        <v>184</v>
      </c>
      <c r="B88" s="623" t="s">
        <v>289</v>
      </c>
      <c r="C88" s="673">
        <v>3015</v>
      </c>
      <c r="D88" s="673">
        <v>1720</v>
      </c>
      <c r="E88" s="578">
        <v>1749</v>
      </c>
    </row>
    <row r="89" spans="1:5" ht="12" customHeight="1">
      <c r="A89" s="569" t="s">
        <v>185</v>
      </c>
      <c r="B89" s="624" t="s">
        <v>290</v>
      </c>
      <c r="C89" s="673"/>
      <c r="D89" s="673"/>
      <c r="E89" s="578"/>
    </row>
    <row r="90" spans="1:5" ht="12" customHeight="1">
      <c r="A90" s="560" t="s">
        <v>186</v>
      </c>
      <c r="B90" s="624" t="s">
        <v>291</v>
      </c>
      <c r="C90" s="673">
        <v>5092</v>
      </c>
      <c r="D90" s="673">
        <v>3705</v>
      </c>
      <c r="E90" s="578"/>
    </row>
    <row r="91" spans="1:5" ht="12" customHeight="1" thickBot="1">
      <c r="A91" s="625" t="s">
        <v>188</v>
      </c>
      <c r="B91" s="626" t="s">
        <v>292</v>
      </c>
      <c r="C91" s="690"/>
      <c r="D91" s="690"/>
      <c r="E91" s="627"/>
    </row>
    <row r="92" spans="1:5" ht="14.25" customHeight="1" thickBot="1">
      <c r="A92" s="557" t="s">
        <v>71</v>
      </c>
      <c r="B92" s="628" t="s">
        <v>554</v>
      </c>
      <c r="C92" s="666">
        <f>+C93+C94+C95</f>
        <v>60740</v>
      </c>
      <c r="D92" s="666">
        <f>+D93+D94+D95</f>
        <v>52552</v>
      </c>
      <c r="E92" s="565">
        <f>+E93+E94+E95</f>
        <v>50</v>
      </c>
    </row>
    <row r="93" spans="1:5" ht="12" customHeight="1">
      <c r="A93" s="575" t="s">
        <v>174</v>
      </c>
      <c r="B93" s="435" t="s">
        <v>380</v>
      </c>
      <c r="C93" s="672">
        <v>700</v>
      </c>
      <c r="D93" s="672">
        <v>467</v>
      </c>
      <c r="E93" s="576"/>
    </row>
    <row r="94" spans="1:5" ht="12" customHeight="1">
      <c r="A94" s="575" t="s">
        <v>175</v>
      </c>
      <c r="B94" s="580" t="s">
        <v>267</v>
      </c>
      <c r="C94" s="667"/>
      <c r="D94" s="667"/>
      <c r="E94" s="568"/>
    </row>
    <row r="95" spans="1:5" ht="12" customHeight="1">
      <c r="A95" s="575" t="s">
        <v>176</v>
      </c>
      <c r="B95" s="586" t="s">
        <v>410</v>
      </c>
      <c r="C95" s="667">
        <f>C97+C98+C99+C100+C101+C96</f>
        <v>60040</v>
      </c>
      <c r="D95" s="667">
        <f>D97+D98+D99+D100+D101+D96+D102</f>
        <v>52085</v>
      </c>
      <c r="E95" s="568">
        <f>E96</f>
        <v>50</v>
      </c>
    </row>
    <row r="96" spans="1:5" ht="12" customHeight="1">
      <c r="A96" s="575" t="s">
        <v>177</v>
      </c>
      <c r="B96" s="586" t="s">
        <v>480</v>
      </c>
      <c r="C96" s="667">
        <v>50</v>
      </c>
      <c r="D96" s="667">
        <v>50</v>
      </c>
      <c r="E96" s="568">
        <v>50</v>
      </c>
    </row>
    <row r="97" spans="1:5" ht="12" customHeight="1">
      <c r="A97" s="575" t="s">
        <v>178</v>
      </c>
      <c r="B97" s="586" t="s">
        <v>411</v>
      </c>
      <c r="C97" s="667"/>
      <c r="D97" s="667"/>
      <c r="E97" s="568"/>
    </row>
    <row r="98" spans="1:5" ht="12" customHeight="1">
      <c r="A98" s="575" t="s">
        <v>187</v>
      </c>
      <c r="B98" s="586" t="s">
        <v>412</v>
      </c>
      <c r="C98" s="667"/>
      <c r="D98" s="667"/>
      <c r="E98" s="568"/>
    </row>
    <row r="99" spans="1:5" ht="12" customHeight="1">
      <c r="A99" s="575" t="s">
        <v>189</v>
      </c>
      <c r="B99" s="629" t="s">
        <v>384</v>
      </c>
      <c r="C99" s="667"/>
      <c r="D99" s="667"/>
      <c r="E99" s="568"/>
    </row>
    <row r="100" spans="1:5" ht="12" customHeight="1">
      <c r="A100" s="575" t="s">
        <v>268</v>
      </c>
      <c r="B100" s="629" t="s">
        <v>385</v>
      </c>
      <c r="C100" s="667"/>
      <c r="D100" s="667"/>
      <c r="E100" s="568"/>
    </row>
    <row r="101" spans="1:5" ht="12" customHeight="1">
      <c r="A101" s="575" t="s">
        <v>269</v>
      </c>
      <c r="B101" s="629" t="s">
        <v>383</v>
      </c>
      <c r="C101" s="667">
        <v>59990</v>
      </c>
      <c r="D101" s="667">
        <v>42141</v>
      </c>
      <c r="E101" s="568"/>
    </row>
    <row r="102" spans="1:5" ht="45.75" thickBot="1">
      <c r="A102" s="569" t="s">
        <v>270</v>
      </c>
      <c r="B102" s="630" t="s">
        <v>382</v>
      </c>
      <c r="C102" s="673"/>
      <c r="D102" s="673">
        <v>9894</v>
      </c>
      <c r="E102" s="578"/>
    </row>
    <row r="103" spans="1:5" ht="13.5" customHeight="1" thickBot="1">
      <c r="A103" s="557" t="s">
        <v>72</v>
      </c>
      <c r="B103" s="445" t="s">
        <v>413</v>
      </c>
      <c r="C103" s="666">
        <f>+C104+C105</f>
        <v>0</v>
      </c>
      <c r="D103" s="666">
        <f>+D104+D105</f>
        <v>0</v>
      </c>
      <c r="E103" s="565">
        <f>+E104+E105</f>
        <v>0</v>
      </c>
    </row>
    <row r="104" spans="1:5" ht="12" customHeight="1">
      <c r="A104" s="575" t="s">
        <v>148</v>
      </c>
      <c r="B104" s="443" t="s">
        <v>118</v>
      </c>
      <c r="C104" s="672"/>
      <c r="D104" s="672"/>
      <c r="E104" s="576"/>
    </row>
    <row r="105" spans="1:5" ht="12" customHeight="1" thickBot="1">
      <c r="A105" s="577" t="s">
        <v>149</v>
      </c>
      <c r="B105" s="580" t="s">
        <v>119</v>
      </c>
      <c r="C105" s="673"/>
      <c r="D105" s="673"/>
      <c r="E105" s="578"/>
    </row>
    <row r="106" spans="1:5" ht="13.5" customHeight="1" thickBot="1">
      <c r="A106" s="604" t="s">
        <v>73</v>
      </c>
      <c r="B106" s="558" t="s">
        <v>386</v>
      </c>
      <c r="C106" s="683"/>
      <c r="D106" s="683"/>
      <c r="E106" s="601"/>
    </row>
    <row r="107" spans="1:5" ht="13.5" customHeight="1" thickBot="1">
      <c r="A107" s="633" t="s">
        <v>74</v>
      </c>
      <c r="B107" s="634" t="s">
        <v>213</v>
      </c>
      <c r="C107" s="665">
        <f>+C79+C92+C103+C106</f>
        <v>394759</v>
      </c>
      <c r="D107" s="665">
        <f>+D79+D92+D103+D106</f>
        <v>387844</v>
      </c>
      <c r="E107" s="556">
        <f>+E79+E92+E103+E106</f>
        <v>178077</v>
      </c>
    </row>
    <row r="108" spans="1:5" ht="14.25" customHeight="1" thickBot="1">
      <c r="A108" s="604" t="s">
        <v>75</v>
      </c>
      <c r="B108" s="558" t="s">
        <v>481</v>
      </c>
      <c r="C108" s="666">
        <f>+C109+C117</f>
        <v>39318</v>
      </c>
      <c r="D108" s="666">
        <f>+D109+D117</f>
        <v>101864</v>
      </c>
      <c r="E108" s="565">
        <f>+E109+E117</f>
        <v>500</v>
      </c>
    </row>
    <row r="109" spans="1:5" ht="13.5" customHeight="1" thickBot="1">
      <c r="A109" s="691" t="s">
        <v>155</v>
      </c>
      <c r="B109" s="636" t="s">
        <v>482</v>
      </c>
      <c r="C109" s="666">
        <f>+C110+C111+C112+C113+C114+C115+C116</f>
        <v>39318</v>
      </c>
      <c r="D109" s="666">
        <f>+D110+D111+D112+D113+D114+D115+D116</f>
        <v>101864</v>
      </c>
      <c r="E109" s="565">
        <f>+E110+E111+E112+E113+E114+E115+E116</f>
        <v>0</v>
      </c>
    </row>
    <row r="110" spans="1:5" ht="12" customHeight="1">
      <c r="A110" s="638" t="s">
        <v>158</v>
      </c>
      <c r="B110" s="563" t="s">
        <v>387</v>
      </c>
      <c r="C110" s="692"/>
      <c r="D110" s="692"/>
      <c r="E110" s="639"/>
    </row>
    <row r="111" spans="1:5" ht="12" customHeight="1">
      <c r="A111" s="608" t="s">
        <v>159</v>
      </c>
      <c r="B111" s="586" t="s">
        <v>388</v>
      </c>
      <c r="C111" s="693">
        <v>198</v>
      </c>
      <c r="D111" s="693"/>
      <c r="E111" s="640"/>
    </row>
    <row r="112" spans="1:5" ht="12" customHeight="1">
      <c r="A112" s="608" t="s">
        <v>160</v>
      </c>
      <c r="B112" s="586" t="s">
        <v>389</v>
      </c>
      <c r="C112" s="693">
        <v>32120</v>
      </c>
      <c r="D112" s="693">
        <v>4714</v>
      </c>
      <c r="E112" s="640"/>
    </row>
    <row r="113" spans="1:5" ht="12" customHeight="1">
      <c r="A113" s="608" t="s">
        <v>161</v>
      </c>
      <c r="B113" s="586" t="s">
        <v>390</v>
      </c>
      <c r="C113" s="693">
        <v>7000</v>
      </c>
      <c r="D113" s="693">
        <v>97150</v>
      </c>
      <c r="E113" s="640"/>
    </row>
    <row r="114" spans="1:5" ht="12" customHeight="1">
      <c r="A114" s="608" t="s">
        <v>254</v>
      </c>
      <c r="B114" s="586" t="s">
        <v>391</v>
      </c>
      <c r="C114" s="693"/>
      <c r="D114" s="693"/>
      <c r="E114" s="640"/>
    </row>
    <row r="115" spans="1:5" ht="12" customHeight="1">
      <c r="A115" s="608" t="s">
        <v>271</v>
      </c>
      <c r="B115" s="586" t="s">
        <v>392</v>
      </c>
      <c r="C115" s="693"/>
      <c r="D115" s="693"/>
      <c r="E115" s="640"/>
    </row>
    <row r="116" spans="1:5" ht="12" customHeight="1" thickBot="1">
      <c r="A116" s="641" t="s">
        <v>272</v>
      </c>
      <c r="B116" s="642" t="s">
        <v>393</v>
      </c>
      <c r="C116" s="694"/>
      <c r="D116" s="694"/>
      <c r="E116" s="643"/>
    </row>
    <row r="117" spans="1:5" ht="14.25" customHeight="1" thickBot="1">
      <c r="A117" s="691" t="s">
        <v>156</v>
      </c>
      <c r="B117" s="636" t="s">
        <v>483</v>
      </c>
      <c r="C117" s="666">
        <f>+C118+C119+C120+C121+C122+C123+C124+C125</f>
        <v>0</v>
      </c>
      <c r="D117" s="666">
        <f>+D118+D119+D120+D121+D122+D123+D124+D125</f>
        <v>0</v>
      </c>
      <c r="E117" s="565">
        <f>+E118+E119+E120+E121+E122+E123+E124+E125</f>
        <v>500</v>
      </c>
    </row>
    <row r="118" spans="1:5" ht="12" customHeight="1">
      <c r="A118" s="638" t="s">
        <v>164</v>
      </c>
      <c r="B118" s="563" t="s">
        <v>387</v>
      </c>
      <c r="C118" s="692"/>
      <c r="D118" s="692"/>
      <c r="E118" s="639"/>
    </row>
    <row r="119" spans="1:5" ht="12" customHeight="1">
      <c r="A119" s="608" t="s">
        <v>165</v>
      </c>
      <c r="B119" s="586" t="s">
        <v>394</v>
      </c>
      <c r="C119" s="693"/>
      <c r="D119" s="693"/>
      <c r="E119" s="640"/>
    </row>
    <row r="120" spans="1:5" ht="12" customHeight="1">
      <c r="A120" s="608" t="s">
        <v>166</v>
      </c>
      <c r="B120" s="586" t="s">
        <v>389</v>
      </c>
      <c r="C120" s="693"/>
      <c r="D120" s="693"/>
      <c r="E120" s="640"/>
    </row>
    <row r="121" spans="1:5" ht="12" customHeight="1">
      <c r="A121" s="608" t="s">
        <v>167</v>
      </c>
      <c r="B121" s="586" t="s">
        <v>390</v>
      </c>
      <c r="C121" s="693"/>
      <c r="D121" s="693"/>
      <c r="E121" s="640"/>
    </row>
    <row r="122" spans="1:5" ht="12" customHeight="1">
      <c r="A122" s="608" t="s">
        <v>255</v>
      </c>
      <c r="B122" s="586" t="s">
        <v>391</v>
      </c>
      <c r="C122" s="693"/>
      <c r="D122" s="693"/>
      <c r="E122" s="640">
        <v>500</v>
      </c>
    </row>
    <row r="123" spans="1:5" ht="12" customHeight="1">
      <c r="A123" s="608" t="s">
        <v>273</v>
      </c>
      <c r="B123" s="586" t="s">
        <v>395</v>
      </c>
      <c r="C123" s="693"/>
      <c r="D123" s="693"/>
      <c r="E123" s="640"/>
    </row>
    <row r="124" spans="1:5" ht="12" customHeight="1">
      <c r="A124" s="608" t="s">
        <v>274</v>
      </c>
      <c r="B124" s="586" t="s">
        <v>393</v>
      </c>
      <c r="C124" s="693"/>
      <c r="D124" s="693"/>
      <c r="E124" s="640"/>
    </row>
    <row r="125" spans="1:5" ht="12" customHeight="1" thickBot="1">
      <c r="A125" s="641" t="s">
        <v>275</v>
      </c>
      <c r="B125" s="642" t="s">
        <v>484</v>
      </c>
      <c r="C125" s="694"/>
      <c r="D125" s="694"/>
      <c r="E125" s="643"/>
    </row>
    <row r="126" spans="1:5" ht="14.25" customHeight="1" thickBot="1">
      <c r="A126" s="604" t="s">
        <v>76</v>
      </c>
      <c r="B126" s="558" t="s">
        <v>396</v>
      </c>
      <c r="C126" s="695">
        <f>+C107+C108</f>
        <v>434077</v>
      </c>
      <c r="D126" s="695">
        <f>+D107+D108</f>
        <v>489708</v>
      </c>
      <c r="E126" s="644">
        <f>+E107+E108</f>
        <v>178577</v>
      </c>
    </row>
    <row r="127" spans="1:5" ht="14.25" customHeight="1" thickBot="1">
      <c r="A127" s="604" t="s">
        <v>77</v>
      </c>
      <c r="B127" s="558" t="s">
        <v>397</v>
      </c>
      <c r="C127" s="696">
        <v>-3890</v>
      </c>
      <c r="D127" s="696">
        <v>-6697</v>
      </c>
      <c r="E127" s="645"/>
    </row>
    <row r="128" spans="1:5" ht="13.5" customHeight="1" thickBot="1">
      <c r="A128" s="646" t="s">
        <v>78</v>
      </c>
      <c r="B128" s="600" t="s">
        <v>398</v>
      </c>
      <c r="C128" s="685">
        <f>+C126+C127</f>
        <v>430187</v>
      </c>
      <c r="D128" s="685">
        <f>+D126+D127</f>
        <v>483011</v>
      </c>
      <c r="E128" s="605">
        <f>+E126+E127</f>
        <v>178577</v>
      </c>
    </row>
    <row r="129" ht="12" customHeight="1">
      <c r="C129" s="383"/>
    </row>
    <row r="130" ht="12" customHeight="1">
      <c r="C130" s="383"/>
    </row>
    <row r="131" ht="12" customHeight="1">
      <c r="C131" s="383"/>
    </row>
    <row r="132" ht="12" customHeight="1">
      <c r="C132" s="383"/>
    </row>
    <row r="133" ht="12" customHeight="1">
      <c r="C133" s="383"/>
    </row>
    <row r="134" spans="3:6" ht="15" customHeight="1">
      <c r="C134" s="122"/>
      <c r="D134" s="122"/>
      <c r="E134" s="122"/>
      <c r="F134" s="122"/>
    </row>
    <row r="135" s="1" customFormat="1" ht="12.75" customHeight="1"/>
    <row r="136" ht="15.75">
      <c r="C136" s="383"/>
    </row>
    <row r="137" ht="15.75">
      <c r="C137" s="383"/>
    </row>
    <row r="138" ht="15.75">
      <c r="C138" s="383"/>
    </row>
    <row r="139" ht="16.5" customHeight="1">
      <c r="C139" s="383"/>
    </row>
    <row r="140" ht="15.75">
      <c r="C140" s="383"/>
    </row>
    <row r="141" ht="15.75">
      <c r="C141" s="383"/>
    </row>
    <row r="142" ht="15.75">
      <c r="C142" s="383"/>
    </row>
    <row r="143" ht="15.75">
      <c r="C143" s="383"/>
    </row>
    <row r="144" ht="15.75">
      <c r="C144" s="383"/>
    </row>
    <row r="145" ht="15.75">
      <c r="C145" s="383"/>
    </row>
    <row r="146" ht="15.75">
      <c r="C146" s="383"/>
    </row>
    <row r="147" ht="15.75">
      <c r="C147" s="383"/>
    </row>
    <row r="148" ht="15.75">
      <c r="C148" s="383"/>
    </row>
  </sheetData>
  <sheetProtection/>
  <mergeCells count="4">
    <mergeCell ref="A1:E1"/>
    <mergeCell ref="A75:E75"/>
    <mergeCell ref="A76:B76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71" r:id="rId1"/>
  <headerFooter alignWithMargins="0">
    <oddHeader>&amp;C&amp;"Times New Roman CE,Félkövér"&amp;12&amp;UTájékoztató kimutatások, mérlegek&amp;U
Murakeresztúr Község Önkormányzat
2012. ÉVI KÖLTSÉGVETÉSÉNEK MÉRLEGE&amp;R&amp;"Times New Roman CE,Félkövér dőlt"&amp;11 1. tájékoztató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H14" sqref="H14"/>
    </sheetView>
  </sheetViews>
  <sheetFormatPr defaultColWidth="9.00390625" defaultRowHeight="12.75"/>
  <cols>
    <col min="1" max="1" width="6.875" style="35" customWidth="1"/>
    <col min="2" max="2" width="49.625" style="34" customWidth="1"/>
    <col min="3" max="8" width="12.875" style="34" customWidth="1"/>
    <col min="9" max="9" width="13.875" style="34" customWidth="1"/>
    <col min="10" max="16384" width="9.375" style="34" customWidth="1"/>
  </cols>
  <sheetData>
    <row r="1" spans="1:9" ht="27.75" customHeight="1">
      <c r="A1" s="775" t="s">
        <v>49</v>
      </c>
      <c r="B1" s="775"/>
      <c r="C1" s="775"/>
      <c r="D1" s="775"/>
      <c r="E1" s="775"/>
      <c r="F1" s="775"/>
      <c r="G1" s="775"/>
      <c r="H1" s="775"/>
      <c r="I1" s="775"/>
    </row>
    <row r="2" ht="20.25" customHeight="1" thickBot="1">
      <c r="I2" s="47" t="s">
        <v>124</v>
      </c>
    </row>
    <row r="3" spans="1:9" s="48" customFormat="1" ht="26.25" customHeight="1">
      <c r="A3" s="783" t="s">
        <v>128</v>
      </c>
      <c r="B3" s="778" t="s">
        <v>145</v>
      </c>
      <c r="C3" s="783" t="s">
        <v>146</v>
      </c>
      <c r="D3" s="783" t="s">
        <v>47</v>
      </c>
      <c r="E3" s="780" t="s">
        <v>127</v>
      </c>
      <c r="F3" s="781"/>
      <c r="G3" s="781"/>
      <c r="H3" s="782"/>
      <c r="I3" s="778" t="s">
        <v>103</v>
      </c>
    </row>
    <row r="4" spans="1:9" s="49" customFormat="1" ht="32.25" customHeight="1" thickBot="1">
      <c r="A4" s="784"/>
      <c r="B4" s="779"/>
      <c r="C4" s="779"/>
      <c r="D4" s="784"/>
      <c r="E4" s="262" t="s">
        <v>223</v>
      </c>
      <c r="F4" s="262" t="s">
        <v>298</v>
      </c>
      <c r="G4" s="262" t="s">
        <v>470</v>
      </c>
      <c r="H4" s="263" t="s">
        <v>48</v>
      </c>
      <c r="I4" s="779"/>
    </row>
    <row r="5" spans="1:9" s="50" customFormat="1" ht="12.75" customHeight="1" thickBot="1">
      <c r="A5" s="264">
        <v>1</v>
      </c>
      <c r="B5" s="265">
        <v>2</v>
      </c>
      <c r="C5" s="266">
        <v>3</v>
      </c>
      <c r="D5" s="265">
        <v>4</v>
      </c>
      <c r="E5" s="264">
        <v>5</v>
      </c>
      <c r="F5" s="266">
        <v>6</v>
      </c>
      <c r="G5" s="266">
        <v>7</v>
      </c>
      <c r="H5" s="267">
        <v>8</v>
      </c>
      <c r="I5" s="268" t="s">
        <v>147</v>
      </c>
    </row>
    <row r="6" spans="1:9" ht="24.75" customHeight="1" thickBot="1">
      <c r="A6" s="269" t="s">
        <v>70</v>
      </c>
      <c r="B6" s="270" t="s">
        <v>50</v>
      </c>
      <c r="C6" s="278"/>
      <c r="D6" s="61"/>
      <c r="E6" s="62"/>
      <c r="F6" s="63"/>
      <c r="G6" s="63"/>
      <c r="H6" s="64"/>
      <c r="I6" s="51">
        <f aca="true" t="shared" si="0" ref="I6:I17">SUM(D6:H6)</f>
        <v>0</v>
      </c>
    </row>
    <row r="7" spans="1:9" ht="19.5" customHeight="1">
      <c r="A7" s="271" t="s">
        <v>71</v>
      </c>
      <c r="B7" s="52" t="s">
        <v>129</v>
      </c>
      <c r="C7" s="53"/>
      <c r="D7" s="54"/>
      <c r="E7" s="55"/>
      <c r="F7" s="21"/>
      <c r="G7" s="21"/>
      <c r="H7" s="18"/>
      <c r="I7" s="272">
        <f t="shared" si="0"/>
        <v>0</v>
      </c>
    </row>
    <row r="8" spans="1:9" ht="19.5" customHeight="1" thickBot="1">
      <c r="A8" s="271" t="s">
        <v>72</v>
      </c>
      <c r="B8" s="52" t="s">
        <v>129</v>
      </c>
      <c r="C8" s="53"/>
      <c r="D8" s="54"/>
      <c r="E8" s="55"/>
      <c r="F8" s="21"/>
      <c r="G8" s="21"/>
      <c r="H8" s="18"/>
      <c r="I8" s="272">
        <f t="shared" si="0"/>
        <v>0</v>
      </c>
    </row>
    <row r="9" spans="1:9" ht="25.5" customHeight="1" thickBot="1">
      <c r="A9" s="269" t="s">
        <v>73</v>
      </c>
      <c r="B9" s="270" t="s">
        <v>51</v>
      </c>
      <c r="C9" s="395"/>
      <c r="D9" s="396">
        <f>D10</f>
        <v>500</v>
      </c>
      <c r="E9" s="397">
        <f>E10</f>
        <v>500</v>
      </c>
      <c r="F9" s="397">
        <f>F10</f>
        <v>500</v>
      </c>
      <c r="G9" s="398"/>
      <c r="H9" s="399"/>
      <c r="I9" s="400">
        <f t="shared" si="0"/>
        <v>1500</v>
      </c>
    </row>
    <row r="10" spans="1:9" ht="19.5" customHeight="1">
      <c r="A10" s="271" t="s">
        <v>74</v>
      </c>
      <c r="B10" s="52" t="s">
        <v>513</v>
      </c>
      <c r="C10" s="53">
        <v>2011</v>
      </c>
      <c r="D10" s="54">
        <v>500</v>
      </c>
      <c r="E10" s="55">
        <v>500</v>
      </c>
      <c r="F10" s="21">
        <v>500</v>
      </c>
      <c r="G10" s="21"/>
      <c r="H10" s="18"/>
      <c r="I10" s="272">
        <f t="shared" si="0"/>
        <v>1500</v>
      </c>
    </row>
    <row r="11" spans="1:9" ht="19.5" customHeight="1" thickBot="1">
      <c r="A11" s="271" t="s">
        <v>75</v>
      </c>
      <c r="B11" s="52" t="s">
        <v>129</v>
      </c>
      <c r="C11" s="53"/>
      <c r="D11" s="54"/>
      <c r="E11" s="55"/>
      <c r="F11" s="21"/>
      <c r="G11" s="21"/>
      <c r="H11" s="18"/>
      <c r="I11" s="272">
        <f t="shared" si="0"/>
        <v>0</v>
      </c>
    </row>
    <row r="12" spans="1:9" ht="19.5" customHeight="1" thickBot="1">
      <c r="A12" s="269" t="s">
        <v>76</v>
      </c>
      <c r="B12" s="270" t="s">
        <v>313</v>
      </c>
      <c r="C12" s="279"/>
      <c r="D12" s="61"/>
      <c r="E12" s="62"/>
      <c r="F12" s="63"/>
      <c r="G12" s="63"/>
      <c r="H12" s="64"/>
      <c r="I12" s="51">
        <f t="shared" si="0"/>
        <v>0</v>
      </c>
    </row>
    <row r="13" spans="1:9" ht="19.5" customHeight="1" thickBot="1">
      <c r="A13" s="271" t="s">
        <v>77</v>
      </c>
      <c r="B13" s="52" t="s">
        <v>129</v>
      </c>
      <c r="C13" s="53"/>
      <c r="D13" s="54"/>
      <c r="E13" s="55"/>
      <c r="F13" s="21"/>
      <c r="G13" s="21"/>
      <c r="H13" s="18"/>
      <c r="I13" s="272">
        <f t="shared" si="0"/>
        <v>0</v>
      </c>
    </row>
    <row r="14" spans="1:10" ht="19.5" customHeight="1" thickBot="1">
      <c r="A14" s="269" t="s">
        <v>78</v>
      </c>
      <c r="B14" s="270" t="s">
        <v>314</v>
      </c>
      <c r="C14" s="279"/>
      <c r="D14" s="61"/>
      <c r="E14" s="62"/>
      <c r="F14" s="63"/>
      <c r="G14" s="63"/>
      <c r="H14" s="64"/>
      <c r="I14" s="51">
        <f t="shared" si="0"/>
        <v>0</v>
      </c>
      <c r="J14" s="56"/>
    </row>
    <row r="15" spans="1:9" ht="19.5" customHeight="1" thickBot="1">
      <c r="A15" s="273" t="s">
        <v>79</v>
      </c>
      <c r="B15" s="57" t="s">
        <v>129</v>
      </c>
      <c r="C15" s="58"/>
      <c r="D15" s="59"/>
      <c r="E15" s="60"/>
      <c r="F15" s="22"/>
      <c r="G15" s="22"/>
      <c r="H15" s="20"/>
      <c r="I15" s="274">
        <f t="shared" si="0"/>
        <v>0</v>
      </c>
    </row>
    <row r="16" spans="1:9" ht="19.5" customHeight="1" thickBot="1">
      <c r="A16" s="269" t="s">
        <v>80</v>
      </c>
      <c r="B16" s="275" t="s">
        <v>315</v>
      </c>
      <c r="C16" s="279"/>
      <c r="D16" s="61"/>
      <c r="E16" s="62"/>
      <c r="F16" s="63"/>
      <c r="G16" s="63"/>
      <c r="H16" s="64"/>
      <c r="I16" s="51">
        <f t="shared" si="0"/>
        <v>0</v>
      </c>
    </row>
    <row r="17" spans="1:9" ht="19.5" customHeight="1" thickBot="1">
      <c r="A17" s="276" t="s">
        <v>81</v>
      </c>
      <c r="B17" s="65" t="s">
        <v>129</v>
      </c>
      <c r="C17" s="66"/>
      <c r="D17" s="67"/>
      <c r="E17" s="68"/>
      <c r="F17" s="69"/>
      <c r="G17" s="69"/>
      <c r="H17" s="19"/>
      <c r="I17" s="277">
        <f t="shared" si="0"/>
        <v>0</v>
      </c>
    </row>
    <row r="18" spans="1:9" ht="19.5" customHeight="1" thickBot="1">
      <c r="A18" s="776" t="s">
        <v>198</v>
      </c>
      <c r="B18" s="777"/>
      <c r="C18" s="119"/>
      <c r="D18" s="400">
        <f>D6+D9+D12+D14+D16</f>
        <v>500</v>
      </c>
      <c r="E18" s="401">
        <f>E6+E9+E12+E14+E16</f>
        <v>500</v>
      </c>
      <c r="F18" s="402">
        <f>F6+F9+F12+F14+F16</f>
        <v>500</v>
      </c>
      <c r="G18" s="402">
        <f>G6+G9+G12+G14+G16</f>
        <v>0</v>
      </c>
      <c r="H18" s="403">
        <f>H6+H9+H12+H14+H16</f>
        <v>0</v>
      </c>
      <c r="I18" s="400">
        <f>SUM(D18:H18)</f>
        <v>1500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B1">
      <selection activeCell="B26" sqref="B26:D26"/>
    </sheetView>
  </sheetViews>
  <sheetFormatPr defaultColWidth="9.00390625" defaultRowHeight="12.75"/>
  <cols>
    <col min="1" max="1" width="5.875" style="83" customWidth="1"/>
    <col min="2" max="2" width="54.875" style="4" customWidth="1"/>
    <col min="3" max="4" width="17.625" style="4" customWidth="1"/>
    <col min="5" max="16384" width="9.375" style="4" customWidth="1"/>
  </cols>
  <sheetData>
    <row r="1" spans="2:4" ht="31.5" customHeight="1">
      <c r="B1" s="786" t="s">
        <v>52</v>
      </c>
      <c r="C1" s="786"/>
      <c r="D1" s="786"/>
    </row>
    <row r="2" spans="1:4" s="71" customFormat="1" ht="16.5" thickBot="1">
      <c r="A2" s="70"/>
      <c r="B2" s="372"/>
      <c r="D2" s="36" t="s">
        <v>124</v>
      </c>
    </row>
    <row r="3" spans="1:4" s="73" customFormat="1" ht="48" customHeight="1" thickBot="1">
      <c r="A3" s="72" t="s">
        <v>68</v>
      </c>
      <c r="B3" s="194" t="s">
        <v>69</v>
      </c>
      <c r="C3" s="194" t="s">
        <v>130</v>
      </c>
      <c r="D3" s="195" t="s">
        <v>131</v>
      </c>
    </row>
    <row r="4" spans="1:4" s="73" customFormat="1" ht="13.5" customHeight="1" thickBot="1">
      <c r="A4" s="28">
        <v>1</v>
      </c>
      <c r="B4" s="197">
        <v>2</v>
      </c>
      <c r="C4" s="197">
        <v>3</v>
      </c>
      <c r="D4" s="198">
        <v>4</v>
      </c>
    </row>
    <row r="5" spans="1:4" ht="39" customHeight="1">
      <c r="A5" s="130" t="s">
        <v>70</v>
      </c>
      <c r="B5" s="697" t="s">
        <v>564</v>
      </c>
      <c r="C5" s="700">
        <v>3813</v>
      </c>
      <c r="D5" s="701">
        <v>31</v>
      </c>
    </row>
    <row r="6" spans="1:4" ht="18" customHeight="1">
      <c r="A6" s="75" t="s">
        <v>74</v>
      </c>
      <c r="B6" s="199" t="s">
        <v>219</v>
      </c>
      <c r="C6" s="129">
        <v>5578</v>
      </c>
      <c r="D6" s="77">
        <v>678</v>
      </c>
    </row>
    <row r="7" spans="1:4" ht="18" customHeight="1">
      <c r="A7" s="75" t="s">
        <v>78</v>
      </c>
      <c r="B7" s="200" t="s">
        <v>572</v>
      </c>
      <c r="C7" s="129">
        <v>5578</v>
      </c>
      <c r="D7" s="77">
        <v>678</v>
      </c>
    </row>
    <row r="8" spans="1:4" ht="18" customHeight="1">
      <c r="A8" s="75" t="s">
        <v>79</v>
      </c>
      <c r="B8" s="200"/>
      <c r="C8" s="129"/>
      <c r="D8" s="77"/>
    </row>
    <row r="9" spans="1:4" ht="18" customHeight="1">
      <c r="A9" s="75" t="s">
        <v>80</v>
      </c>
      <c r="B9" s="200"/>
      <c r="C9" s="129"/>
      <c r="D9" s="77"/>
    </row>
    <row r="10" spans="1:4" ht="22.5" customHeight="1">
      <c r="A10" s="75" t="s">
        <v>81</v>
      </c>
      <c r="B10" s="200"/>
      <c r="C10" s="129"/>
      <c r="D10" s="77"/>
    </row>
    <row r="11" spans="1:4" ht="18" customHeight="1">
      <c r="A11" s="75" t="s">
        <v>82</v>
      </c>
      <c r="B11" s="199"/>
      <c r="C11" s="129"/>
      <c r="D11" s="77"/>
    </row>
    <row r="12" spans="1:4" ht="18" customHeight="1">
      <c r="A12" s="75" t="s">
        <v>83</v>
      </c>
      <c r="B12" s="199"/>
      <c r="C12" s="129"/>
      <c r="D12" s="77"/>
    </row>
    <row r="13" spans="1:4" ht="18" customHeight="1">
      <c r="A13" s="75" t="s">
        <v>84</v>
      </c>
      <c r="B13" s="199"/>
      <c r="C13" s="129"/>
      <c r="D13" s="77"/>
    </row>
    <row r="14" spans="1:4" ht="18" customHeight="1">
      <c r="A14" s="75" t="s">
        <v>85</v>
      </c>
      <c r="B14" s="199"/>
      <c r="C14" s="129"/>
      <c r="D14" s="77"/>
    </row>
    <row r="15" spans="1:4" ht="18" customHeight="1">
      <c r="A15" s="75" t="s">
        <v>86</v>
      </c>
      <c r="B15" s="199"/>
      <c r="C15" s="129"/>
      <c r="D15" s="77"/>
    </row>
    <row r="16" spans="1:4" ht="18" customHeight="1">
      <c r="A16" s="75" t="s">
        <v>87</v>
      </c>
      <c r="B16" s="697"/>
      <c r="C16" s="698"/>
      <c r="D16" s="699"/>
    </row>
    <row r="17" spans="1:4" ht="18" customHeight="1">
      <c r="A17" s="75" t="s">
        <v>88</v>
      </c>
      <c r="B17" s="697"/>
      <c r="C17" s="700"/>
      <c r="D17" s="701"/>
    </row>
    <row r="18" spans="1:4" ht="18" customHeight="1">
      <c r="A18" s="75" t="s">
        <v>89</v>
      </c>
      <c r="B18" s="78"/>
      <c r="C18" s="76"/>
      <c r="D18" s="77"/>
    </row>
    <row r="19" spans="1:4" ht="18" customHeight="1">
      <c r="A19" s="75" t="s">
        <v>90</v>
      </c>
      <c r="B19" s="78"/>
      <c r="C19" s="76"/>
      <c r="D19" s="77"/>
    </row>
    <row r="20" spans="1:4" ht="18" customHeight="1">
      <c r="A20" s="75" t="s">
        <v>91</v>
      </c>
      <c r="B20" s="78"/>
      <c r="C20" s="76"/>
      <c r="D20" s="77"/>
    </row>
    <row r="21" spans="1:4" ht="18" customHeight="1">
      <c r="A21" s="75" t="s">
        <v>92</v>
      </c>
      <c r="B21" s="78"/>
      <c r="C21" s="76"/>
      <c r="D21" s="77"/>
    </row>
    <row r="22" spans="1:4" ht="18" customHeight="1">
      <c r="A22" s="75" t="s">
        <v>93</v>
      </c>
      <c r="B22" s="78"/>
      <c r="C22" s="76"/>
      <c r="D22" s="77"/>
    </row>
    <row r="23" spans="1:4" ht="18" customHeight="1">
      <c r="A23" s="75" t="s">
        <v>94</v>
      </c>
      <c r="B23" s="78"/>
      <c r="C23" s="76"/>
      <c r="D23" s="77"/>
    </row>
    <row r="24" spans="1:4" ht="18" customHeight="1" thickBot="1">
      <c r="A24" s="131" t="s">
        <v>95</v>
      </c>
      <c r="B24" s="79"/>
      <c r="C24" s="80"/>
      <c r="D24" s="81"/>
    </row>
    <row r="25" spans="1:4" ht="18" customHeight="1" thickBot="1">
      <c r="A25" s="29" t="s">
        <v>96</v>
      </c>
      <c r="B25" s="204" t="s">
        <v>105</v>
      </c>
      <c r="C25" s="205">
        <f>C5+C6</f>
        <v>9391</v>
      </c>
      <c r="D25" s="206">
        <f>D5+D6</f>
        <v>709</v>
      </c>
    </row>
    <row r="26" spans="1:4" ht="8.25" customHeight="1">
      <c r="A26" s="82"/>
      <c r="B26" s="785"/>
      <c r="C26" s="785"/>
      <c r="D26" s="785"/>
    </row>
  </sheetData>
  <sheetProtection/>
  <mergeCells count="2">
    <mergeCell ref="B26:D26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1">
      <selection activeCell="E13" sqref="E13"/>
    </sheetView>
  </sheetViews>
  <sheetFormatPr defaultColWidth="9.00390625" defaultRowHeight="12.75"/>
  <cols>
    <col min="1" max="1" width="4.875" style="95" customWidth="1"/>
    <col min="2" max="2" width="28.875" style="113" customWidth="1"/>
    <col min="3" max="4" width="9.00390625" style="113" customWidth="1"/>
    <col min="5" max="5" width="9.50390625" style="113" customWidth="1"/>
    <col min="6" max="6" width="8.875" style="113" customWidth="1"/>
    <col min="7" max="7" width="8.625" style="113" customWidth="1"/>
    <col min="8" max="8" width="8.875" style="113" customWidth="1"/>
    <col min="9" max="9" width="8.125" style="113" customWidth="1"/>
    <col min="10" max="14" width="9.50390625" style="113" customWidth="1"/>
    <col min="15" max="15" width="12.625" style="95" customWidth="1"/>
    <col min="16" max="16384" width="9.375" style="113" customWidth="1"/>
  </cols>
  <sheetData>
    <row r="1" spans="1:15" ht="31.5" customHeight="1">
      <c r="A1" s="790" t="s">
        <v>53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  <c r="O1" s="791"/>
    </row>
    <row r="2" ht="16.5" thickBot="1">
      <c r="O2" s="5" t="s">
        <v>109</v>
      </c>
    </row>
    <row r="3" spans="1:15" s="95" customFormat="1" ht="25.5" customHeight="1" thickBot="1">
      <c r="A3" s="92" t="s">
        <v>68</v>
      </c>
      <c r="B3" s="93" t="s">
        <v>125</v>
      </c>
      <c r="C3" s="93" t="s">
        <v>132</v>
      </c>
      <c r="D3" s="93" t="s">
        <v>133</v>
      </c>
      <c r="E3" s="93" t="s">
        <v>134</v>
      </c>
      <c r="F3" s="93" t="s">
        <v>135</v>
      </c>
      <c r="G3" s="93" t="s">
        <v>136</v>
      </c>
      <c r="H3" s="93" t="s">
        <v>137</v>
      </c>
      <c r="I3" s="93" t="s">
        <v>138</v>
      </c>
      <c r="J3" s="93" t="s">
        <v>139</v>
      </c>
      <c r="K3" s="93" t="s">
        <v>140</v>
      </c>
      <c r="L3" s="93" t="s">
        <v>141</v>
      </c>
      <c r="M3" s="93" t="s">
        <v>142</v>
      </c>
      <c r="N3" s="93" t="s">
        <v>143</v>
      </c>
      <c r="O3" s="94" t="s">
        <v>105</v>
      </c>
    </row>
    <row r="4" spans="1:15" s="97" customFormat="1" ht="15" customHeight="1" thickBot="1">
      <c r="A4" s="96" t="s">
        <v>70</v>
      </c>
      <c r="B4" s="787" t="s">
        <v>112</v>
      </c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9"/>
    </row>
    <row r="5" spans="1:15" s="97" customFormat="1" ht="15" customHeight="1">
      <c r="A5" s="98" t="s">
        <v>71</v>
      </c>
      <c r="B5" s="99" t="s">
        <v>241</v>
      </c>
      <c r="C5" s="102">
        <v>15</v>
      </c>
      <c r="D5" s="102">
        <v>25</v>
      </c>
      <c r="E5" s="102">
        <v>11400</v>
      </c>
      <c r="F5" s="102">
        <v>1300</v>
      </c>
      <c r="G5" s="102">
        <v>1200</v>
      </c>
      <c r="H5" s="102">
        <v>130</v>
      </c>
      <c r="I5" s="102">
        <v>90</v>
      </c>
      <c r="J5" s="102">
        <v>50</v>
      </c>
      <c r="K5" s="102">
        <v>10900</v>
      </c>
      <c r="L5" s="102">
        <v>1900</v>
      </c>
      <c r="M5" s="102">
        <v>120</v>
      </c>
      <c r="N5" s="102">
        <v>1202</v>
      </c>
      <c r="O5" s="100">
        <f aca="true" t="shared" si="0" ref="O5:O27">SUM(C5:N5)</f>
        <v>28332</v>
      </c>
    </row>
    <row r="6" spans="1:15" s="104" customFormat="1" ht="13.5" customHeight="1">
      <c r="A6" s="101" t="s">
        <v>72</v>
      </c>
      <c r="B6" s="280" t="s">
        <v>113</v>
      </c>
      <c r="C6" s="102">
        <v>1690</v>
      </c>
      <c r="D6" s="102">
        <v>2380</v>
      </c>
      <c r="E6" s="102">
        <v>2560</v>
      </c>
      <c r="F6" s="102">
        <v>2450</v>
      </c>
      <c r="G6" s="102">
        <v>2400</v>
      </c>
      <c r="H6" s="102">
        <v>2950</v>
      </c>
      <c r="I6" s="102">
        <v>1300</v>
      </c>
      <c r="J6" s="102">
        <v>450</v>
      </c>
      <c r="K6" s="102">
        <v>1862</v>
      </c>
      <c r="L6" s="102">
        <v>2550</v>
      </c>
      <c r="M6" s="102">
        <v>2615</v>
      </c>
      <c r="N6" s="102">
        <v>4580</v>
      </c>
      <c r="O6" s="103">
        <f t="shared" si="0"/>
        <v>27787</v>
      </c>
    </row>
    <row r="7" spans="1:15" s="104" customFormat="1" ht="15.75">
      <c r="A7" s="101" t="s">
        <v>73</v>
      </c>
      <c r="B7" s="281" t="s">
        <v>115</v>
      </c>
      <c r="C7" s="105"/>
      <c r="D7" s="105"/>
      <c r="E7" s="105">
        <v>1440</v>
      </c>
      <c r="F7" s="105"/>
      <c r="G7" s="105"/>
      <c r="H7" s="105"/>
      <c r="I7" s="105"/>
      <c r="J7" s="105"/>
      <c r="K7" s="105">
        <v>1440</v>
      </c>
      <c r="L7" s="105"/>
      <c r="M7" s="105"/>
      <c r="N7" s="105"/>
      <c r="O7" s="106">
        <f t="shared" si="0"/>
        <v>2880</v>
      </c>
    </row>
    <row r="8" spans="1:15" s="104" customFormat="1" ht="13.5" customHeight="1">
      <c r="A8" s="101" t="s">
        <v>74</v>
      </c>
      <c r="B8" s="280" t="s">
        <v>54</v>
      </c>
      <c r="C8" s="102">
        <v>6880</v>
      </c>
      <c r="D8" s="102">
        <v>6880</v>
      </c>
      <c r="E8" s="102">
        <v>6880</v>
      </c>
      <c r="F8" s="102">
        <v>6880</v>
      </c>
      <c r="G8" s="102">
        <v>6880</v>
      </c>
      <c r="H8" s="102">
        <v>11800</v>
      </c>
      <c r="I8" s="102">
        <v>6830</v>
      </c>
      <c r="J8" s="102">
        <v>6800</v>
      </c>
      <c r="K8" s="102">
        <v>6880</v>
      </c>
      <c r="L8" s="102">
        <v>6880</v>
      </c>
      <c r="M8" s="102">
        <v>6800</v>
      </c>
      <c r="N8" s="102">
        <v>11800</v>
      </c>
      <c r="O8" s="103">
        <f t="shared" si="0"/>
        <v>92190</v>
      </c>
    </row>
    <row r="9" spans="1:15" s="104" customFormat="1" ht="13.5" customHeight="1">
      <c r="A9" s="101" t="s">
        <v>75</v>
      </c>
      <c r="B9" s="280" t="s">
        <v>55</v>
      </c>
      <c r="C9" s="102">
        <v>1730</v>
      </c>
      <c r="D9" s="102">
        <v>1730</v>
      </c>
      <c r="E9" s="102">
        <v>1730</v>
      </c>
      <c r="F9" s="102">
        <v>1730</v>
      </c>
      <c r="G9" s="102">
        <v>1730</v>
      </c>
      <c r="H9" s="102">
        <v>1730</v>
      </c>
      <c r="I9" s="102">
        <v>1730</v>
      </c>
      <c r="J9" s="102">
        <v>1730</v>
      </c>
      <c r="K9" s="102">
        <v>1730</v>
      </c>
      <c r="L9" s="102">
        <v>1730</v>
      </c>
      <c r="M9" s="102">
        <v>1730</v>
      </c>
      <c r="N9" s="102">
        <v>1726</v>
      </c>
      <c r="O9" s="103">
        <f t="shared" si="0"/>
        <v>20756</v>
      </c>
    </row>
    <row r="10" spans="1:15" s="104" customFormat="1" ht="13.5" customHeight="1">
      <c r="A10" s="101" t="s">
        <v>76</v>
      </c>
      <c r="B10" s="280" t="s">
        <v>56</v>
      </c>
      <c r="C10" s="102">
        <v>60</v>
      </c>
      <c r="D10" s="102">
        <v>60</v>
      </c>
      <c r="E10" s="102">
        <v>60</v>
      </c>
      <c r="F10" s="102">
        <v>60</v>
      </c>
      <c r="G10" s="102">
        <v>60</v>
      </c>
      <c r="H10" s="102">
        <v>60</v>
      </c>
      <c r="I10" s="102">
        <v>60</v>
      </c>
      <c r="J10" s="102">
        <v>60</v>
      </c>
      <c r="K10" s="102">
        <v>60</v>
      </c>
      <c r="L10" s="102">
        <v>60</v>
      </c>
      <c r="M10" s="102">
        <v>60</v>
      </c>
      <c r="N10" s="102">
        <v>60</v>
      </c>
      <c r="O10" s="103">
        <f t="shared" si="0"/>
        <v>720</v>
      </c>
    </row>
    <row r="11" spans="1:15" s="104" customFormat="1" ht="13.5" customHeight="1">
      <c r="A11" s="101" t="s">
        <v>77</v>
      </c>
      <c r="B11" s="280" t="s">
        <v>57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3">
        <f t="shared" si="0"/>
        <v>0</v>
      </c>
    </row>
    <row r="12" spans="1:15" s="104" customFormat="1" ht="15.75">
      <c r="A12" s="101" t="s">
        <v>78</v>
      </c>
      <c r="B12" s="282" t="s">
        <v>58</v>
      </c>
      <c r="C12" s="102">
        <v>46</v>
      </c>
      <c r="D12" s="102">
        <v>46</v>
      </c>
      <c r="E12" s="102">
        <v>46</v>
      </c>
      <c r="F12" s="102">
        <v>46</v>
      </c>
      <c r="G12" s="102">
        <v>46</v>
      </c>
      <c r="H12" s="102">
        <v>46</v>
      </c>
      <c r="I12" s="102">
        <v>46</v>
      </c>
      <c r="J12" s="102">
        <v>45</v>
      </c>
      <c r="K12" s="102">
        <v>45</v>
      </c>
      <c r="L12" s="102">
        <v>46</v>
      </c>
      <c r="M12" s="102">
        <v>46</v>
      </c>
      <c r="N12" s="102">
        <v>46</v>
      </c>
      <c r="O12" s="103">
        <f t="shared" si="0"/>
        <v>550</v>
      </c>
    </row>
    <row r="13" spans="1:15" s="104" customFormat="1" ht="13.5" customHeight="1" thickBot="1">
      <c r="A13" s="101" t="s">
        <v>79</v>
      </c>
      <c r="B13" s="280" t="s">
        <v>59</v>
      </c>
      <c r="C13" s="102">
        <v>2362</v>
      </c>
      <c r="D13" s="102">
        <v>3000</v>
      </c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3">
        <f t="shared" si="0"/>
        <v>5362</v>
      </c>
    </row>
    <row r="14" spans="1:15" s="97" customFormat="1" ht="15.75" customHeight="1" thickBot="1">
      <c r="A14" s="96" t="s">
        <v>80</v>
      </c>
      <c r="B14" s="30" t="s">
        <v>179</v>
      </c>
      <c r="C14" s="107">
        <f aca="true" t="shared" si="1" ref="C14:N14">SUM(C5:C13)</f>
        <v>12783</v>
      </c>
      <c r="D14" s="107">
        <f t="shared" si="1"/>
        <v>14121</v>
      </c>
      <c r="E14" s="107">
        <f t="shared" si="1"/>
        <v>24116</v>
      </c>
      <c r="F14" s="107">
        <f t="shared" si="1"/>
        <v>12466</v>
      </c>
      <c r="G14" s="107">
        <f t="shared" si="1"/>
        <v>12316</v>
      </c>
      <c r="H14" s="107">
        <f t="shared" si="1"/>
        <v>16716</v>
      </c>
      <c r="I14" s="107">
        <f t="shared" si="1"/>
        <v>10056</v>
      </c>
      <c r="J14" s="107">
        <f t="shared" si="1"/>
        <v>9135</v>
      </c>
      <c r="K14" s="107">
        <f t="shared" si="1"/>
        <v>22917</v>
      </c>
      <c r="L14" s="107">
        <f t="shared" si="1"/>
        <v>13166</v>
      </c>
      <c r="M14" s="107">
        <f t="shared" si="1"/>
        <v>11371</v>
      </c>
      <c r="N14" s="107">
        <f t="shared" si="1"/>
        <v>19414</v>
      </c>
      <c r="O14" s="108">
        <f>SUM(C14:N14)</f>
        <v>178577</v>
      </c>
    </row>
    <row r="15" spans="1:15" s="97" customFormat="1" ht="15" customHeight="1" thickBot="1">
      <c r="A15" s="96" t="s">
        <v>81</v>
      </c>
      <c r="B15" s="787" t="s">
        <v>116</v>
      </c>
      <c r="C15" s="788"/>
      <c r="D15" s="788"/>
      <c r="E15" s="788"/>
      <c r="F15" s="788"/>
      <c r="G15" s="788"/>
      <c r="H15" s="788"/>
      <c r="I15" s="788"/>
      <c r="J15" s="788"/>
      <c r="K15" s="788"/>
      <c r="L15" s="788"/>
      <c r="M15" s="788"/>
      <c r="N15" s="788"/>
      <c r="O15" s="789"/>
    </row>
    <row r="16" spans="1:15" s="104" customFormat="1" ht="13.5" customHeight="1">
      <c r="A16" s="109" t="s">
        <v>82</v>
      </c>
      <c r="B16" s="283" t="s">
        <v>126</v>
      </c>
      <c r="C16" s="105">
        <v>5890</v>
      </c>
      <c r="D16" s="105">
        <v>5890</v>
      </c>
      <c r="E16" s="105">
        <v>6650</v>
      </c>
      <c r="F16" s="105">
        <v>5902</v>
      </c>
      <c r="G16" s="105">
        <v>5800</v>
      </c>
      <c r="H16" s="105">
        <v>5800</v>
      </c>
      <c r="I16" s="105">
        <v>5800</v>
      </c>
      <c r="J16" s="105">
        <v>5800</v>
      </c>
      <c r="K16" s="105">
        <v>5800</v>
      </c>
      <c r="L16" s="105">
        <v>5800</v>
      </c>
      <c r="M16" s="105">
        <v>5800</v>
      </c>
      <c r="N16" s="105">
        <v>5800</v>
      </c>
      <c r="O16" s="106">
        <f t="shared" si="0"/>
        <v>70732</v>
      </c>
    </row>
    <row r="17" spans="1:15" s="104" customFormat="1" ht="27" customHeight="1">
      <c r="A17" s="101" t="s">
        <v>83</v>
      </c>
      <c r="B17" s="282" t="s">
        <v>263</v>
      </c>
      <c r="C17" s="102">
        <v>1437</v>
      </c>
      <c r="D17" s="102">
        <v>1437</v>
      </c>
      <c r="E17" s="102">
        <v>1625</v>
      </c>
      <c r="F17" s="102">
        <v>1440</v>
      </c>
      <c r="G17" s="102">
        <v>1435</v>
      </c>
      <c r="H17" s="102">
        <v>1435</v>
      </c>
      <c r="I17" s="102">
        <v>1435</v>
      </c>
      <c r="J17" s="102">
        <v>1435</v>
      </c>
      <c r="K17" s="102">
        <v>1435</v>
      </c>
      <c r="L17" s="102">
        <v>1435</v>
      </c>
      <c r="M17" s="102">
        <v>1435</v>
      </c>
      <c r="N17" s="102">
        <v>1445</v>
      </c>
      <c r="O17" s="103">
        <f t="shared" si="0"/>
        <v>17429</v>
      </c>
    </row>
    <row r="18" spans="1:15" s="104" customFormat="1" ht="13.5" customHeight="1">
      <c r="A18" s="101" t="s">
        <v>84</v>
      </c>
      <c r="B18" s="280" t="s">
        <v>196</v>
      </c>
      <c r="C18" s="102">
        <v>2840</v>
      </c>
      <c r="D18" s="102">
        <v>3100</v>
      </c>
      <c r="E18" s="102">
        <v>8950</v>
      </c>
      <c r="F18" s="102">
        <v>6840</v>
      </c>
      <c r="G18" s="102">
        <v>6250</v>
      </c>
      <c r="H18" s="102">
        <v>6930</v>
      </c>
      <c r="I18" s="102">
        <v>3950</v>
      </c>
      <c r="J18" s="102">
        <v>3560</v>
      </c>
      <c r="K18" s="102">
        <v>7640</v>
      </c>
      <c r="L18" s="102">
        <v>5890</v>
      </c>
      <c r="M18" s="102">
        <v>5650</v>
      </c>
      <c r="N18" s="102">
        <v>8492</v>
      </c>
      <c r="O18" s="103">
        <f t="shared" si="0"/>
        <v>70092</v>
      </c>
    </row>
    <row r="19" spans="1:15" s="104" customFormat="1" ht="13.5" customHeight="1">
      <c r="A19" s="101" t="s">
        <v>85</v>
      </c>
      <c r="B19" s="280" t="s">
        <v>264</v>
      </c>
      <c r="C19" s="102"/>
      <c r="D19" s="102"/>
      <c r="E19" s="102"/>
      <c r="F19" s="102"/>
      <c r="G19" s="102"/>
      <c r="H19" s="102">
        <v>105</v>
      </c>
      <c r="I19" s="102"/>
      <c r="J19" s="102"/>
      <c r="K19" s="102"/>
      <c r="L19" s="102"/>
      <c r="M19" s="102"/>
      <c r="N19" s="102"/>
      <c r="O19" s="103">
        <f t="shared" si="0"/>
        <v>105</v>
      </c>
    </row>
    <row r="20" spans="1:15" s="104" customFormat="1" ht="13.5" customHeight="1">
      <c r="A20" s="101" t="s">
        <v>86</v>
      </c>
      <c r="B20" s="280" t="s">
        <v>60</v>
      </c>
      <c r="C20" s="102">
        <v>1335</v>
      </c>
      <c r="D20" s="102">
        <v>1335</v>
      </c>
      <c r="E20" s="102">
        <v>2115</v>
      </c>
      <c r="F20" s="102">
        <v>1335</v>
      </c>
      <c r="G20" s="102">
        <v>1863</v>
      </c>
      <c r="H20" s="102">
        <v>2115</v>
      </c>
      <c r="I20" s="102">
        <v>1335</v>
      </c>
      <c r="J20" s="102">
        <v>1335</v>
      </c>
      <c r="K20" s="102">
        <v>2115</v>
      </c>
      <c r="L20" s="102">
        <v>1335</v>
      </c>
      <c r="M20" s="102">
        <v>1336</v>
      </c>
      <c r="N20" s="102">
        <v>2115</v>
      </c>
      <c r="O20" s="103">
        <f t="shared" si="0"/>
        <v>19669</v>
      </c>
    </row>
    <row r="21" spans="1:15" s="104" customFormat="1" ht="13.5" customHeight="1">
      <c r="A21" s="101" t="s">
        <v>87</v>
      </c>
      <c r="B21" s="280" t="s">
        <v>380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3">
        <f t="shared" si="0"/>
        <v>0</v>
      </c>
    </row>
    <row r="22" spans="1:15" s="104" customFormat="1" ht="15.75">
      <c r="A22" s="101" t="s">
        <v>88</v>
      </c>
      <c r="B22" s="282" t="s">
        <v>267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3">
        <f t="shared" si="0"/>
        <v>0</v>
      </c>
    </row>
    <row r="23" spans="1:15" s="104" customFormat="1" ht="13.5" customHeight="1">
      <c r="A23" s="101" t="s">
        <v>89</v>
      </c>
      <c r="B23" s="280" t="s">
        <v>410</v>
      </c>
      <c r="C23" s="102"/>
      <c r="D23" s="102"/>
      <c r="E23" s="102">
        <v>50</v>
      </c>
      <c r="F23" s="102"/>
      <c r="G23" s="102"/>
      <c r="H23" s="102"/>
      <c r="I23" s="102"/>
      <c r="J23" s="102"/>
      <c r="K23" s="102"/>
      <c r="L23" s="102"/>
      <c r="M23" s="102"/>
      <c r="N23" s="102"/>
      <c r="O23" s="103">
        <f t="shared" si="0"/>
        <v>50</v>
      </c>
    </row>
    <row r="24" spans="1:15" s="104" customFormat="1" ht="13.5" customHeight="1">
      <c r="A24" s="101" t="s">
        <v>90</v>
      </c>
      <c r="B24" s="280" t="s">
        <v>102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3">
        <f t="shared" si="0"/>
        <v>0</v>
      </c>
    </row>
    <row r="25" spans="1:15" s="104" customFormat="1" ht="13.5" customHeight="1">
      <c r="A25" s="101" t="s">
        <v>91</v>
      </c>
      <c r="B25" s="280" t="s">
        <v>61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3">
        <f t="shared" si="0"/>
        <v>0</v>
      </c>
    </row>
    <row r="26" spans="1:15" s="104" customFormat="1" ht="13.5" customHeight="1" thickBot="1">
      <c r="A26" s="101" t="s">
        <v>92</v>
      </c>
      <c r="B26" s="280" t="s">
        <v>62</v>
      </c>
      <c r="C26" s="102"/>
      <c r="D26" s="102"/>
      <c r="E26" s="102">
        <v>125</v>
      </c>
      <c r="F26" s="102"/>
      <c r="G26" s="102"/>
      <c r="H26" s="102">
        <v>125</v>
      </c>
      <c r="I26" s="102"/>
      <c r="J26" s="102"/>
      <c r="K26" s="102">
        <v>125</v>
      </c>
      <c r="L26" s="102"/>
      <c r="M26" s="102"/>
      <c r="N26" s="102">
        <v>125</v>
      </c>
      <c r="O26" s="103">
        <f t="shared" si="0"/>
        <v>500</v>
      </c>
    </row>
    <row r="27" spans="1:15" s="97" customFormat="1" ht="15.75" customHeight="1" thickBot="1">
      <c r="A27" s="110" t="s">
        <v>93</v>
      </c>
      <c r="B27" s="30" t="s">
        <v>180</v>
      </c>
      <c r="C27" s="107">
        <f aca="true" t="shared" si="2" ref="C27:N27">SUM(C16:C26)</f>
        <v>11502</v>
      </c>
      <c r="D27" s="107">
        <f t="shared" si="2"/>
        <v>11762</v>
      </c>
      <c r="E27" s="107">
        <f t="shared" si="2"/>
        <v>19515</v>
      </c>
      <c r="F27" s="107">
        <f t="shared" si="2"/>
        <v>15517</v>
      </c>
      <c r="G27" s="107">
        <f t="shared" si="2"/>
        <v>15348</v>
      </c>
      <c r="H27" s="107">
        <f t="shared" si="2"/>
        <v>16510</v>
      </c>
      <c r="I27" s="107">
        <f t="shared" si="2"/>
        <v>12520</v>
      </c>
      <c r="J27" s="107">
        <f t="shared" si="2"/>
        <v>12130</v>
      </c>
      <c r="K27" s="107">
        <f t="shared" si="2"/>
        <v>17115</v>
      </c>
      <c r="L27" s="107">
        <f t="shared" si="2"/>
        <v>14460</v>
      </c>
      <c r="M27" s="107">
        <f t="shared" si="2"/>
        <v>14221</v>
      </c>
      <c r="N27" s="107">
        <f t="shared" si="2"/>
        <v>17977</v>
      </c>
      <c r="O27" s="108">
        <f t="shared" si="0"/>
        <v>178577</v>
      </c>
    </row>
    <row r="28" spans="1:15" ht="16.5" thickBot="1">
      <c r="A28" s="110" t="s">
        <v>94</v>
      </c>
      <c r="B28" s="284" t="s">
        <v>181</v>
      </c>
      <c r="C28" s="111">
        <f aca="true" t="shared" si="3" ref="C28:O28">C14-C27</f>
        <v>1281</v>
      </c>
      <c r="D28" s="111">
        <f t="shared" si="3"/>
        <v>2359</v>
      </c>
      <c r="E28" s="111">
        <f t="shared" si="3"/>
        <v>4601</v>
      </c>
      <c r="F28" s="111">
        <f t="shared" si="3"/>
        <v>-3051</v>
      </c>
      <c r="G28" s="111">
        <f t="shared" si="3"/>
        <v>-3032</v>
      </c>
      <c r="H28" s="111">
        <f t="shared" si="3"/>
        <v>206</v>
      </c>
      <c r="I28" s="111">
        <f t="shared" si="3"/>
        <v>-2464</v>
      </c>
      <c r="J28" s="111">
        <f t="shared" si="3"/>
        <v>-2995</v>
      </c>
      <c r="K28" s="111">
        <f t="shared" si="3"/>
        <v>5802</v>
      </c>
      <c r="L28" s="111">
        <f t="shared" si="3"/>
        <v>-1294</v>
      </c>
      <c r="M28" s="111">
        <f t="shared" si="3"/>
        <v>-2850</v>
      </c>
      <c r="N28" s="111">
        <f t="shared" si="3"/>
        <v>1437</v>
      </c>
      <c r="O28" s="112">
        <f t="shared" si="3"/>
        <v>0</v>
      </c>
    </row>
    <row r="29" ht="15.75">
      <c r="A29" s="114"/>
    </row>
    <row r="30" spans="2:15" ht="15.75">
      <c r="B30" s="115"/>
      <c r="C30" s="116"/>
      <c r="D30" s="116"/>
      <c r="O30" s="113"/>
    </row>
    <row r="31" ht="15.75">
      <c r="O31" s="113"/>
    </row>
    <row r="32" ht="15.75">
      <c r="O32" s="113"/>
    </row>
    <row r="33" ht="15.75">
      <c r="O33" s="113"/>
    </row>
    <row r="34" ht="15.75">
      <c r="O34" s="113"/>
    </row>
    <row r="35" ht="15.75">
      <c r="O35" s="113"/>
    </row>
    <row r="36" ht="15.75">
      <c r="O36" s="113"/>
    </row>
    <row r="37" ht="15.75">
      <c r="O37" s="113"/>
    </row>
    <row r="38" ht="15.75">
      <c r="O38" s="113"/>
    </row>
    <row r="39" ht="15.75">
      <c r="O39" s="113"/>
    </row>
    <row r="40" ht="15.75">
      <c r="O40" s="113"/>
    </row>
    <row r="41" ht="15.75">
      <c r="O41" s="113"/>
    </row>
    <row r="42" ht="15.75">
      <c r="O42" s="113"/>
    </row>
    <row r="43" ht="15.75">
      <c r="O43" s="113"/>
    </row>
    <row r="44" ht="15.75">
      <c r="O44" s="113"/>
    </row>
    <row r="45" ht="15.75">
      <c r="O45" s="113"/>
    </row>
    <row r="46" ht="15.75">
      <c r="O46" s="113"/>
    </row>
    <row r="47" ht="15.75">
      <c r="O47" s="113"/>
    </row>
    <row r="48" ht="15.75">
      <c r="O48" s="113"/>
    </row>
    <row r="49" ht="15.75">
      <c r="O49" s="113"/>
    </row>
    <row r="50" ht="15.75">
      <c r="O50" s="113"/>
    </row>
    <row r="51" ht="15.75">
      <c r="O51" s="113"/>
    </row>
    <row r="52" ht="15.75">
      <c r="O52" s="113"/>
    </row>
    <row r="53" ht="15.75">
      <c r="O53" s="113"/>
    </row>
    <row r="54" ht="15.75">
      <c r="O54" s="113"/>
    </row>
    <row r="55" ht="15.75">
      <c r="O55" s="113"/>
    </row>
    <row r="56" ht="15.75">
      <c r="O56" s="113"/>
    </row>
    <row r="57" ht="15.75">
      <c r="O57" s="113"/>
    </row>
    <row r="58" ht="15.75">
      <c r="O58" s="113"/>
    </row>
    <row r="59" ht="15.75">
      <c r="O59" s="113"/>
    </row>
    <row r="60" ht="15.75">
      <c r="O60" s="113"/>
    </row>
    <row r="61" ht="15.75">
      <c r="O61" s="113"/>
    </row>
    <row r="62" ht="15.75">
      <c r="O62" s="113"/>
    </row>
    <row r="63" ht="15.75">
      <c r="O63" s="113"/>
    </row>
    <row r="64" ht="15.75">
      <c r="O64" s="113"/>
    </row>
    <row r="65" ht="15.75">
      <c r="O65" s="113"/>
    </row>
    <row r="66" ht="15.75">
      <c r="O66" s="113"/>
    </row>
    <row r="67" ht="15.75">
      <c r="O67" s="113"/>
    </row>
    <row r="68" ht="15.75">
      <c r="O68" s="113"/>
    </row>
    <row r="69" ht="15.75">
      <c r="O69" s="113"/>
    </row>
    <row r="70" ht="15.75">
      <c r="O70" s="113"/>
    </row>
    <row r="71" ht="15.75">
      <c r="O71" s="113"/>
    </row>
    <row r="72" ht="15.75">
      <c r="O72" s="113"/>
    </row>
    <row r="73" ht="15.75">
      <c r="O73" s="113"/>
    </row>
    <row r="74" ht="15.75">
      <c r="O74" s="113"/>
    </row>
    <row r="75" ht="15.75">
      <c r="O75" s="113"/>
    </row>
    <row r="76" ht="15.75">
      <c r="O76" s="113"/>
    </row>
    <row r="77" ht="15.75">
      <c r="O77" s="113"/>
    </row>
    <row r="78" ht="15.75">
      <c r="O78" s="113"/>
    </row>
    <row r="79" ht="15.75">
      <c r="O79" s="113"/>
    </row>
    <row r="80" ht="15.75">
      <c r="O80" s="113"/>
    </row>
    <row r="81" ht="15.75">
      <c r="O81" s="113"/>
    </row>
    <row r="82" ht="15.75">
      <c r="O82" s="113"/>
    </row>
    <row r="83" ht="15.75">
      <c r="O83" s="113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 tájékoztató tábla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8"/>
  <sheetViews>
    <sheetView workbookViewId="0" topLeftCell="A1">
      <selection activeCell="A36" sqref="A36"/>
    </sheetView>
  </sheetViews>
  <sheetFormatPr defaultColWidth="9.00390625" defaultRowHeight="12.75"/>
  <cols>
    <col min="1" max="1" width="88.625" style="38" customWidth="1"/>
    <col min="2" max="2" width="27.875" style="38" customWidth="1"/>
    <col min="3" max="16384" width="9.375" style="38" customWidth="1"/>
  </cols>
  <sheetData>
    <row r="1" spans="1:2" ht="47.25" customHeight="1">
      <c r="A1" s="792" t="s">
        <v>64</v>
      </c>
      <c r="B1" s="792"/>
    </row>
    <row r="2" spans="1:2" ht="22.5" customHeight="1" thickBot="1">
      <c r="A2" s="375"/>
      <c r="B2" s="376" t="s">
        <v>66</v>
      </c>
    </row>
    <row r="3" spans="1:2" s="39" customFormat="1" ht="24" customHeight="1" thickBot="1">
      <c r="A3" s="285" t="s">
        <v>104</v>
      </c>
      <c r="B3" s="374" t="s">
        <v>65</v>
      </c>
    </row>
    <row r="4" spans="1:2" s="40" customFormat="1" ht="13.5" thickBot="1">
      <c r="A4" s="188">
        <v>1</v>
      </c>
      <c r="B4" s="189">
        <v>2</v>
      </c>
    </row>
    <row r="5" spans="1:2" ht="12.75">
      <c r="A5" s="407" t="s">
        <v>514</v>
      </c>
      <c r="B5" s="394"/>
    </row>
    <row r="6" spans="1:2" ht="12.75" customHeight="1">
      <c r="A6" s="117" t="s">
        <v>515</v>
      </c>
      <c r="B6" s="394">
        <v>22574706</v>
      </c>
    </row>
    <row r="7" spans="1:2" ht="12.75">
      <c r="A7" s="117" t="s">
        <v>516</v>
      </c>
      <c r="B7" s="394">
        <v>3501655</v>
      </c>
    </row>
    <row r="8" spans="1:2" ht="12.75">
      <c r="A8" s="117" t="s">
        <v>517</v>
      </c>
      <c r="B8" s="394">
        <v>2954000</v>
      </c>
    </row>
    <row r="9" spans="1:2" ht="12.75">
      <c r="A9" s="117" t="s">
        <v>518</v>
      </c>
      <c r="B9" s="394">
        <v>633261</v>
      </c>
    </row>
    <row r="10" spans="1:2" ht="12.75">
      <c r="A10" s="117" t="s">
        <v>519</v>
      </c>
      <c r="B10" s="394">
        <v>235400</v>
      </c>
    </row>
    <row r="11" spans="1:2" ht="12.75">
      <c r="A11" s="117" t="s">
        <v>535</v>
      </c>
      <c r="B11" s="394">
        <v>-5808830</v>
      </c>
    </row>
    <row r="12" spans="1:2" ht="12.75">
      <c r="A12" s="117" t="s">
        <v>520</v>
      </c>
      <c r="B12" s="394">
        <v>4989600</v>
      </c>
    </row>
    <row r="13" spans="1:2" ht="12.75">
      <c r="A13" s="405" t="s">
        <v>521</v>
      </c>
      <c r="B13" s="406">
        <f>B6+B7+B8+B9+B10+B11+B12</f>
        <v>29079792</v>
      </c>
    </row>
    <row r="14" spans="1:2" ht="12.75">
      <c r="A14" s="117"/>
      <c r="B14" s="394"/>
    </row>
    <row r="15" spans="1:2" ht="21">
      <c r="A15" s="404" t="s">
        <v>528</v>
      </c>
      <c r="B15" s="394"/>
    </row>
    <row r="16" spans="1:2" ht="12.75">
      <c r="A16" s="117" t="s">
        <v>522</v>
      </c>
      <c r="B16" s="394">
        <v>11616000</v>
      </c>
    </row>
    <row r="17" spans="1:2" ht="12.75">
      <c r="A17" s="117" t="s">
        <v>523</v>
      </c>
      <c r="B17" s="394">
        <v>5808000</v>
      </c>
    </row>
    <row r="18" spans="1:2" ht="12.75">
      <c r="A18" s="117" t="s">
        <v>524</v>
      </c>
      <c r="B18" s="394">
        <v>1800000</v>
      </c>
    </row>
    <row r="19" spans="1:2" ht="12.75">
      <c r="A19" s="117" t="s">
        <v>525</v>
      </c>
      <c r="B19" s="394">
        <v>846000</v>
      </c>
    </row>
    <row r="20" spans="1:2" ht="12.75">
      <c r="A20" s="117" t="s">
        <v>526</v>
      </c>
      <c r="B20" s="394">
        <v>9078000</v>
      </c>
    </row>
    <row r="21" spans="1:2" ht="12.75">
      <c r="A21" s="405" t="s">
        <v>527</v>
      </c>
      <c r="B21" s="406">
        <f>B16+B17+B18+B19+B20</f>
        <v>29148000</v>
      </c>
    </row>
    <row r="22" spans="1:2" ht="12.75">
      <c r="A22" s="117"/>
      <c r="B22" s="394"/>
    </row>
    <row r="23" spans="1:2" ht="21">
      <c r="A23" s="404" t="s">
        <v>529</v>
      </c>
      <c r="B23" s="394"/>
    </row>
    <row r="24" spans="1:2" ht="12.75">
      <c r="A24" s="117" t="s">
        <v>530</v>
      </c>
      <c r="B24" s="394">
        <v>4927015</v>
      </c>
    </row>
    <row r="25" spans="1:2" ht="12.75">
      <c r="A25" s="117" t="s">
        <v>531</v>
      </c>
      <c r="B25" s="394">
        <v>3487680</v>
      </c>
    </row>
    <row r="26" spans="1:2" ht="12.75">
      <c r="A26" s="117" t="s">
        <v>532</v>
      </c>
      <c r="B26" s="394">
        <v>1450000</v>
      </c>
    </row>
    <row r="27" spans="1:2" ht="12.75">
      <c r="A27" s="117" t="s">
        <v>534</v>
      </c>
      <c r="B27" s="394">
        <v>11835258</v>
      </c>
    </row>
    <row r="28" spans="1:2" ht="12.75">
      <c r="A28" s="405" t="s">
        <v>533</v>
      </c>
      <c r="B28" s="406">
        <f>B24+B25+B26+B27</f>
        <v>21699953</v>
      </c>
    </row>
    <row r="29" spans="1:2" ht="12.75">
      <c r="A29" s="117"/>
      <c r="B29" s="394"/>
    </row>
    <row r="30" spans="1:2" ht="12.75">
      <c r="A30" s="408" t="s">
        <v>536</v>
      </c>
      <c r="B30" s="394"/>
    </row>
    <row r="31" spans="1:2" ht="12.75">
      <c r="A31" s="118" t="s">
        <v>537</v>
      </c>
      <c r="B31" s="394">
        <v>2106720</v>
      </c>
    </row>
    <row r="32" spans="1:2" ht="12.75">
      <c r="A32" s="409" t="s">
        <v>538</v>
      </c>
      <c r="B32" s="406">
        <f>B31</f>
        <v>2106720</v>
      </c>
    </row>
    <row r="33" spans="1:2" ht="12.75">
      <c r="A33" s="409"/>
      <c r="B33" s="406"/>
    </row>
    <row r="34" spans="1:2" ht="12.75">
      <c r="A34" s="408" t="s">
        <v>539</v>
      </c>
      <c r="B34" s="406"/>
    </row>
    <row r="35" spans="1:2" ht="12.75">
      <c r="A35" s="118" t="s">
        <v>540</v>
      </c>
      <c r="B35" s="394">
        <v>7764</v>
      </c>
    </row>
    <row r="36" spans="1:2" ht="12.75">
      <c r="A36" s="409" t="s">
        <v>541</v>
      </c>
      <c r="B36" s="406">
        <v>7764</v>
      </c>
    </row>
    <row r="37" spans="1:2" ht="13.5" thickBot="1">
      <c r="A37" s="118"/>
      <c r="B37" s="394"/>
    </row>
    <row r="38" spans="1:2" s="42" customFormat="1" ht="19.5" customHeight="1" thickBot="1">
      <c r="A38" s="27" t="s">
        <v>105</v>
      </c>
      <c r="B38" s="41">
        <f>SUM(B5:B37)-B13-B21-B28-B32-B36</f>
        <v>82042229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80" r:id="rId1"/>
  <headerFooter alignWithMargins="0">
    <oddHeader>&amp;R&amp;"Times New Roman CE,Félkövér dőlt"&amp;11 5.  tájékoztató tábla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6">
      <selection activeCell="D11" sqref="D1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796" t="s">
        <v>63</v>
      </c>
      <c r="B1" s="796"/>
      <c r="C1" s="796"/>
      <c r="D1" s="796"/>
    </row>
    <row r="2" spans="1:4" ht="17.25" customHeight="1">
      <c r="A2" s="373"/>
      <c r="B2" s="373"/>
      <c r="C2" s="373"/>
      <c r="D2" s="373"/>
    </row>
    <row r="3" spans="1:4" ht="13.5" thickBot="1">
      <c r="A3" s="207"/>
      <c r="B3" s="207"/>
      <c r="C3" s="793" t="s">
        <v>109</v>
      </c>
      <c r="D3" s="793"/>
    </row>
    <row r="4" spans="1:4" ht="42.75" customHeight="1" thickBot="1">
      <c r="A4" s="377" t="s">
        <v>128</v>
      </c>
      <c r="B4" s="378" t="s">
        <v>190</v>
      </c>
      <c r="C4" s="378" t="s">
        <v>191</v>
      </c>
      <c r="D4" s="379" t="s">
        <v>557</v>
      </c>
    </row>
    <row r="5" spans="1:4" ht="15.75" customHeight="1">
      <c r="A5" s="208" t="s">
        <v>70</v>
      </c>
      <c r="B5" s="659" t="s">
        <v>586</v>
      </c>
      <c r="C5" s="659" t="s">
        <v>558</v>
      </c>
      <c r="D5" s="660">
        <v>20</v>
      </c>
    </row>
    <row r="6" spans="1:4" ht="15.75" customHeight="1">
      <c r="A6" s="209" t="s">
        <v>71</v>
      </c>
      <c r="B6" s="661" t="s">
        <v>559</v>
      </c>
      <c r="C6" s="661" t="s">
        <v>558</v>
      </c>
      <c r="D6" s="662">
        <v>100</v>
      </c>
    </row>
    <row r="7" spans="1:4" ht="15.75" customHeight="1">
      <c r="A7" s="209" t="s">
        <v>72</v>
      </c>
      <c r="B7" s="661" t="s">
        <v>560</v>
      </c>
      <c r="C7" s="661" t="s">
        <v>558</v>
      </c>
      <c r="D7" s="662">
        <v>120</v>
      </c>
    </row>
    <row r="8" spans="1:4" ht="15.75" customHeight="1">
      <c r="A8" s="209" t="s">
        <v>73</v>
      </c>
      <c r="B8" s="661" t="s">
        <v>561</v>
      </c>
      <c r="C8" s="661" t="s">
        <v>558</v>
      </c>
      <c r="D8" s="662">
        <v>80</v>
      </c>
    </row>
    <row r="9" spans="1:4" ht="15.75" customHeight="1">
      <c r="A9" s="209" t="s">
        <v>74</v>
      </c>
      <c r="B9" s="661" t="s">
        <v>562</v>
      </c>
      <c r="C9" s="661" t="s">
        <v>558</v>
      </c>
      <c r="D9" s="662">
        <v>110</v>
      </c>
    </row>
    <row r="10" spans="1:4" ht="15.75" customHeight="1">
      <c r="A10" s="209" t="s">
        <v>75</v>
      </c>
      <c r="B10" s="661" t="s">
        <v>563</v>
      </c>
      <c r="C10" s="661" t="s">
        <v>558</v>
      </c>
      <c r="D10" s="662">
        <v>70</v>
      </c>
    </row>
    <row r="11" spans="1:4" ht="15.75" customHeight="1">
      <c r="A11" s="209" t="s">
        <v>76</v>
      </c>
      <c r="B11" s="661"/>
      <c r="C11" s="661"/>
      <c r="D11" s="662"/>
    </row>
    <row r="12" spans="1:4" ht="15.75" customHeight="1">
      <c r="A12" s="209" t="s">
        <v>77</v>
      </c>
      <c r="B12" s="661"/>
      <c r="C12" s="661"/>
      <c r="D12" s="662"/>
    </row>
    <row r="13" spans="1:4" ht="15.75" customHeight="1">
      <c r="A13" s="209" t="s">
        <v>78</v>
      </c>
      <c r="B13" s="661"/>
      <c r="C13" s="661"/>
      <c r="D13" s="662"/>
    </row>
    <row r="14" spans="1:4" ht="15.75" customHeight="1">
      <c r="A14" s="209" t="s">
        <v>79</v>
      </c>
      <c r="B14" s="661"/>
      <c r="C14" s="661"/>
      <c r="D14" s="662"/>
    </row>
    <row r="15" spans="1:4" ht="15.75" customHeight="1">
      <c r="A15" s="209" t="s">
        <v>80</v>
      </c>
      <c r="B15" s="661"/>
      <c r="C15" s="661"/>
      <c r="D15" s="662"/>
    </row>
    <row r="16" spans="1:4" ht="15.75" customHeight="1">
      <c r="A16" s="209" t="s">
        <v>81</v>
      </c>
      <c r="B16" s="661"/>
      <c r="C16" s="661"/>
      <c r="D16" s="662"/>
    </row>
    <row r="17" spans="1:4" ht="15.75" customHeight="1">
      <c r="A17" s="209" t="s">
        <v>82</v>
      </c>
      <c r="B17" s="661"/>
      <c r="C17" s="661"/>
      <c r="D17" s="662"/>
    </row>
    <row r="18" spans="1:4" ht="15.75" customHeight="1">
      <c r="A18" s="209" t="s">
        <v>83</v>
      </c>
      <c r="B18" s="661"/>
      <c r="C18" s="661"/>
      <c r="D18" s="662"/>
    </row>
    <row r="19" spans="1:4" ht="15.75" customHeight="1">
      <c r="A19" s="209" t="s">
        <v>84</v>
      </c>
      <c r="B19" s="661"/>
      <c r="C19" s="661"/>
      <c r="D19" s="662"/>
    </row>
    <row r="20" spans="1:4" ht="15.75" customHeight="1">
      <c r="A20" s="209" t="s">
        <v>85</v>
      </c>
      <c r="B20" s="661"/>
      <c r="C20" s="661"/>
      <c r="D20" s="662"/>
    </row>
    <row r="21" spans="1:4" ht="15.75" customHeight="1">
      <c r="A21" s="209" t="s">
        <v>86</v>
      </c>
      <c r="B21" s="661"/>
      <c r="C21" s="661"/>
      <c r="D21" s="662"/>
    </row>
    <row r="22" spans="1:4" ht="15.75" customHeight="1">
      <c r="A22" s="209" t="s">
        <v>87</v>
      </c>
      <c r="B22" s="23"/>
      <c r="C22" s="23"/>
      <c r="D22" s="24"/>
    </row>
    <row r="23" spans="1:4" ht="15.75" customHeight="1">
      <c r="A23" s="209" t="s">
        <v>88</v>
      </c>
      <c r="B23" s="23"/>
      <c r="C23" s="23"/>
      <c r="D23" s="24"/>
    </row>
    <row r="24" spans="1:4" ht="15.75" customHeight="1">
      <c r="A24" s="209" t="s">
        <v>89</v>
      </c>
      <c r="B24" s="23"/>
      <c r="C24" s="23"/>
      <c r="D24" s="24"/>
    </row>
    <row r="25" spans="1:4" ht="15.75" customHeight="1">
      <c r="A25" s="209" t="s">
        <v>90</v>
      </c>
      <c r="B25" s="23"/>
      <c r="C25" s="23"/>
      <c r="D25" s="24"/>
    </row>
    <row r="26" spans="1:4" ht="15.75" customHeight="1">
      <c r="A26" s="209" t="s">
        <v>91</v>
      </c>
      <c r="B26" s="23"/>
      <c r="C26" s="23"/>
      <c r="D26" s="24"/>
    </row>
    <row r="27" spans="1:4" ht="15.75" customHeight="1">
      <c r="A27" s="209" t="s">
        <v>92</v>
      </c>
      <c r="B27" s="23"/>
      <c r="C27" s="23"/>
      <c r="D27" s="24"/>
    </row>
    <row r="28" spans="1:4" ht="15.75" customHeight="1">
      <c r="A28" s="209" t="s">
        <v>93</v>
      </c>
      <c r="B28" s="23"/>
      <c r="C28" s="23"/>
      <c r="D28" s="24"/>
    </row>
    <row r="29" spans="1:4" ht="15.75" customHeight="1">
      <c r="A29" s="209" t="s">
        <v>94</v>
      </c>
      <c r="B29" s="23"/>
      <c r="C29" s="23"/>
      <c r="D29" s="24"/>
    </row>
    <row r="30" spans="1:4" ht="15.75" customHeight="1">
      <c r="A30" s="209" t="s">
        <v>95</v>
      </c>
      <c r="B30" s="23"/>
      <c r="C30" s="23"/>
      <c r="D30" s="24"/>
    </row>
    <row r="31" spans="1:4" ht="15.75" customHeight="1">
      <c r="A31" s="209" t="s">
        <v>96</v>
      </c>
      <c r="B31" s="23"/>
      <c r="C31" s="23"/>
      <c r="D31" s="24"/>
    </row>
    <row r="32" spans="1:4" ht="15.75" customHeight="1">
      <c r="A32" s="209" t="s">
        <v>97</v>
      </c>
      <c r="B32" s="23"/>
      <c r="C32" s="23"/>
      <c r="D32" s="24"/>
    </row>
    <row r="33" spans="1:4" ht="15.75" customHeight="1">
      <c r="A33" s="209" t="s">
        <v>98</v>
      </c>
      <c r="B33" s="23"/>
      <c r="C33" s="23"/>
      <c r="D33" s="24"/>
    </row>
    <row r="34" spans="1:4" ht="15.75" customHeight="1">
      <c r="A34" s="209" t="s">
        <v>192</v>
      </c>
      <c r="B34" s="23"/>
      <c r="C34" s="23"/>
      <c r="D34" s="84"/>
    </row>
    <row r="35" spans="1:4" ht="15.75" customHeight="1">
      <c r="A35" s="209" t="s">
        <v>193</v>
      </c>
      <c r="B35" s="23"/>
      <c r="C35" s="23"/>
      <c r="D35" s="84"/>
    </row>
    <row r="36" spans="1:4" ht="15.75" customHeight="1">
      <c r="A36" s="209" t="s">
        <v>194</v>
      </c>
      <c r="B36" s="23"/>
      <c r="C36" s="23"/>
      <c r="D36" s="84"/>
    </row>
    <row r="37" spans="1:4" ht="15.75" customHeight="1" thickBot="1">
      <c r="A37" s="210" t="s">
        <v>195</v>
      </c>
      <c r="B37" s="25"/>
      <c r="C37" s="25"/>
      <c r="D37" s="85"/>
    </row>
    <row r="38" spans="1:4" ht="15.75" customHeight="1" thickBot="1">
      <c r="A38" s="794" t="s">
        <v>105</v>
      </c>
      <c r="B38" s="795"/>
      <c r="C38" s="211"/>
      <c r="D38" s="212">
        <f>SUM(D5:D37)</f>
        <v>500</v>
      </c>
    </row>
    <row r="39" ht="12.75">
      <c r="A39" t="s">
        <v>302</v>
      </c>
    </row>
  </sheetData>
  <sheetProtection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26"/>
  <sheetViews>
    <sheetView zoomScale="120" zoomScaleNormal="120" zoomScaleSheetLayoutView="130" zoomScalePageLayoutView="0" workbookViewId="0" topLeftCell="A109">
      <selection activeCell="C81" sqref="C81"/>
    </sheetView>
  </sheetViews>
  <sheetFormatPr defaultColWidth="9.00390625" defaultRowHeight="12.75"/>
  <cols>
    <col min="1" max="1" width="9.00390625" style="383" customWidth="1"/>
    <col min="2" max="2" width="91.625" style="383" customWidth="1"/>
    <col min="3" max="3" width="21.625" style="384" customWidth="1"/>
    <col min="4" max="4" width="9.00390625" style="31" customWidth="1"/>
    <col min="5" max="16384" width="9.375" style="31" customWidth="1"/>
  </cols>
  <sheetData>
    <row r="1" spans="1:3" ht="15.75" customHeight="1">
      <c r="A1" s="739" t="s">
        <v>67</v>
      </c>
      <c r="B1" s="739"/>
      <c r="C1" s="739"/>
    </row>
    <row r="2" spans="1:3" ht="15.75" customHeight="1" thickBot="1">
      <c r="A2" s="741" t="s">
        <v>207</v>
      </c>
      <c r="B2" s="741"/>
      <c r="C2" s="298" t="s">
        <v>400</v>
      </c>
    </row>
    <row r="3" spans="1:3" ht="37.5" customHeight="1" thickBot="1">
      <c r="A3" s="552" t="s">
        <v>128</v>
      </c>
      <c r="B3" s="553" t="s">
        <v>69</v>
      </c>
      <c r="C3" s="554" t="s">
        <v>378</v>
      </c>
    </row>
    <row r="4" spans="1:3" s="32" customFormat="1" ht="12" customHeight="1" thickBot="1">
      <c r="A4" s="552">
        <v>1</v>
      </c>
      <c r="B4" s="553">
        <v>2</v>
      </c>
      <c r="C4" s="554">
        <v>3</v>
      </c>
    </row>
    <row r="5" spans="1:3" s="1" customFormat="1" ht="14.25" customHeight="1" thickBot="1">
      <c r="A5" s="555" t="s">
        <v>70</v>
      </c>
      <c r="B5" s="478" t="s">
        <v>224</v>
      </c>
      <c r="C5" s="556">
        <f>+C6+C11+C20</f>
        <v>51802</v>
      </c>
    </row>
    <row r="6" spans="1:3" s="1" customFormat="1" ht="14.25" customHeight="1" thickBot="1">
      <c r="A6" s="557" t="s">
        <v>71</v>
      </c>
      <c r="B6" s="558" t="s">
        <v>475</v>
      </c>
      <c r="C6" s="559">
        <f>+C7+C8+C9+C10</f>
        <v>28332</v>
      </c>
    </row>
    <row r="7" spans="1:3" s="1" customFormat="1" ht="12" customHeight="1">
      <c r="A7" s="560" t="s">
        <v>174</v>
      </c>
      <c r="B7" s="561" t="s">
        <v>114</v>
      </c>
      <c r="C7" s="562">
        <v>27500</v>
      </c>
    </row>
    <row r="8" spans="1:3" s="1" customFormat="1" ht="12" customHeight="1">
      <c r="A8" s="560" t="s">
        <v>175</v>
      </c>
      <c r="B8" s="563" t="s">
        <v>144</v>
      </c>
      <c r="C8" s="562"/>
    </row>
    <row r="9" spans="1:3" s="1" customFormat="1" ht="12" customHeight="1">
      <c r="A9" s="560" t="s">
        <v>176</v>
      </c>
      <c r="B9" s="563" t="s">
        <v>225</v>
      </c>
      <c r="C9" s="562">
        <v>350</v>
      </c>
    </row>
    <row r="10" spans="1:3" s="1" customFormat="1" ht="12" customHeight="1" thickBot="1">
      <c r="A10" s="560" t="s">
        <v>177</v>
      </c>
      <c r="B10" s="564" t="s">
        <v>226</v>
      </c>
      <c r="C10" s="562">
        <v>482</v>
      </c>
    </row>
    <row r="11" spans="1:3" s="1" customFormat="1" ht="14.25" customHeight="1" thickBot="1">
      <c r="A11" s="557" t="s">
        <v>72</v>
      </c>
      <c r="B11" s="478" t="s">
        <v>227</v>
      </c>
      <c r="C11" s="565">
        <f>+C12+C13+C14+C15+C16+C17+C18+C19</f>
        <v>20590</v>
      </c>
    </row>
    <row r="12" spans="1:3" s="1" customFormat="1" ht="12" customHeight="1">
      <c r="A12" s="566" t="s">
        <v>148</v>
      </c>
      <c r="B12" s="432" t="s">
        <v>232</v>
      </c>
      <c r="C12" s="567"/>
    </row>
    <row r="13" spans="1:3" s="1" customFormat="1" ht="12" customHeight="1">
      <c r="A13" s="560" t="s">
        <v>149</v>
      </c>
      <c r="B13" s="435" t="s">
        <v>233</v>
      </c>
      <c r="C13" s="568">
        <v>1356</v>
      </c>
    </row>
    <row r="14" spans="1:3" s="1" customFormat="1" ht="12" customHeight="1">
      <c r="A14" s="560" t="s">
        <v>150</v>
      </c>
      <c r="B14" s="435" t="s">
        <v>234</v>
      </c>
      <c r="C14" s="568">
        <v>4068</v>
      </c>
    </row>
    <row r="15" spans="1:3" s="1" customFormat="1" ht="12" customHeight="1">
      <c r="A15" s="560" t="s">
        <v>151</v>
      </c>
      <c r="B15" s="435" t="s">
        <v>235</v>
      </c>
      <c r="C15" s="568">
        <v>10997</v>
      </c>
    </row>
    <row r="16" spans="1:3" s="1" customFormat="1" ht="12" customHeight="1">
      <c r="A16" s="569" t="s">
        <v>228</v>
      </c>
      <c r="B16" s="437" t="s">
        <v>236</v>
      </c>
      <c r="C16" s="570"/>
    </row>
    <row r="17" spans="1:3" s="1" customFormat="1" ht="12" customHeight="1">
      <c r="A17" s="560" t="s">
        <v>229</v>
      </c>
      <c r="B17" s="435" t="s">
        <v>339</v>
      </c>
      <c r="C17" s="568">
        <v>3954</v>
      </c>
    </row>
    <row r="18" spans="1:3" s="1" customFormat="1" ht="12" customHeight="1">
      <c r="A18" s="560" t="s">
        <v>230</v>
      </c>
      <c r="B18" s="435" t="s">
        <v>238</v>
      </c>
      <c r="C18" s="568">
        <v>215</v>
      </c>
    </row>
    <row r="19" spans="1:3" s="1" customFormat="1" ht="12" customHeight="1" thickBot="1">
      <c r="A19" s="571" t="s">
        <v>231</v>
      </c>
      <c r="B19" s="572" t="s">
        <v>239</v>
      </c>
      <c r="C19" s="573"/>
    </row>
    <row r="20" spans="1:3" s="1" customFormat="1" ht="14.25" customHeight="1" thickBot="1">
      <c r="A20" s="557" t="s">
        <v>240</v>
      </c>
      <c r="B20" s="478" t="s">
        <v>340</v>
      </c>
      <c r="C20" s="574">
        <v>2880</v>
      </c>
    </row>
    <row r="21" spans="1:3" s="1" customFormat="1" ht="13.5" customHeight="1" thickBot="1">
      <c r="A21" s="557" t="s">
        <v>74</v>
      </c>
      <c r="B21" s="478" t="s">
        <v>551</v>
      </c>
      <c r="C21" s="565">
        <f>+C22+C23+C24+C25+C26+C27+C28</f>
        <v>92190</v>
      </c>
    </row>
    <row r="22" spans="1:3" s="1" customFormat="1" ht="12" customHeight="1">
      <c r="A22" s="575" t="s">
        <v>152</v>
      </c>
      <c r="B22" s="443" t="s">
        <v>573</v>
      </c>
      <c r="C22" s="576">
        <v>82034</v>
      </c>
    </row>
    <row r="23" spans="1:3" s="1" customFormat="1" ht="12" customHeight="1">
      <c r="A23" s="560" t="s">
        <v>545</v>
      </c>
      <c r="B23" s="435" t="s">
        <v>249</v>
      </c>
      <c r="C23" s="568">
        <v>8</v>
      </c>
    </row>
    <row r="24" spans="1:3" s="1" customFormat="1" ht="12" customHeight="1">
      <c r="A24" s="577" t="s">
        <v>546</v>
      </c>
      <c r="B24" s="435" t="s">
        <v>157</v>
      </c>
      <c r="C24" s="578"/>
    </row>
    <row r="25" spans="1:3" s="1" customFormat="1" ht="12" customHeight="1">
      <c r="A25" s="577" t="s">
        <v>547</v>
      </c>
      <c r="B25" s="435" t="s">
        <v>250</v>
      </c>
      <c r="C25" s="578"/>
    </row>
    <row r="26" spans="1:3" s="1" customFormat="1" ht="12" customHeight="1">
      <c r="A26" s="560" t="s">
        <v>548</v>
      </c>
      <c r="B26" s="435" t="s">
        <v>251</v>
      </c>
      <c r="C26" s="568"/>
    </row>
    <row r="27" spans="1:3" s="1" customFormat="1" ht="12" customHeight="1">
      <c r="A27" s="560" t="s">
        <v>549</v>
      </c>
      <c r="B27" s="435" t="s">
        <v>341</v>
      </c>
      <c r="C27" s="579"/>
    </row>
    <row r="28" spans="1:3" s="1" customFormat="1" ht="12" customHeight="1" thickBot="1">
      <c r="A28" s="560" t="s">
        <v>550</v>
      </c>
      <c r="B28" s="580" t="s">
        <v>253</v>
      </c>
      <c r="C28" s="579">
        <v>10148</v>
      </c>
    </row>
    <row r="29" spans="1:3" s="1" customFormat="1" ht="14.25" customHeight="1" thickBot="1">
      <c r="A29" s="581" t="s">
        <v>75</v>
      </c>
      <c r="B29" s="478" t="s">
        <v>552</v>
      </c>
      <c r="C29" s="559">
        <f>+C30+C36</f>
        <v>20756</v>
      </c>
    </row>
    <row r="30" spans="1:3" s="1" customFormat="1" ht="12" customHeight="1">
      <c r="A30" s="582" t="s">
        <v>155</v>
      </c>
      <c r="B30" s="583" t="s">
        <v>476</v>
      </c>
      <c r="C30" s="584">
        <f>+C31+C32+C33+C34+C35</f>
        <v>20756</v>
      </c>
    </row>
    <row r="31" spans="1:3" s="1" customFormat="1" ht="12" customHeight="1">
      <c r="A31" s="585" t="s">
        <v>158</v>
      </c>
      <c r="B31" s="586" t="s">
        <v>342</v>
      </c>
      <c r="C31" s="587">
        <v>4997</v>
      </c>
    </row>
    <row r="32" spans="1:3" s="1" customFormat="1" ht="12" customHeight="1">
      <c r="A32" s="585" t="s">
        <v>159</v>
      </c>
      <c r="B32" s="586" t="s">
        <v>343</v>
      </c>
      <c r="C32" s="587"/>
    </row>
    <row r="33" spans="1:3" s="1" customFormat="1" ht="12" customHeight="1">
      <c r="A33" s="585" t="s">
        <v>160</v>
      </c>
      <c r="B33" s="586" t="s">
        <v>344</v>
      </c>
      <c r="C33" s="587"/>
    </row>
    <row r="34" spans="1:3" s="1" customFormat="1" ht="12" customHeight="1">
      <c r="A34" s="585" t="s">
        <v>161</v>
      </c>
      <c r="B34" s="586" t="s">
        <v>345</v>
      </c>
      <c r="C34" s="587"/>
    </row>
    <row r="35" spans="1:3" s="1" customFormat="1" ht="12" customHeight="1">
      <c r="A35" s="585" t="s">
        <v>254</v>
      </c>
      <c r="B35" s="586" t="s">
        <v>477</v>
      </c>
      <c r="C35" s="587">
        <v>15759</v>
      </c>
    </row>
    <row r="36" spans="1:3" s="1" customFormat="1" ht="12" customHeight="1">
      <c r="A36" s="585" t="s">
        <v>156</v>
      </c>
      <c r="B36" s="588" t="s">
        <v>478</v>
      </c>
      <c r="C36" s="589">
        <f>+C37+C38+C39+C40+C41</f>
        <v>0</v>
      </c>
    </row>
    <row r="37" spans="1:3" s="1" customFormat="1" ht="12" customHeight="1">
      <c r="A37" s="585" t="s">
        <v>164</v>
      </c>
      <c r="B37" s="586" t="s">
        <v>342</v>
      </c>
      <c r="C37" s="587"/>
    </row>
    <row r="38" spans="1:3" s="1" customFormat="1" ht="12" customHeight="1">
      <c r="A38" s="585" t="s">
        <v>165</v>
      </c>
      <c r="B38" s="586" t="s">
        <v>343</v>
      </c>
      <c r="C38" s="587"/>
    </row>
    <row r="39" spans="1:3" s="1" customFormat="1" ht="12" customHeight="1">
      <c r="A39" s="585" t="s">
        <v>166</v>
      </c>
      <c r="B39" s="586" t="s">
        <v>344</v>
      </c>
      <c r="C39" s="587"/>
    </row>
    <row r="40" spans="1:3" s="1" customFormat="1" ht="12" customHeight="1">
      <c r="A40" s="585" t="s">
        <v>167</v>
      </c>
      <c r="B40" s="590" t="s">
        <v>345</v>
      </c>
      <c r="C40" s="587"/>
    </row>
    <row r="41" spans="1:3" s="1" customFormat="1" ht="12" customHeight="1" thickBot="1">
      <c r="A41" s="591" t="s">
        <v>255</v>
      </c>
      <c r="B41" s="592" t="s">
        <v>479</v>
      </c>
      <c r="C41" s="593"/>
    </row>
    <row r="42" spans="1:3" s="1" customFormat="1" ht="14.25" customHeight="1" thickBot="1">
      <c r="A42" s="557" t="s">
        <v>256</v>
      </c>
      <c r="B42" s="594" t="s">
        <v>346</v>
      </c>
      <c r="C42" s="559">
        <v>720</v>
      </c>
    </row>
    <row r="43" spans="1:3" s="1" customFormat="1" ht="12" customHeight="1">
      <c r="A43" s="575" t="s">
        <v>162</v>
      </c>
      <c r="B43" s="563" t="s">
        <v>347</v>
      </c>
      <c r="C43" s="595"/>
    </row>
    <row r="44" spans="1:3" s="1" customFormat="1" ht="12" customHeight="1" thickBot="1">
      <c r="A44" s="569" t="s">
        <v>163</v>
      </c>
      <c r="B44" s="596" t="s">
        <v>351</v>
      </c>
      <c r="C44" s="597"/>
    </row>
    <row r="45" spans="1:3" s="1" customFormat="1" ht="14.25" customHeight="1" thickBot="1">
      <c r="A45" s="557" t="s">
        <v>77</v>
      </c>
      <c r="B45" s="594" t="s">
        <v>350</v>
      </c>
      <c r="C45" s="559">
        <f>+C46+C47+C48</f>
        <v>0</v>
      </c>
    </row>
    <row r="46" spans="1:3" s="1" customFormat="1" ht="12" customHeight="1">
      <c r="A46" s="575" t="s">
        <v>259</v>
      </c>
      <c r="B46" s="563" t="s">
        <v>257</v>
      </c>
      <c r="C46" s="598"/>
    </row>
    <row r="47" spans="1:3" s="1" customFormat="1" ht="12" customHeight="1">
      <c r="A47" s="560" t="s">
        <v>260</v>
      </c>
      <c r="B47" s="586" t="s">
        <v>258</v>
      </c>
      <c r="C47" s="579"/>
    </row>
    <row r="48" spans="1:3" s="1" customFormat="1" ht="12" customHeight="1" thickBot="1">
      <c r="A48" s="569" t="s">
        <v>409</v>
      </c>
      <c r="B48" s="596" t="s">
        <v>348</v>
      </c>
      <c r="C48" s="599"/>
    </row>
    <row r="49" spans="1:5" s="1" customFormat="1" ht="17.25" customHeight="1" thickBot="1">
      <c r="A49" s="557" t="s">
        <v>261</v>
      </c>
      <c r="B49" s="600" t="s">
        <v>349</v>
      </c>
      <c r="C49" s="601">
        <v>550</v>
      </c>
      <c r="E49" s="33"/>
    </row>
    <row r="50" spans="1:3" s="1" customFormat="1" ht="14.25" customHeight="1" thickBot="1">
      <c r="A50" s="557" t="s">
        <v>79</v>
      </c>
      <c r="B50" s="602" t="s">
        <v>262</v>
      </c>
      <c r="C50" s="603">
        <f>+C6+C11+C20+C21+C29+C42+C45+C49</f>
        <v>166018</v>
      </c>
    </row>
    <row r="51" spans="1:3" s="1" customFormat="1" ht="15" customHeight="1" thickBot="1">
      <c r="A51" s="604" t="s">
        <v>80</v>
      </c>
      <c r="B51" s="558" t="s">
        <v>352</v>
      </c>
      <c r="C51" s="605">
        <f>+C52+C58</f>
        <v>5362</v>
      </c>
    </row>
    <row r="52" spans="1:3" s="1" customFormat="1" ht="12" customHeight="1">
      <c r="A52" s="606" t="s">
        <v>200</v>
      </c>
      <c r="B52" s="583" t="s">
        <v>353</v>
      </c>
      <c r="C52" s="607">
        <f>+C53+C54+C55+C56+C57</f>
        <v>5362</v>
      </c>
    </row>
    <row r="53" spans="1:3" s="1" customFormat="1" ht="12" customHeight="1">
      <c r="A53" s="608" t="s">
        <v>368</v>
      </c>
      <c r="B53" s="586" t="s">
        <v>354</v>
      </c>
      <c r="C53" s="579">
        <v>5362</v>
      </c>
    </row>
    <row r="54" spans="1:3" s="1" customFormat="1" ht="12" customHeight="1">
      <c r="A54" s="608" t="s">
        <v>369</v>
      </c>
      <c r="B54" s="586" t="s">
        <v>355</v>
      </c>
      <c r="C54" s="579"/>
    </row>
    <row r="55" spans="1:3" s="1" customFormat="1" ht="12" customHeight="1">
      <c r="A55" s="608" t="s">
        <v>370</v>
      </c>
      <c r="B55" s="586" t="s">
        <v>356</v>
      </c>
      <c r="C55" s="579"/>
    </row>
    <row r="56" spans="1:3" s="1" customFormat="1" ht="12" customHeight="1">
      <c r="A56" s="608" t="s">
        <v>371</v>
      </c>
      <c r="B56" s="586" t="s">
        <v>357</v>
      </c>
      <c r="C56" s="579"/>
    </row>
    <row r="57" spans="1:3" s="1" customFormat="1" ht="12" customHeight="1">
      <c r="A57" s="608" t="s">
        <v>372</v>
      </c>
      <c r="B57" s="586" t="s">
        <v>358</v>
      </c>
      <c r="C57" s="579"/>
    </row>
    <row r="58" spans="1:3" s="1" customFormat="1" ht="12" customHeight="1">
      <c r="A58" s="609" t="s">
        <v>201</v>
      </c>
      <c r="B58" s="588" t="s">
        <v>359</v>
      </c>
      <c r="C58" s="610">
        <f>+C59+C60+C61+C62+C63</f>
        <v>0</v>
      </c>
    </row>
    <row r="59" spans="1:3" s="1" customFormat="1" ht="12" customHeight="1">
      <c r="A59" s="608" t="s">
        <v>373</v>
      </c>
      <c r="B59" s="586" t="s">
        <v>360</v>
      </c>
      <c r="C59" s="579"/>
    </row>
    <row r="60" spans="1:3" s="1" customFormat="1" ht="12" customHeight="1">
      <c r="A60" s="608" t="s">
        <v>374</v>
      </c>
      <c r="B60" s="586" t="s">
        <v>361</v>
      </c>
      <c r="C60" s="579"/>
    </row>
    <row r="61" spans="1:3" s="1" customFormat="1" ht="12" customHeight="1">
      <c r="A61" s="608" t="s">
        <v>375</v>
      </c>
      <c r="B61" s="586" t="s">
        <v>362</v>
      </c>
      <c r="C61" s="579"/>
    </row>
    <row r="62" spans="1:3" s="1" customFormat="1" ht="12" customHeight="1">
      <c r="A62" s="608" t="s">
        <v>376</v>
      </c>
      <c r="B62" s="586" t="s">
        <v>363</v>
      </c>
      <c r="C62" s="579"/>
    </row>
    <row r="63" spans="1:3" s="1" customFormat="1" ht="13.5" customHeight="1" thickBot="1">
      <c r="A63" s="611" t="s">
        <v>377</v>
      </c>
      <c r="B63" s="596" t="s">
        <v>364</v>
      </c>
      <c r="C63" s="612"/>
    </row>
    <row r="64" spans="1:3" s="1" customFormat="1" ht="13.5" customHeight="1" thickBot="1">
      <c r="A64" s="604" t="s">
        <v>81</v>
      </c>
      <c r="B64" s="558" t="s">
        <v>365</v>
      </c>
      <c r="C64" s="605">
        <f>+C50+C51</f>
        <v>171380</v>
      </c>
    </row>
    <row r="65" spans="1:3" s="1" customFormat="1" ht="14.25" customHeight="1" thickBot="1">
      <c r="A65" s="613" t="s">
        <v>82</v>
      </c>
      <c r="B65" s="600" t="s">
        <v>366</v>
      </c>
      <c r="C65" s="614"/>
    </row>
    <row r="66" spans="1:3" s="1" customFormat="1" ht="13.5" customHeight="1" thickBot="1">
      <c r="A66" s="604" t="s">
        <v>83</v>
      </c>
      <c r="B66" s="558" t="s">
        <v>367</v>
      </c>
      <c r="C66" s="605">
        <f>+C64+C65</f>
        <v>171380</v>
      </c>
    </row>
    <row r="67" spans="1:3" s="1" customFormat="1" ht="12.75" customHeight="1">
      <c r="A67" s="615"/>
      <c r="B67" s="616"/>
      <c r="C67" s="617"/>
    </row>
    <row r="68" spans="1:3" ht="16.5" customHeight="1">
      <c r="A68" s="739" t="s">
        <v>99</v>
      </c>
      <c r="B68" s="739"/>
      <c r="C68" s="739"/>
    </row>
    <row r="69" spans="1:3" s="299" customFormat="1" ht="16.5" customHeight="1" thickBot="1">
      <c r="A69" s="745" t="s">
        <v>208</v>
      </c>
      <c r="B69" s="745"/>
      <c r="C69" s="136" t="s">
        <v>400</v>
      </c>
    </row>
    <row r="70" spans="1:3" ht="37.5" customHeight="1" thickBot="1">
      <c r="A70" s="706" t="s">
        <v>68</v>
      </c>
      <c r="B70" s="707" t="s">
        <v>100</v>
      </c>
      <c r="C70" s="708" t="s">
        <v>378</v>
      </c>
    </row>
    <row r="71" spans="1:3" s="32" customFormat="1" ht="12" customHeight="1" thickBot="1">
      <c r="A71" s="706">
        <v>1</v>
      </c>
      <c r="B71" s="707">
        <v>2</v>
      </c>
      <c r="C71" s="709">
        <v>3</v>
      </c>
    </row>
    <row r="72" spans="1:3" ht="13.5" customHeight="1" thickBot="1">
      <c r="A72" s="710" t="s">
        <v>70</v>
      </c>
      <c r="B72" s="711" t="s">
        <v>553</v>
      </c>
      <c r="C72" s="712">
        <f>+C73+C74+C75+C76+C77</f>
        <v>164216</v>
      </c>
    </row>
    <row r="73" spans="1:3" ht="12" customHeight="1">
      <c r="A73" s="566" t="s">
        <v>168</v>
      </c>
      <c r="B73" s="432" t="s">
        <v>101</v>
      </c>
      <c r="C73" s="567">
        <v>66396</v>
      </c>
    </row>
    <row r="74" spans="1:3" ht="12" customHeight="1">
      <c r="A74" s="560" t="s">
        <v>169</v>
      </c>
      <c r="B74" s="435" t="s">
        <v>263</v>
      </c>
      <c r="C74" s="568">
        <v>16400</v>
      </c>
    </row>
    <row r="75" spans="1:3" ht="12" customHeight="1">
      <c r="A75" s="560" t="s">
        <v>170</v>
      </c>
      <c r="B75" s="435" t="s">
        <v>196</v>
      </c>
      <c r="C75" s="578">
        <v>63031</v>
      </c>
    </row>
    <row r="76" spans="1:3" ht="12" customHeight="1">
      <c r="A76" s="560" t="s">
        <v>171</v>
      </c>
      <c r="B76" s="620" t="s">
        <v>264</v>
      </c>
      <c r="C76" s="578"/>
    </row>
    <row r="77" spans="1:3" ht="12" customHeight="1">
      <c r="A77" s="560" t="s">
        <v>182</v>
      </c>
      <c r="B77" s="621" t="s">
        <v>265</v>
      </c>
      <c r="C77" s="578">
        <f>C79+C80+C81</f>
        <v>18389</v>
      </c>
    </row>
    <row r="78" spans="1:3" ht="12" customHeight="1">
      <c r="A78" s="560" t="s">
        <v>172</v>
      </c>
      <c r="B78" s="435" t="s">
        <v>287</v>
      </c>
      <c r="C78" s="578"/>
    </row>
    <row r="79" spans="1:3" ht="12" customHeight="1">
      <c r="A79" s="560" t="s">
        <v>173</v>
      </c>
      <c r="B79" s="622" t="s">
        <v>288</v>
      </c>
      <c r="C79" s="578">
        <v>14438</v>
      </c>
    </row>
    <row r="80" spans="1:3" ht="12" customHeight="1">
      <c r="A80" s="560" t="s">
        <v>183</v>
      </c>
      <c r="B80" s="622" t="s">
        <v>379</v>
      </c>
      <c r="C80" s="578">
        <v>2702</v>
      </c>
    </row>
    <row r="81" spans="1:3" ht="12" customHeight="1">
      <c r="A81" s="560" t="s">
        <v>184</v>
      </c>
      <c r="B81" s="623" t="s">
        <v>289</v>
      </c>
      <c r="C81" s="578">
        <v>1249</v>
      </c>
    </row>
    <row r="82" spans="1:3" ht="12" customHeight="1">
      <c r="A82" s="569" t="s">
        <v>185</v>
      </c>
      <c r="B82" s="624" t="s">
        <v>290</v>
      </c>
      <c r="C82" s="578"/>
    </row>
    <row r="83" spans="1:3" ht="12" customHeight="1">
      <c r="A83" s="560" t="s">
        <v>186</v>
      </c>
      <c r="B83" s="624" t="s">
        <v>291</v>
      </c>
      <c r="C83" s="578"/>
    </row>
    <row r="84" spans="1:3" ht="12" customHeight="1" thickBot="1">
      <c r="A84" s="625" t="s">
        <v>188</v>
      </c>
      <c r="B84" s="626" t="s">
        <v>292</v>
      </c>
      <c r="C84" s="627"/>
    </row>
    <row r="85" spans="1:3" ht="12.75" customHeight="1" thickBot="1">
      <c r="A85" s="713" t="s">
        <v>71</v>
      </c>
      <c r="B85" s="714" t="s">
        <v>554</v>
      </c>
      <c r="C85" s="715">
        <f>+C86+C87+C88</f>
        <v>50</v>
      </c>
    </row>
    <row r="86" spans="1:3" ht="12" customHeight="1">
      <c r="A86" s="575" t="s">
        <v>174</v>
      </c>
      <c r="B86" s="435" t="s">
        <v>380</v>
      </c>
      <c r="C86" s="576"/>
    </row>
    <row r="87" spans="1:3" ht="12" customHeight="1">
      <c r="A87" s="575" t="s">
        <v>175</v>
      </c>
      <c r="B87" s="580" t="s">
        <v>267</v>
      </c>
      <c r="C87" s="568"/>
    </row>
    <row r="88" spans="1:3" ht="12" customHeight="1">
      <c r="A88" s="575" t="s">
        <v>176</v>
      </c>
      <c r="B88" s="586" t="s">
        <v>410</v>
      </c>
      <c r="C88" s="562">
        <f>C90</f>
        <v>50</v>
      </c>
    </row>
    <row r="89" spans="1:3" ht="12" customHeight="1">
      <c r="A89" s="575" t="s">
        <v>177</v>
      </c>
      <c r="B89" s="586" t="s">
        <v>480</v>
      </c>
      <c r="C89" s="562"/>
    </row>
    <row r="90" spans="1:3" ht="12" customHeight="1">
      <c r="A90" s="575" t="s">
        <v>178</v>
      </c>
      <c r="B90" s="586" t="s">
        <v>411</v>
      </c>
      <c r="C90" s="562">
        <v>50</v>
      </c>
    </row>
    <row r="91" spans="1:3" ht="15.75">
      <c r="A91" s="575" t="s">
        <v>187</v>
      </c>
      <c r="B91" s="586" t="s">
        <v>412</v>
      </c>
      <c r="C91" s="562"/>
    </row>
    <row r="92" spans="1:3" ht="12" customHeight="1">
      <c r="A92" s="575" t="s">
        <v>189</v>
      </c>
      <c r="B92" s="629" t="s">
        <v>384</v>
      </c>
      <c r="C92" s="562"/>
    </row>
    <row r="93" spans="1:3" ht="12" customHeight="1">
      <c r="A93" s="575" t="s">
        <v>268</v>
      </c>
      <c r="B93" s="629" t="s">
        <v>385</v>
      </c>
      <c r="C93" s="562"/>
    </row>
    <row r="94" spans="1:3" ht="12" customHeight="1">
      <c r="A94" s="575" t="s">
        <v>269</v>
      </c>
      <c r="B94" s="629" t="s">
        <v>383</v>
      </c>
      <c r="C94" s="562"/>
    </row>
    <row r="95" spans="1:3" ht="24" customHeight="1" thickBot="1">
      <c r="A95" s="569" t="s">
        <v>270</v>
      </c>
      <c r="B95" s="630" t="s">
        <v>382</v>
      </c>
      <c r="C95" s="631"/>
    </row>
    <row r="96" spans="1:3" ht="12" customHeight="1" thickBot="1">
      <c r="A96" s="713" t="s">
        <v>72</v>
      </c>
      <c r="B96" s="716" t="s">
        <v>413</v>
      </c>
      <c r="C96" s="715">
        <f>+C97+C98</f>
        <v>0</v>
      </c>
    </row>
    <row r="97" spans="1:3" ht="12" customHeight="1">
      <c r="A97" s="575" t="s">
        <v>148</v>
      </c>
      <c r="B97" s="443" t="s">
        <v>118</v>
      </c>
      <c r="C97" s="576"/>
    </row>
    <row r="98" spans="1:3" ht="12" customHeight="1" thickBot="1">
      <c r="A98" s="577" t="s">
        <v>149</v>
      </c>
      <c r="B98" s="580" t="s">
        <v>119</v>
      </c>
      <c r="C98" s="578"/>
    </row>
    <row r="99" spans="1:3" s="290" customFormat="1" ht="12" customHeight="1" thickBot="1">
      <c r="A99" s="717" t="s">
        <v>73</v>
      </c>
      <c r="B99" s="656" t="s">
        <v>386</v>
      </c>
      <c r="C99" s="718"/>
    </row>
    <row r="100" spans="1:3" ht="13.5" customHeight="1" thickBot="1">
      <c r="A100" s="719" t="s">
        <v>74</v>
      </c>
      <c r="B100" s="720" t="s">
        <v>213</v>
      </c>
      <c r="C100" s="712">
        <f>+C72+C85+C96+C99</f>
        <v>164266</v>
      </c>
    </row>
    <row r="101" spans="1:3" ht="13.5" customHeight="1" thickBot="1">
      <c r="A101" s="717" t="s">
        <v>75</v>
      </c>
      <c r="B101" s="656" t="s">
        <v>481</v>
      </c>
      <c r="C101" s="715">
        <f>+C102+C110</f>
        <v>500</v>
      </c>
    </row>
    <row r="102" spans="1:3" ht="12" customHeight="1" thickBot="1">
      <c r="A102" s="635" t="s">
        <v>155</v>
      </c>
      <c r="B102" s="636" t="s">
        <v>486</v>
      </c>
      <c r="C102" s="721">
        <f>+C103+C104+C105+C106+C107+C108+C109</f>
        <v>0</v>
      </c>
    </row>
    <row r="103" spans="1:3" ht="12" customHeight="1">
      <c r="A103" s="638" t="s">
        <v>158</v>
      </c>
      <c r="B103" s="563" t="s">
        <v>387</v>
      </c>
      <c r="C103" s="639"/>
    </row>
    <row r="104" spans="1:3" ht="12" customHeight="1">
      <c r="A104" s="608" t="s">
        <v>159</v>
      </c>
      <c r="B104" s="586" t="s">
        <v>388</v>
      </c>
      <c r="C104" s="640"/>
    </row>
    <row r="105" spans="1:3" ht="12" customHeight="1">
      <c r="A105" s="608" t="s">
        <v>160</v>
      </c>
      <c r="B105" s="586" t="s">
        <v>389</v>
      </c>
      <c r="C105" s="640"/>
    </row>
    <row r="106" spans="1:3" ht="12" customHeight="1">
      <c r="A106" s="608" t="s">
        <v>161</v>
      </c>
      <c r="B106" s="586" t="s">
        <v>390</v>
      </c>
      <c r="C106" s="640"/>
    </row>
    <row r="107" spans="1:3" ht="12" customHeight="1">
      <c r="A107" s="608" t="s">
        <v>254</v>
      </c>
      <c r="B107" s="586" t="s">
        <v>391</v>
      </c>
      <c r="C107" s="640"/>
    </row>
    <row r="108" spans="1:3" ht="12" customHeight="1">
      <c r="A108" s="608" t="s">
        <v>271</v>
      </c>
      <c r="B108" s="586" t="s">
        <v>392</v>
      </c>
      <c r="C108" s="640"/>
    </row>
    <row r="109" spans="1:3" ht="12" customHeight="1" thickBot="1">
      <c r="A109" s="641" t="s">
        <v>272</v>
      </c>
      <c r="B109" s="642" t="s">
        <v>393</v>
      </c>
      <c r="C109" s="643"/>
    </row>
    <row r="110" spans="1:3" ht="13.5" customHeight="1" thickBot="1">
      <c r="A110" s="635" t="s">
        <v>156</v>
      </c>
      <c r="B110" s="636" t="s">
        <v>574</v>
      </c>
      <c r="C110" s="721">
        <f>+C111+C112+C113+C114+C115+C116+C117+C118</f>
        <v>500</v>
      </c>
    </row>
    <row r="111" spans="1:3" ht="12" customHeight="1">
      <c r="A111" s="638" t="s">
        <v>164</v>
      </c>
      <c r="B111" s="563" t="s">
        <v>387</v>
      </c>
      <c r="C111" s="639"/>
    </row>
    <row r="112" spans="1:3" ht="12" customHeight="1">
      <c r="A112" s="608" t="s">
        <v>165</v>
      </c>
      <c r="B112" s="586" t="s">
        <v>394</v>
      </c>
      <c r="C112" s="640"/>
    </row>
    <row r="113" spans="1:3" ht="12" customHeight="1">
      <c r="A113" s="608" t="s">
        <v>166</v>
      </c>
      <c r="B113" s="586" t="s">
        <v>389</v>
      </c>
      <c r="C113" s="640"/>
    </row>
    <row r="114" spans="1:3" ht="12" customHeight="1">
      <c r="A114" s="608" t="s">
        <v>167</v>
      </c>
      <c r="B114" s="586" t="s">
        <v>390</v>
      </c>
      <c r="C114" s="640"/>
    </row>
    <row r="115" spans="1:3" ht="12" customHeight="1">
      <c r="A115" s="608" t="s">
        <v>255</v>
      </c>
      <c r="B115" s="586" t="s">
        <v>391</v>
      </c>
      <c r="C115" s="640">
        <v>500</v>
      </c>
    </row>
    <row r="116" spans="1:3" ht="12" customHeight="1">
      <c r="A116" s="608" t="s">
        <v>273</v>
      </c>
      <c r="B116" s="586" t="s">
        <v>395</v>
      </c>
      <c r="C116" s="640"/>
    </row>
    <row r="117" spans="1:3" ht="12" customHeight="1">
      <c r="A117" s="608" t="s">
        <v>274</v>
      </c>
      <c r="B117" s="586" t="s">
        <v>393</v>
      </c>
      <c r="C117" s="640"/>
    </row>
    <row r="118" spans="1:3" ht="12" customHeight="1" thickBot="1">
      <c r="A118" s="641" t="s">
        <v>275</v>
      </c>
      <c r="B118" s="642" t="s">
        <v>484</v>
      </c>
      <c r="C118" s="643"/>
    </row>
    <row r="119" spans="1:3" ht="14.25" customHeight="1" thickBot="1">
      <c r="A119" s="717" t="s">
        <v>76</v>
      </c>
      <c r="B119" s="656" t="s">
        <v>396</v>
      </c>
      <c r="C119" s="657">
        <f>+C100+C101</f>
        <v>164766</v>
      </c>
    </row>
    <row r="120" spans="1:9" ht="15" customHeight="1" thickBot="1">
      <c r="A120" s="717" t="s">
        <v>77</v>
      </c>
      <c r="B120" s="656" t="s">
        <v>397</v>
      </c>
      <c r="C120" s="722"/>
      <c r="F120" s="33"/>
      <c r="G120" s="122"/>
      <c r="H120" s="122"/>
      <c r="I120" s="122"/>
    </row>
    <row r="121" spans="1:3" s="1" customFormat="1" ht="14.25" customHeight="1" thickBot="1">
      <c r="A121" s="613" t="s">
        <v>78</v>
      </c>
      <c r="B121" s="564" t="s">
        <v>398</v>
      </c>
      <c r="C121" s="723">
        <f>+C119+C120</f>
        <v>164766</v>
      </c>
    </row>
    <row r="122" spans="1:3" ht="7.5" customHeight="1">
      <c r="A122" s="647"/>
      <c r="B122" s="647"/>
      <c r="C122" s="648"/>
    </row>
    <row r="123" spans="1:3" ht="15.75">
      <c r="A123" s="746" t="s">
        <v>216</v>
      </c>
      <c r="B123" s="746"/>
      <c r="C123" s="746"/>
    </row>
    <row r="124" spans="1:3" ht="15" customHeight="1" thickBot="1">
      <c r="A124" s="744" t="s">
        <v>209</v>
      </c>
      <c r="B124" s="744"/>
      <c r="C124" s="724" t="s">
        <v>400</v>
      </c>
    </row>
    <row r="125" spans="1:4" ht="27.75" customHeight="1" thickBot="1">
      <c r="A125" s="713">
        <v>1</v>
      </c>
      <c r="B125" s="714" t="s">
        <v>282</v>
      </c>
      <c r="C125" s="725">
        <f>+C50-C100</f>
        <v>1752</v>
      </c>
      <c r="D125" s="128"/>
    </row>
    <row r="126" spans="1:3" ht="11.25" customHeight="1">
      <c r="A126" s="381"/>
      <c r="B126" s="381"/>
      <c r="C126" s="382"/>
    </row>
  </sheetData>
  <sheetProtection/>
  <mergeCells count="6">
    <mergeCell ref="A124:B124"/>
    <mergeCell ref="A68:C68"/>
    <mergeCell ref="A1:C1"/>
    <mergeCell ref="A2:B2"/>
    <mergeCell ref="A69:B69"/>
    <mergeCell ref="A123:C123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Murakeresztúr Község Önkormányzat
2013. ÉVI KÖLTSÉGVETÉS
KÖTELEZŐ FELADATAINAK MÉRLEGE &amp;10
&amp;R&amp;"Times New Roman CE,Félkövér dőlt"&amp;11 1.2. melléklet a 2/2013. (III.08.) önkormányzati rendelethez</oddHeader>
  </headerFooter>
  <rowBreaks count="1" manualBreakCount="1">
    <brk id="67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7"/>
  <sheetViews>
    <sheetView zoomScale="120" zoomScaleNormal="120" zoomScaleSheetLayoutView="100" zoomScalePageLayoutView="0" workbookViewId="0" topLeftCell="A49">
      <selection activeCell="C83" sqref="C83"/>
    </sheetView>
  </sheetViews>
  <sheetFormatPr defaultColWidth="9.00390625" defaultRowHeight="12.75"/>
  <cols>
    <col min="1" max="1" width="9.00390625" style="383" customWidth="1"/>
    <col min="2" max="2" width="91.625" style="383" customWidth="1"/>
    <col min="3" max="3" width="21.625" style="384" customWidth="1"/>
    <col min="4" max="4" width="9.00390625" style="31" customWidth="1"/>
    <col min="5" max="16384" width="9.375" style="31" customWidth="1"/>
  </cols>
  <sheetData>
    <row r="1" spans="1:3" ht="15.75" customHeight="1">
      <c r="A1" s="739" t="s">
        <v>67</v>
      </c>
      <c r="B1" s="739"/>
      <c r="C1" s="739"/>
    </row>
    <row r="2" spans="1:3" ht="15.75" customHeight="1" thickBot="1">
      <c r="A2" s="741" t="s">
        <v>207</v>
      </c>
      <c r="B2" s="741"/>
      <c r="C2" s="298" t="s">
        <v>400</v>
      </c>
    </row>
    <row r="3" spans="1:3" ht="37.5" customHeight="1" thickBot="1">
      <c r="A3" s="552" t="s">
        <v>128</v>
      </c>
      <c r="B3" s="553" t="s">
        <v>69</v>
      </c>
      <c r="C3" s="554" t="s">
        <v>378</v>
      </c>
    </row>
    <row r="4" spans="1:3" s="32" customFormat="1" ht="12" customHeight="1" thickBot="1">
      <c r="A4" s="552">
        <v>1</v>
      </c>
      <c r="B4" s="553">
        <v>2</v>
      </c>
      <c r="C4" s="554">
        <v>3</v>
      </c>
    </row>
    <row r="5" spans="1:3" s="1" customFormat="1" ht="14.25" customHeight="1" thickBot="1">
      <c r="A5" s="555" t="s">
        <v>70</v>
      </c>
      <c r="B5" s="478" t="s">
        <v>224</v>
      </c>
      <c r="C5" s="556">
        <f>+C6+C11+C20</f>
        <v>7197</v>
      </c>
    </row>
    <row r="6" spans="1:3" s="1" customFormat="1" ht="12" customHeight="1" thickBot="1">
      <c r="A6" s="557" t="s">
        <v>71</v>
      </c>
      <c r="B6" s="558" t="s">
        <v>475</v>
      </c>
      <c r="C6" s="559">
        <f>+C7+C8+C9+C10</f>
        <v>0</v>
      </c>
    </row>
    <row r="7" spans="1:3" s="1" customFormat="1" ht="12" customHeight="1">
      <c r="A7" s="560" t="s">
        <v>174</v>
      </c>
      <c r="B7" s="561" t="s">
        <v>114</v>
      </c>
      <c r="C7" s="562"/>
    </row>
    <row r="8" spans="1:3" s="1" customFormat="1" ht="12" customHeight="1">
      <c r="A8" s="560" t="s">
        <v>175</v>
      </c>
      <c r="B8" s="563" t="s">
        <v>144</v>
      </c>
      <c r="C8" s="562"/>
    </row>
    <row r="9" spans="1:3" s="1" customFormat="1" ht="12" customHeight="1">
      <c r="A9" s="560" t="s">
        <v>176</v>
      </c>
      <c r="B9" s="563" t="s">
        <v>225</v>
      </c>
      <c r="C9" s="562"/>
    </row>
    <row r="10" spans="1:3" s="1" customFormat="1" ht="12" customHeight="1" thickBot="1">
      <c r="A10" s="560" t="s">
        <v>177</v>
      </c>
      <c r="B10" s="564" t="s">
        <v>226</v>
      </c>
      <c r="C10" s="562"/>
    </row>
    <row r="11" spans="1:3" s="1" customFormat="1" ht="13.5" customHeight="1" thickBot="1">
      <c r="A11" s="557" t="s">
        <v>72</v>
      </c>
      <c r="B11" s="478" t="s">
        <v>227</v>
      </c>
      <c r="C11" s="565">
        <f>+C12+C13+C14+C15+C16+C17+C18+C19</f>
        <v>7197</v>
      </c>
    </row>
    <row r="12" spans="1:3" s="1" customFormat="1" ht="12" customHeight="1">
      <c r="A12" s="566" t="s">
        <v>148</v>
      </c>
      <c r="B12" s="432" t="s">
        <v>232</v>
      </c>
      <c r="C12" s="567"/>
    </row>
    <row r="13" spans="1:3" s="1" customFormat="1" ht="12" customHeight="1">
      <c r="A13" s="560" t="s">
        <v>149</v>
      </c>
      <c r="B13" s="435" t="s">
        <v>233</v>
      </c>
      <c r="C13" s="568">
        <v>3902</v>
      </c>
    </row>
    <row r="14" spans="1:3" s="1" customFormat="1" ht="12" customHeight="1">
      <c r="A14" s="560" t="s">
        <v>150</v>
      </c>
      <c r="B14" s="435" t="s">
        <v>234</v>
      </c>
      <c r="C14" s="568"/>
    </row>
    <row r="15" spans="1:3" s="1" customFormat="1" ht="12" customHeight="1">
      <c r="A15" s="560" t="s">
        <v>151</v>
      </c>
      <c r="B15" s="435" t="s">
        <v>235</v>
      </c>
      <c r="C15" s="568"/>
    </row>
    <row r="16" spans="1:3" s="1" customFormat="1" ht="12" customHeight="1">
      <c r="A16" s="569" t="s">
        <v>228</v>
      </c>
      <c r="B16" s="437" t="s">
        <v>236</v>
      </c>
      <c r="C16" s="570">
        <v>1765</v>
      </c>
    </row>
    <row r="17" spans="1:3" s="1" customFormat="1" ht="12" customHeight="1">
      <c r="A17" s="560" t="s">
        <v>229</v>
      </c>
      <c r="B17" s="435" t="s">
        <v>339</v>
      </c>
      <c r="C17" s="568">
        <v>1530</v>
      </c>
    </row>
    <row r="18" spans="1:3" s="1" customFormat="1" ht="12" customHeight="1">
      <c r="A18" s="560" t="s">
        <v>230</v>
      </c>
      <c r="B18" s="435" t="s">
        <v>238</v>
      </c>
      <c r="C18" s="568"/>
    </row>
    <row r="19" spans="1:3" s="1" customFormat="1" ht="12" customHeight="1" thickBot="1">
      <c r="A19" s="571" t="s">
        <v>231</v>
      </c>
      <c r="B19" s="572" t="s">
        <v>239</v>
      </c>
      <c r="C19" s="573"/>
    </row>
    <row r="20" spans="1:3" s="1" customFormat="1" ht="12" customHeight="1" thickBot="1">
      <c r="A20" s="557" t="s">
        <v>240</v>
      </c>
      <c r="B20" s="478" t="s">
        <v>340</v>
      </c>
      <c r="C20" s="574"/>
    </row>
    <row r="21" spans="1:3" s="1" customFormat="1" ht="12" customHeight="1" thickBot="1">
      <c r="A21" s="557" t="s">
        <v>74</v>
      </c>
      <c r="B21" s="478" t="s">
        <v>551</v>
      </c>
      <c r="C21" s="565">
        <f>+C22+C23+C24+C25+C26+C27+C28+C29</f>
        <v>0</v>
      </c>
    </row>
    <row r="22" spans="1:3" s="1" customFormat="1" ht="12" customHeight="1">
      <c r="A22" s="575" t="s">
        <v>152</v>
      </c>
      <c r="B22" s="443" t="s">
        <v>247</v>
      </c>
      <c r="C22" s="576"/>
    </row>
    <row r="23" spans="1:3" s="1" customFormat="1" ht="12" customHeight="1">
      <c r="A23" s="560" t="s">
        <v>153</v>
      </c>
      <c r="B23" s="435" t="s">
        <v>248</v>
      </c>
      <c r="C23" s="568"/>
    </row>
    <row r="24" spans="1:3" s="1" customFormat="1" ht="12" customHeight="1">
      <c r="A24" s="560" t="s">
        <v>154</v>
      </c>
      <c r="B24" s="435" t="s">
        <v>249</v>
      </c>
      <c r="C24" s="568"/>
    </row>
    <row r="25" spans="1:3" s="1" customFormat="1" ht="12" customHeight="1">
      <c r="A25" s="577" t="s">
        <v>242</v>
      </c>
      <c r="B25" s="435" t="s">
        <v>157</v>
      </c>
      <c r="C25" s="578"/>
    </row>
    <row r="26" spans="1:3" s="1" customFormat="1" ht="12" customHeight="1">
      <c r="A26" s="577" t="s">
        <v>243</v>
      </c>
      <c r="B26" s="435" t="s">
        <v>250</v>
      </c>
      <c r="C26" s="578"/>
    </row>
    <row r="27" spans="1:3" s="1" customFormat="1" ht="12" customHeight="1">
      <c r="A27" s="560" t="s">
        <v>244</v>
      </c>
      <c r="B27" s="435" t="s">
        <v>251</v>
      </c>
      <c r="C27" s="568"/>
    </row>
    <row r="28" spans="1:3" s="1" customFormat="1" ht="12" customHeight="1">
      <c r="A28" s="560" t="s">
        <v>245</v>
      </c>
      <c r="B28" s="435" t="s">
        <v>341</v>
      </c>
      <c r="C28" s="579"/>
    </row>
    <row r="29" spans="1:3" s="1" customFormat="1" ht="12" customHeight="1" thickBot="1">
      <c r="A29" s="560" t="s">
        <v>246</v>
      </c>
      <c r="B29" s="580" t="s">
        <v>253</v>
      </c>
      <c r="C29" s="579"/>
    </row>
    <row r="30" spans="1:3" s="1" customFormat="1" ht="12" customHeight="1" thickBot="1">
      <c r="A30" s="581" t="s">
        <v>75</v>
      </c>
      <c r="B30" s="478" t="s">
        <v>552</v>
      </c>
      <c r="C30" s="559">
        <f>+C31+C37</f>
        <v>0</v>
      </c>
    </row>
    <row r="31" spans="1:3" s="1" customFormat="1" ht="12" customHeight="1">
      <c r="A31" s="582" t="s">
        <v>155</v>
      </c>
      <c r="B31" s="583" t="s">
        <v>476</v>
      </c>
      <c r="C31" s="584">
        <f>+C32+C33+C34+C35+C36</f>
        <v>0</v>
      </c>
    </row>
    <row r="32" spans="1:3" s="1" customFormat="1" ht="12" customHeight="1">
      <c r="A32" s="585" t="s">
        <v>158</v>
      </c>
      <c r="B32" s="586" t="s">
        <v>342</v>
      </c>
      <c r="C32" s="587"/>
    </row>
    <row r="33" spans="1:3" s="1" customFormat="1" ht="12" customHeight="1">
      <c r="A33" s="585" t="s">
        <v>159</v>
      </c>
      <c r="B33" s="586" t="s">
        <v>343</v>
      </c>
      <c r="C33" s="587"/>
    </row>
    <row r="34" spans="1:3" s="1" customFormat="1" ht="12" customHeight="1">
      <c r="A34" s="585" t="s">
        <v>160</v>
      </c>
      <c r="B34" s="586" t="s">
        <v>344</v>
      </c>
      <c r="C34" s="587"/>
    </row>
    <row r="35" spans="1:3" s="1" customFormat="1" ht="12" customHeight="1">
      <c r="A35" s="585" t="s">
        <v>161</v>
      </c>
      <c r="B35" s="586" t="s">
        <v>345</v>
      </c>
      <c r="C35" s="587"/>
    </row>
    <row r="36" spans="1:3" s="1" customFormat="1" ht="12" customHeight="1">
      <c r="A36" s="585" t="s">
        <v>254</v>
      </c>
      <c r="B36" s="586" t="s">
        <v>477</v>
      </c>
      <c r="C36" s="587"/>
    </row>
    <row r="37" spans="1:3" s="1" customFormat="1" ht="12" customHeight="1">
      <c r="A37" s="585" t="s">
        <v>156</v>
      </c>
      <c r="B37" s="588" t="s">
        <v>478</v>
      </c>
      <c r="C37" s="589">
        <f>+C38+C39+C40+C41+C42</f>
        <v>0</v>
      </c>
    </row>
    <row r="38" spans="1:3" s="1" customFormat="1" ht="12" customHeight="1">
      <c r="A38" s="585" t="s">
        <v>164</v>
      </c>
      <c r="B38" s="586" t="s">
        <v>342</v>
      </c>
      <c r="C38" s="587"/>
    </row>
    <row r="39" spans="1:3" s="1" customFormat="1" ht="12" customHeight="1">
      <c r="A39" s="585" t="s">
        <v>165</v>
      </c>
      <c r="B39" s="586" t="s">
        <v>343</v>
      </c>
      <c r="C39" s="587"/>
    </row>
    <row r="40" spans="1:3" s="1" customFormat="1" ht="12" customHeight="1">
      <c r="A40" s="585" t="s">
        <v>166</v>
      </c>
      <c r="B40" s="586" t="s">
        <v>344</v>
      </c>
      <c r="C40" s="587"/>
    </row>
    <row r="41" spans="1:3" s="1" customFormat="1" ht="12" customHeight="1">
      <c r="A41" s="585" t="s">
        <v>167</v>
      </c>
      <c r="B41" s="590" t="s">
        <v>345</v>
      </c>
      <c r="C41" s="587"/>
    </row>
    <row r="42" spans="1:3" s="1" customFormat="1" ht="12" customHeight="1" thickBot="1">
      <c r="A42" s="591" t="s">
        <v>255</v>
      </c>
      <c r="B42" s="592" t="s">
        <v>479</v>
      </c>
      <c r="C42" s="593"/>
    </row>
    <row r="43" spans="1:3" s="1" customFormat="1" ht="12" customHeight="1" thickBot="1">
      <c r="A43" s="557" t="s">
        <v>256</v>
      </c>
      <c r="B43" s="594" t="s">
        <v>346</v>
      </c>
      <c r="C43" s="559">
        <f>+C44+C45</f>
        <v>0</v>
      </c>
    </row>
    <row r="44" spans="1:3" s="1" customFormat="1" ht="12" customHeight="1">
      <c r="A44" s="575" t="s">
        <v>162</v>
      </c>
      <c r="B44" s="563" t="s">
        <v>347</v>
      </c>
      <c r="C44" s="595"/>
    </row>
    <row r="45" spans="1:3" s="1" customFormat="1" ht="12" customHeight="1" thickBot="1">
      <c r="A45" s="569" t="s">
        <v>163</v>
      </c>
      <c r="B45" s="596" t="s">
        <v>351</v>
      </c>
      <c r="C45" s="597"/>
    </row>
    <row r="46" spans="1:3" s="1" customFormat="1" ht="12" customHeight="1" thickBot="1">
      <c r="A46" s="557" t="s">
        <v>77</v>
      </c>
      <c r="B46" s="594" t="s">
        <v>350</v>
      </c>
      <c r="C46" s="559">
        <f>+C47+C48+C49</f>
        <v>0</v>
      </c>
    </row>
    <row r="47" spans="1:3" s="1" customFormat="1" ht="12" customHeight="1">
      <c r="A47" s="575" t="s">
        <v>259</v>
      </c>
      <c r="B47" s="563" t="s">
        <v>257</v>
      </c>
      <c r="C47" s="598"/>
    </row>
    <row r="48" spans="1:3" s="1" customFormat="1" ht="12" customHeight="1">
      <c r="A48" s="560" t="s">
        <v>260</v>
      </c>
      <c r="B48" s="586" t="s">
        <v>258</v>
      </c>
      <c r="C48" s="579"/>
    </row>
    <row r="49" spans="1:3" s="1" customFormat="1" ht="12" customHeight="1" thickBot="1">
      <c r="A49" s="569" t="s">
        <v>409</v>
      </c>
      <c r="B49" s="596" t="s">
        <v>348</v>
      </c>
      <c r="C49" s="599"/>
    </row>
    <row r="50" spans="1:5" s="1" customFormat="1" ht="17.25" customHeight="1" thickBot="1">
      <c r="A50" s="557" t="s">
        <v>261</v>
      </c>
      <c r="B50" s="600" t="s">
        <v>349</v>
      </c>
      <c r="C50" s="601"/>
      <c r="E50" s="33"/>
    </row>
    <row r="51" spans="1:3" s="1" customFormat="1" ht="13.5" customHeight="1" thickBot="1">
      <c r="A51" s="557" t="s">
        <v>79</v>
      </c>
      <c r="B51" s="602" t="s">
        <v>262</v>
      </c>
      <c r="C51" s="603">
        <f>+C6+C11+C20+C21+C30+C43+C46+C50</f>
        <v>7197</v>
      </c>
    </row>
    <row r="52" spans="1:3" s="1" customFormat="1" ht="12" customHeight="1" thickBot="1">
      <c r="A52" s="604" t="s">
        <v>80</v>
      </c>
      <c r="B52" s="558" t="s">
        <v>352</v>
      </c>
      <c r="C52" s="605">
        <f>+C53+C59</f>
        <v>0</v>
      </c>
    </row>
    <row r="53" spans="1:3" s="1" customFormat="1" ht="12" customHeight="1">
      <c r="A53" s="606" t="s">
        <v>200</v>
      </c>
      <c r="B53" s="583" t="s">
        <v>353</v>
      </c>
      <c r="C53" s="607">
        <f>+C54+C55+C56+C57+C58</f>
        <v>0</v>
      </c>
    </row>
    <row r="54" spans="1:3" s="1" customFormat="1" ht="12" customHeight="1">
      <c r="A54" s="608" t="s">
        <v>368</v>
      </c>
      <c r="B54" s="586" t="s">
        <v>354</v>
      </c>
      <c r="C54" s="579"/>
    </row>
    <row r="55" spans="1:3" s="1" customFormat="1" ht="12" customHeight="1">
      <c r="A55" s="608" t="s">
        <v>369</v>
      </c>
      <c r="B55" s="586" t="s">
        <v>355</v>
      </c>
      <c r="C55" s="579"/>
    </row>
    <row r="56" spans="1:3" s="1" customFormat="1" ht="12" customHeight="1">
      <c r="A56" s="608" t="s">
        <v>370</v>
      </c>
      <c r="B56" s="586" t="s">
        <v>356</v>
      </c>
      <c r="C56" s="579"/>
    </row>
    <row r="57" spans="1:3" s="1" customFormat="1" ht="12" customHeight="1">
      <c r="A57" s="608" t="s">
        <v>371</v>
      </c>
      <c r="B57" s="586" t="s">
        <v>357</v>
      </c>
      <c r="C57" s="579"/>
    </row>
    <row r="58" spans="1:3" s="1" customFormat="1" ht="12" customHeight="1">
      <c r="A58" s="608" t="s">
        <v>372</v>
      </c>
      <c r="B58" s="586" t="s">
        <v>358</v>
      </c>
      <c r="C58" s="579"/>
    </row>
    <row r="59" spans="1:3" s="1" customFormat="1" ht="12" customHeight="1">
      <c r="A59" s="609" t="s">
        <v>201</v>
      </c>
      <c r="B59" s="588" t="s">
        <v>359</v>
      </c>
      <c r="C59" s="610">
        <f>+C60+C61+C62+C63+C64</f>
        <v>0</v>
      </c>
    </row>
    <row r="60" spans="1:3" s="1" customFormat="1" ht="12" customHeight="1">
      <c r="A60" s="608" t="s">
        <v>373</v>
      </c>
      <c r="B60" s="586" t="s">
        <v>360</v>
      </c>
      <c r="C60" s="579"/>
    </row>
    <row r="61" spans="1:3" s="1" customFormat="1" ht="12" customHeight="1">
      <c r="A61" s="608" t="s">
        <v>374</v>
      </c>
      <c r="B61" s="586" t="s">
        <v>361</v>
      </c>
      <c r="C61" s="579"/>
    </row>
    <row r="62" spans="1:3" s="1" customFormat="1" ht="12" customHeight="1">
      <c r="A62" s="608" t="s">
        <v>375</v>
      </c>
      <c r="B62" s="586" t="s">
        <v>362</v>
      </c>
      <c r="C62" s="579"/>
    </row>
    <row r="63" spans="1:3" s="1" customFormat="1" ht="12" customHeight="1">
      <c r="A63" s="608" t="s">
        <v>376</v>
      </c>
      <c r="B63" s="586" t="s">
        <v>363</v>
      </c>
      <c r="C63" s="579"/>
    </row>
    <row r="64" spans="1:3" s="1" customFormat="1" ht="12" customHeight="1" thickBot="1">
      <c r="A64" s="611" t="s">
        <v>377</v>
      </c>
      <c r="B64" s="596" t="s">
        <v>364</v>
      </c>
      <c r="C64" s="612"/>
    </row>
    <row r="65" spans="1:3" s="1" customFormat="1" ht="13.5" customHeight="1" thickBot="1">
      <c r="A65" s="604" t="s">
        <v>81</v>
      </c>
      <c r="B65" s="558" t="s">
        <v>365</v>
      </c>
      <c r="C65" s="605">
        <f>+C51+C52</f>
        <v>7197</v>
      </c>
    </row>
    <row r="66" spans="1:3" s="1" customFormat="1" ht="13.5" customHeight="1" thickBot="1">
      <c r="A66" s="613" t="s">
        <v>82</v>
      </c>
      <c r="B66" s="600" t="s">
        <v>366</v>
      </c>
      <c r="C66" s="614"/>
    </row>
    <row r="67" spans="1:3" s="1" customFormat="1" ht="14.25" customHeight="1" thickBot="1">
      <c r="A67" s="604" t="s">
        <v>83</v>
      </c>
      <c r="B67" s="558" t="s">
        <v>367</v>
      </c>
      <c r="C67" s="605">
        <f>+C65+C66</f>
        <v>7197</v>
      </c>
    </row>
    <row r="68" spans="1:3" s="1" customFormat="1" ht="12.75" customHeight="1">
      <c r="A68" s="6"/>
      <c r="B68" s="7"/>
      <c r="C68" s="297"/>
    </row>
    <row r="69" spans="1:3" ht="16.5" customHeight="1">
      <c r="A69" s="739" t="s">
        <v>99</v>
      </c>
      <c r="B69" s="739"/>
      <c r="C69" s="739"/>
    </row>
    <row r="70" spans="1:3" s="299" customFormat="1" ht="16.5" customHeight="1" thickBot="1">
      <c r="A70" s="745" t="s">
        <v>208</v>
      </c>
      <c r="B70" s="745"/>
      <c r="C70" s="136" t="s">
        <v>400</v>
      </c>
    </row>
    <row r="71" spans="1:3" ht="37.5" customHeight="1" thickBot="1">
      <c r="A71" s="552" t="s">
        <v>68</v>
      </c>
      <c r="B71" s="553" t="s">
        <v>100</v>
      </c>
      <c r="C71" s="554" t="s">
        <v>378</v>
      </c>
    </row>
    <row r="72" spans="1:3" s="32" customFormat="1" ht="12" customHeight="1" thickBot="1">
      <c r="A72" s="552">
        <v>1</v>
      </c>
      <c r="B72" s="553">
        <v>2</v>
      </c>
      <c r="C72" s="705">
        <v>3</v>
      </c>
    </row>
    <row r="73" spans="1:3" ht="13.5" customHeight="1" thickBot="1">
      <c r="A73" s="555" t="s">
        <v>70</v>
      </c>
      <c r="B73" s="619" t="s">
        <v>553</v>
      </c>
      <c r="C73" s="556">
        <f>+C74+C75+C76+C77+C78</f>
        <v>13811</v>
      </c>
    </row>
    <row r="74" spans="1:3" ht="12" customHeight="1">
      <c r="A74" s="566" t="s">
        <v>168</v>
      </c>
      <c r="B74" s="432" t="s">
        <v>101</v>
      </c>
      <c r="C74" s="567">
        <v>4336</v>
      </c>
    </row>
    <row r="75" spans="1:3" ht="12" customHeight="1">
      <c r="A75" s="560" t="s">
        <v>169</v>
      </c>
      <c r="B75" s="435" t="s">
        <v>263</v>
      </c>
      <c r="C75" s="568">
        <v>1029</v>
      </c>
    </row>
    <row r="76" spans="1:3" ht="12" customHeight="1">
      <c r="A76" s="560" t="s">
        <v>170</v>
      </c>
      <c r="B76" s="435" t="s">
        <v>196</v>
      </c>
      <c r="C76" s="578">
        <v>7061</v>
      </c>
    </row>
    <row r="77" spans="1:3" ht="12" customHeight="1">
      <c r="A77" s="560" t="s">
        <v>171</v>
      </c>
      <c r="B77" s="620" t="s">
        <v>264</v>
      </c>
      <c r="C77" s="578">
        <v>105</v>
      </c>
    </row>
    <row r="78" spans="1:3" ht="12" customHeight="1">
      <c r="A78" s="560" t="s">
        <v>182</v>
      </c>
      <c r="B78" s="621" t="s">
        <v>265</v>
      </c>
      <c r="C78" s="578">
        <f>C80+C81+C82</f>
        <v>1280</v>
      </c>
    </row>
    <row r="79" spans="1:3" ht="12" customHeight="1">
      <c r="A79" s="560" t="s">
        <v>172</v>
      </c>
      <c r="B79" s="435" t="s">
        <v>287</v>
      </c>
      <c r="C79" s="578"/>
    </row>
    <row r="80" spans="1:3" ht="12" customHeight="1">
      <c r="A80" s="560" t="s">
        <v>173</v>
      </c>
      <c r="B80" s="622" t="s">
        <v>288</v>
      </c>
      <c r="C80" s="578">
        <v>350</v>
      </c>
    </row>
    <row r="81" spans="1:3" ht="12" customHeight="1">
      <c r="A81" s="560" t="s">
        <v>183</v>
      </c>
      <c r="B81" s="622" t="s">
        <v>379</v>
      </c>
      <c r="C81" s="578">
        <v>430</v>
      </c>
    </row>
    <row r="82" spans="1:3" ht="12" customHeight="1">
      <c r="A82" s="560" t="s">
        <v>184</v>
      </c>
      <c r="B82" s="623" t="s">
        <v>289</v>
      </c>
      <c r="C82" s="578">
        <v>500</v>
      </c>
    </row>
    <row r="83" spans="1:3" ht="12" customHeight="1">
      <c r="A83" s="569" t="s">
        <v>185</v>
      </c>
      <c r="B83" s="624" t="s">
        <v>290</v>
      </c>
      <c r="C83" s="578"/>
    </row>
    <row r="84" spans="1:3" ht="12" customHeight="1">
      <c r="A84" s="560" t="s">
        <v>186</v>
      </c>
      <c r="B84" s="624" t="s">
        <v>291</v>
      </c>
      <c r="C84" s="578"/>
    </row>
    <row r="85" spans="1:3" ht="12" customHeight="1" thickBot="1">
      <c r="A85" s="625" t="s">
        <v>188</v>
      </c>
      <c r="B85" s="626" t="s">
        <v>292</v>
      </c>
      <c r="C85" s="627"/>
    </row>
    <row r="86" spans="1:3" ht="12" customHeight="1" thickBot="1">
      <c r="A86" s="557" t="s">
        <v>71</v>
      </c>
      <c r="B86" s="628" t="s">
        <v>554</v>
      </c>
      <c r="C86" s="565">
        <f>+C87+C88+C89</f>
        <v>0</v>
      </c>
    </row>
    <row r="87" spans="1:3" ht="12" customHeight="1">
      <c r="A87" s="575" t="s">
        <v>174</v>
      </c>
      <c r="B87" s="435" t="s">
        <v>380</v>
      </c>
      <c r="C87" s="576"/>
    </row>
    <row r="88" spans="1:3" ht="12" customHeight="1">
      <c r="A88" s="575" t="s">
        <v>175</v>
      </c>
      <c r="B88" s="580" t="s">
        <v>267</v>
      </c>
      <c r="C88" s="568"/>
    </row>
    <row r="89" spans="1:3" ht="12" customHeight="1">
      <c r="A89" s="575" t="s">
        <v>176</v>
      </c>
      <c r="B89" s="586" t="s">
        <v>410</v>
      </c>
      <c r="C89" s="562"/>
    </row>
    <row r="90" spans="1:3" ht="12" customHeight="1">
      <c r="A90" s="575" t="s">
        <v>177</v>
      </c>
      <c r="B90" s="586" t="s">
        <v>480</v>
      </c>
      <c r="C90" s="562"/>
    </row>
    <row r="91" spans="1:3" ht="12" customHeight="1">
      <c r="A91" s="575" t="s">
        <v>178</v>
      </c>
      <c r="B91" s="586" t="s">
        <v>411</v>
      </c>
      <c r="C91" s="562"/>
    </row>
    <row r="92" spans="1:3" ht="15.75">
      <c r="A92" s="575" t="s">
        <v>187</v>
      </c>
      <c r="B92" s="586" t="s">
        <v>412</v>
      </c>
      <c r="C92" s="562"/>
    </row>
    <row r="93" spans="1:3" ht="12" customHeight="1">
      <c r="A93" s="575" t="s">
        <v>189</v>
      </c>
      <c r="B93" s="629" t="s">
        <v>384</v>
      </c>
      <c r="C93" s="562"/>
    </row>
    <row r="94" spans="1:3" ht="12" customHeight="1">
      <c r="A94" s="575" t="s">
        <v>268</v>
      </c>
      <c r="B94" s="629" t="s">
        <v>385</v>
      </c>
      <c r="C94" s="562"/>
    </row>
    <row r="95" spans="1:3" ht="12" customHeight="1">
      <c r="A95" s="575" t="s">
        <v>269</v>
      </c>
      <c r="B95" s="629" t="s">
        <v>383</v>
      </c>
      <c r="C95" s="562"/>
    </row>
    <row r="96" spans="1:3" ht="24" customHeight="1" thickBot="1">
      <c r="A96" s="569" t="s">
        <v>270</v>
      </c>
      <c r="B96" s="630" t="s">
        <v>382</v>
      </c>
      <c r="C96" s="631"/>
    </row>
    <row r="97" spans="1:3" ht="12" customHeight="1" thickBot="1">
      <c r="A97" s="557" t="s">
        <v>72</v>
      </c>
      <c r="B97" s="445" t="s">
        <v>413</v>
      </c>
      <c r="C97" s="565">
        <f>+C98+C99</f>
        <v>0</v>
      </c>
    </row>
    <row r="98" spans="1:3" ht="12" customHeight="1">
      <c r="A98" s="575" t="s">
        <v>148</v>
      </c>
      <c r="B98" s="443" t="s">
        <v>118</v>
      </c>
      <c r="C98" s="576"/>
    </row>
    <row r="99" spans="1:3" ht="12" customHeight="1" thickBot="1">
      <c r="A99" s="577" t="s">
        <v>149</v>
      </c>
      <c r="B99" s="580" t="s">
        <v>119</v>
      </c>
      <c r="C99" s="578"/>
    </row>
    <row r="100" spans="1:3" s="290" customFormat="1" ht="12" customHeight="1" thickBot="1">
      <c r="A100" s="604" t="s">
        <v>73</v>
      </c>
      <c r="B100" s="558" t="s">
        <v>386</v>
      </c>
      <c r="C100" s="632"/>
    </row>
    <row r="101" spans="1:3" ht="14.25" customHeight="1" thickBot="1">
      <c r="A101" s="633" t="s">
        <v>74</v>
      </c>
      <c r="B101" s="634" t="s">
        <v>213</v>
      </c>
      <c r="C101" s="556">
        <f>+C73+C86+C97+C100</f>
        <v>13811</v>
      </c>
    </row>
    <row r="102" spans="1:3" ht="12" customHeight="1" thickBot="1">
      <c r="A102" s="604" t="s">
        <v>75</v>
      </c>
      <c r="B102" s="558" t="s">
        <v>481</v>
      </c>
      <c r="C102" s="565">
        <f>+C103+C111</f>
        <v>0</v>
      </c>
    </row>
    <row r="103" spans="1:3" ht="12" customHeight="1" thickBot="1">
      <c r="A103" s="691" t="s">
        <v>155</v>
      </c>
      <c r="B103" s="636" t="s">
        <v>486</v>
      </c>
      <c r="C103" s="565">
        <f>+C104+C105+C106+C107+C108+C109+C110</f>
        <v>0</v>
      </c>
    </row>
    <row r="104" spans="1:3" ht="12" customHeight="1">
      <c r="A104" s="638" t="s">
        <v>158</v>
      </c>
      <c r="B104" s="563" t="s">
        <v>387</v>
      </c>
      <c r="C104" s="639"/>
    </row>
    <row r="105" spans="1:3" ht="12" customHeight="1">
      <c r="A105" s="608" t="s">
        <v>159</v>
      </c>
      <c r="B105" s="586" t="s">
        <v>388</v>
      </c>
      <c r="C105" s="640"/>
    </row>
    <row r="106" spans="1:3" ht="12" customHeight="1">
      <c r="A106" s="608" t="s">
        <v>160</v>
      </c>
      <c r="B106" s="586" t="s">
        <v>389</v>
      </c>
      <c r="C106" s="640"/>
    </row>
    <row r="107" spans="1:3" ht="12" customHeight="1">
      <c r="A107" s="608" t="s">
        <v>161</v>
      </c>
      <c r="B107" s="586" t="s">
        <v>390</v>
      </c>
      <c r="C107" s="640"/>
    </row>
    <row r="108" spans="1:3" ht="12" customHeight="1">
      <c r="A108" s="608" t="s">
        <v>254</v>
      </c>
      <c r="B108" s="586" t="s">
        <v>391</v>
      </c>
      <c r="C108" s="640"/>
    </row>
    <row r="109" spans="1:3" ht="12" customHeight="1">
      <c r="A109" s="608" t="s">
        <v>271</v>
      </c>
      <c r="B109" s="586" t="s">
        <v>392</v>
      </c>
      <c r="C109" s="640"/>
    </row>
    <row r="110" spans="1:3" ht="12" customHeight="1" thickBot="1">
      <c r="A110" s="641" t="s">
        <v>272</v>
      </c>
      <c r="B110" s="642" t="s">
        <v>393</v>
      </c>
      <c r="C110" s="643"/>
    </row>
    <row r="111" spans="1:3" ht="13.5" customHeight="1" thickBot="1">
      <c r="A111" s="691" t="s">
        <v>156</v>
      </c>
      <c r="B111" s="636" t="s">
        <v>574</v>
      </c>
      <c r="C111" s="565">
        <f>+C112+C113+C114+C115+C116+C117+C118+C119</f>
        <v>0</v>
      </c>
    </row>
    <row r="112" spans="1:3" ht="12" customHeight="1">
      <c r="A112" s="638" t="s">
        <v>164</v>
      </c>
      <c r="B112" s="563" t="s">
        <v>387</v>
      </c>
      <c r="C112" s="639"/>
    </row>
    <row r="113" spans="1:3" ht="12" customHeight="1">
      <c r="A113" s="608" t="s">
        <v>165</v>
      </c>
      <c r="B113" s="586" t="s">
        <v>394</v>
      </c>
      <c r="C113" s="640"/>
    </row>
    <row r="114" spans="1:3" ht="12" customHeight="1">
      <c r="A114" s="608" t="s">
        <v>166</v>
      </c>
      <c r="B114" s="586" t="s">
        <v>389</v>
      </c>
      <c r="C114" s="640"/>
    </row>
    <row r="115" spans="1:3" ht="12" customHeight="1">
      <c r="A115" s="608" t="s">
        <v>167</v>
      </c>
      <c r="B115" s="586" t="s">
        <v>390</v>
      </c>
      <c r="C115" s="640"/>
    </row>
    <row r="116" spans="1:3" ht="12" customHeight="1">
      <c r="A116" s="608" t="s">
        <v>255</v>
      </c>
      <c r="B116" s="586" t="s">
        <v>391</v>
      </c>
      <c r="C116" s="640"/>
    </row>
    <row r="117" spans="1:3" ht="12" customHeight="1">
      <c r="A117" s="608" t="s">
        <v>273</v>
      </c>
      <c r="B117" s="586" t="s">
        <v>395</v>
      </c>
      <c r="C117" s="640"/>
    </row>
    <row r="118" spans="1:3" ht="12" customHeight="1">
      <c r="A118" s="608" t="s">
        <v>274</v>
      </c>
      <c r="B118" s="586" t="s">
        <v>393</v>
      </c>
      <c r="C118" s="640"/>
    </row>
    <row r="119" spans="1:3" ht="12" customHeight="1" thickBot="1">
      <c r="A119" s="641" t="s">
        <v>275</v>
      </c>
      <c r="B119" s="642" t="s">
        <v>484</v>
      </c>
      <c r="C119" s="643"/>
    </row>
    <row r="120" spans="1:3" ht="15" customHeight="1" thickBot="1">
      <c r="A120" s="604" t="s">
        <v>76</v>
      </c>
      <c r="B120" s="558" t="s">
        <v>396</v>
      </c>
      <c r="C120" s="644">
        <f>+C101+C102</f>
        <v>13811</v>
      </c>
    </row>
    <row r="121" spans="1:9" ht="15" customHeight="1" thickBot="1">
      <c r="A121" s="604" t="s">
        <v>77</v>
      </c>
      <c r="B121" s="558" t="s">
        <v>397</v>
      </c>
      <c r="C121" s="645"/>
      <c r="F121" s="33"/>
      <c r="G121" s="122"/>
      <c r="H121" s="122"/>
      <c r="I121" s="122"/>
    </row>
    <row r="122" spans="1:3" s="1" customFormat="1" ht="13.5" customHeight="1" thickBot="1">
      <c r="A122" s="646" t="s">
        <v>78</v>
      </c>
      <c r="B122" s="600" t="s">
        <v>398</v>
      </c>
      <c r="C122" s="605">
        <f>+C120+C121</f>
        <v>13811</v>
      </c>
    </row>
    <row r="123" spans="1:3" ht="7.5" customHeight="1">
      <c r="A123" s="647"/>
      <c r="B123" s="647"/>
      <c r="C123" s="648"/>
    </row>
    <row r="124" spans="1:3" ht="15.75">
      <c r="A124" s="736" t="s">
        <v>216</v>
      </c>
      <c r="B124" s="736"/>
      <c r="C124" s="736"/>
    </row>
    <row r="125" spans="1:3" ht="15" customHeight="1" thickBot="1">
      <c r="A125" s="742" t="s">
        <v>209</v>
      </c>
      <c r="B125" s="742"/>
      <c r="C125" s="649" t="s">
        <v>400</v>
      </c>
    </row>
    <row r="126" spans="1:4" ht="31.5" customHeight="1" thickBot="1">
      <c r="A126" s="557">
        <v>1</v>
      </c>
      <c r="B126" s="628" t="s">
        <v>282</v>
      </c>
      <c r="C126" s="650">
        <f>+C51-C101</f>
        <v>-6614</v>
      </c>
      <c r="D126" s="128"/>
    </row>
    <row r="127" spans="1:3" ht="7.5" customHeight="1">
      <c r="A127" s="381"/>
      <c r="B127" s="381"/>
      <c r="C127" s="382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Murakeresztúr Község Önkormányzat
2013. ÉVI KÖLTSÉGVETÉS
ÖNKÉNT VÁLLALT FELADATAINAK MÉRLEGE&amp;10
&amp;R&amp;"Times New Roman CE,Félkövér dőlt"&amp;11 1.3. melléklet a 2/2013. (III.08.) önkormányzati rendelethez</oddHeader>
  </headerFooter>
  <rowBreaks count="1" manualBreakCount="1"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00" workbookViewId="0" topLeftCell="A1">
      <selection activeCell="C14" sqref="C14"/>
    </sheetView>
  </sheetViews>
  <sheetFormatPr defaultColWidth="9.00390625" defaultRowHeight="12.75"/>
  <cols>
    <col min="1" max="1" width="6.875" style="44" customWidth="1"/>
    <col min="2" max="2" width="55.125" style="190" customWidth="1"/>
    <col min="3" max="3" width="16.375" style="44" customWidth="1"/>
    <col min="4" max="4" width="55.125" style="44" customWidth="1"/>
    <col min="5" max="5" width="16.375" style="44" customWidth="1"/>
    <col min="6" max="6" width="4.875" style="44" customWidth="1"/>
    <col min="7" max="16384" width="9.375" style="44" customWidth="1"/>
  </cols>
  <sheetData>
    <row r="1" spans="2:6" ht="39.75" customHeight="1">
      <c r="B1" s="311" t="s">
        <v>217</v>
      </c>
      <c r="C1" s="312"/>
      <c r="D1" s="312"/>
      <c r="E1" s="312"/>
      <c r="F1" s="749" t="s">
        <v>605</v>
      </c>
    </row>
    <row r="2" spans="5:6" ht="14.25" thickBot="1">
      <c r="E2" s="313" t="s">
        <v>124</v>
      </c>
      <c r="F2" s="749"/>
    </row>
    <row r="3" spans="1:6" ht="18" customHeight="1" thickBot="1">
      <c r="A3" s="747" t="s">
        <v>128</v>
      </c>
      <c r="B3" s="314" t="s">
        <v>112</v>
      </c>
      <c r="C3" s="315"/>
      <c r="D3" s="314" t="s">
        <v>116</v>
      </c>
      <c r="E3" s="316"/>
      <c r="F3" s="749"/>
    </row>
    <row r="4" spans="1:6" s="317" customFormat="1" ht="35.25" customHeight="1" thickBot="1">
      <c r="A4" s="748"/>
      <c r="B4" s="191" t="s">
        <v>125</v>
      </c>
      <c r="C4" s="192" t="s">
        <v>378</v>
      </c>
      <c r="D4" s="191" t="s">
        <v>125</v>
      </c>
      <c r="E4" s="43" t="s">
        <v>378</v>
      </c>
      <c r="F4" s="749"/>
    </row>
    <row r="5" spans="1:6" s="322" customFormat="1" ht="12" customHeight="1" thickBot="1">
      <c r="A5" s="318">
        <v>1</v>
      </c>
      <c r="B5" s="319">
        <v>2</v>
      </c>
      <c r="C5" s="320" t="s">
        <v>72</v>
      </c>
      <c r="D5" s="319" t="s">
        <v>73</v>
      </c>
      <c r="E5" s="321" t="s">
        <v>74</v>
      </c>
      <c r="F5" s="749"/>
    </row>
    <row r="6" spans="1:6" ht="12.75" customHeight="1">
      <c r="A6" s="323" t="s">
        <v>70</v>
      </c>
      <c r="B6" s="324" t="s">
        <v>241</v>
      </c>
      <c r="C6" s="300">
        <v>28332</v>
      </c>
      <c r="D6" s="324" t="s">
        <v>126</v>
      </c>
      <c r="E6" s="306">
        <v>70732</v>
      </c>
      <c r="F6" s="749"/>
    </row>
    <row r="7" spans="1:6" ht="12.75" customHeight="1">
      <c r="A7" s="325" t="s">
        <v>71</v>
      </c>
      <c r="B7" s="326" t="s">
        <v>113</v>
      </c>
      <c r="C7" s="301">
        <v>27787</v>
      </c>
      <c r="D7" s="326" t="s">
        <v>263</v>
      </c>
      <c r="E7" s="307">
        <v>17429</v>
      </c>
      <c r="F7" s="749"/>
    </row>
    <row r="8" spans="1:6" ht="12.75" customHeight="1">
      <c r="A8" s="325" t="s">
        <v>72</v>
      </c>
      <c r="B8" s="326" t="s">
        <v>115</v>
      </c>
      <c r="C8" s="301">
        <v>2880</v>
      </c>
      <c r="D8" s="326" t="s">
        <v>428</v>
      </c>
      <c r="E8" s="307">
        <v>70092</v>
      </c>
      <c r="F8" s="749"/>
    </row>
    <row r="9" spans="1:6" ht="12.75" customHeight="1">
      <c r="A9" s="325" t="s">
        <v>73</v>
      </c>
      <c r="B9" s="327" t="s">
        <v>415</v>
      </c>
      <c r="C9" s="301">
        <v>92190</v>
      </c>
      <c r="D9" s="326" t="s">
        <v>264</v>
      </c>
      <c r="E9" s="307">
        <v>105</v>
      </c>
      <c r="F9" s="749"/>
    </row>
    <row r="10" spans="1:6" ht="12.75" customHeight="1">
      <c r="A10" s="325" t="s">
        <v>74</v>
      </c>
      <c r="B10" s="326" t="s">
        <v>416</v>
      </c>
      <c r="C10" s="301">
        <v>20756</v>
      </c>
      <c r="D10" s="326" t="s">
        <v>265</v>
      </c>
      <c r="E10" s="307">
        <v>19669</v>
      </c>
      <c r="F10" s="749"/>
    </row>
    <row r="11" spans="1:6" ht="12.75" customHeight="1">
      <c r="A11" s="325" t="s">
        <v>75</v>
      </c>
      <c r="B11" s="326" t="s">
        <v>449</v>
      </c>
      <c r="C11" s="302"/>
      <c r="D11" s="326" t="s">
        <v>102</v>
      </c>
      <c r="E11" s="307"/>
      <c r="F11" s="749"/>
    </row>
    <row r="12" spans="1:6" ht="12.75" customHeight="1">
      <c r="A12" s="325" t="s">
        <v>76</v>
      </c>
      <c r="B12" s="326" t="s">
        <v>417</v>
      </c>
      <c r="C12" s="301">
        <v>720</v>
      </c>
      <c r="D12" s="326" t="s">
        <v>61</v>
      </c>
      <c r="E12" s="307"/>
      <c r="F12" s="749"/>
    </row>
    <row r="13" spans="1:6" ht="12.75" customHeight="1">
      <c r="A13" s="325" t="s">
        <v>77</v>
      </c>
      <c r="B13" s="326" t="s">
        <v>418</v>
      </c>
      <c r="C13" s="301"/>
      <c r="D13" s="37"/>
      <c r="E13" s="307"/>
      <c r="F13" s="749"/>
    </row>
    <row r="14" spans="1:6" ht="12.75" customHeight="1">
      <c r="A14" s="325" t="s">
        <v>78</v>
      </c>
      <c r="B14" s="328" t="s">
        <v>419</v>
      </c>
      <c r="C14" s="302"/>
      <c r="D14" s="37"/>
      <c r="E14" s="307"/>
      <c r="F14" s="749"/>
    </row>
    <row r="15" spans="1:6" ht="12.75" customHeight="1">
      <c r="A15" s="325" t="s">
        <v>79</v>
      </c>
      <c r="B15" s="37"/>
      <c r="C15" s="301"/>
      <c r="D15" s="37"/>
      <c r="E15" s="307"/>
      <c r="F15" s="749"/>
    </row>
    <row r="16" spans="1:6" ht="12.75" customHeight="1">
      <c r="A16" s="325" t="s">
        <v>80</v>
      </c>
      <c r="B16" s="37"/>
      <c r="C16" s="301"/>
      <c r="D16" s="37"/>
      <c r="E16" s="307"/>
      <c r="F16" s="749"/>
    </row>
    <row r="17" spans="1:6" ht="12.75" customHeight="1" thickBot="1">
      <c r="A17" s="325" t="s">
        <v>81</v>
      </c>
      <c r="B17" s="45"/>
      <c r="C17" s="303"/>
      <c r="D17" s="37"/>
      <c r="E17" s="308"/>
      <c r="F17" s="749"/>
    </row>
    <row r="18" spans="1:6" ht="15.75" customHeight="1" thickBot="1">
      <c r="A18" s="329" t="s">
        <v>82</v>
      </c>
      <c r="B18" s="123" t="s">
        <v>442</v>
      </c>
      <c r="C18" s="304">
        <f>+C6+C7+C8+C9+C10+C12+C13+C14+C15+C16+C17</f>
        <v>172665</v>
      </c>
      <c r="D18" s="123" t="s">
        <v>441</v>
      </c>
      <c r="E18" s="309">
        <f>SUM(E6:E17)</f>
        <v>178027</v>
      </c>
      <c r="F18" s="749"/>
    </row>
    <row r="19" spans="1:6" ht="12.75" customHeight="1">
      <c r="A19" s="330" t="s">
        <v>83</v>
      </c>
      <c r="B19" s="331" t="s">
        <v>420</v>
      </c>
      <c r="C19" s="332">
        <f>+C20+C21+C22+C23</f>
        <v>5362</v>
      </c>
      <c r="D19" s="333" t="s">
        <v>276</v>
      </c>
      <c r="E19" s="310"/>
      <c r="F19" s="749"/>
    </row>
    <row r="20" spans="1:6" ht="12.75" customHeight="1">
      <c r="A20" s="334" t="s">
        <v>84</v>
      </c>
      <c r="B20" s="333" t="s">
        <v>354</v>
      </c>
      <c r="C20" s="76">
        <v>5362</v>
      </c>
      <c r="D20" s="333" t="s">
        <v>277</v>
      </c>
      <c r="E20" s="77"/>
      <c r="F20" s="749"/>
    </row>
    <row r="21" spans="1:6" ht="12.75" customHeight="1">
      <c r="A21" s="334" t="s">
        <v>85</v>
      </c>
      <c r="B21" s="333" t="s">
        <v>355</v>
      </c>
      <c r="C21" s="76"/>
      <c r="D21" s="333" t="s">
        <v>214</v>
      </c>
      <c r="E21" s="77"/>
      <c r="F21" s="749"/>
    </row>
    <row r="22" spans="1:6" ht="12.75" customHeight="1">
      <c r="A22" s="334" t="s">
        <v>86</v>
      </c>
      <c r="B22" s="333" t="s">
        <v>421</v>
      </c>
      <c r="C22" s="76"/>
      <c r="D22" s="333" t="s">
        <v>215</v>
      </c>
      <c r="E22" s="77"/>
      <c r="F22" s="749"/>
    </row>
    <row r="23" spans="1:6" ht="12.75" customHeight="1">
      <c r="A23" s="334" t="s">
        <v>87</v>
      </c>
      <c r="B23" s="333" t="s">
        <v>422</v>
      </c>
      <c r="C23" s="76"/>
      <c r="D23" s="331" t="s">
        <v>429</v>
      </c>
      <c r="E23" s="77"/>
      <c r="F23" s="749"/>
    </row>
    <row r="24" spans="1:6" ht="12.75" customHeight="1">
      <c r="A24" s="334" t="s">
        <v>88</v>
      </c>
      <c r="B24" s="333" t="s">
        <v>423</v>
      </c>
      <c r="C24" s="335">
        <f>+C25+C26</f>
        <v>0</v>
      </c>
      <c r="D24" s="333" t="s">
        <v>278</v>
      </c>
      <c r="E24" s="77"/>
      <c r="F24" s="749"/>
    </row>
    <row r="25" spans="1:6" ht="12.75" customHeight="1">
      <c r="A25" s="330" t="s">
        <v>89</v>
      </c>
      <c r="B25" s="331" t="s">
        <v>424</v>
      </c>
      <c r="C25" s="305"/>
      <c r="D25" s="324" t="s">
        <v>279</v>
      </c>
      <c r="E25" s="310"/>
      <c r="F25" s="749"/>
    </row>
    <row r="26" spans="1:6" ht="12.75" customHeight="1" thickBot="1">
      <c r="A26" s="334" t="s">
        <v>90</v>
      </c>
      <c r="B26" s="333" t="s">
        <v>364</v>
      </c>
      <c r="C26" s="76"/>
      <c r="D26" s="37"/>
      <c r="E26" s="77"/>
      <c r="F26" s="749"/>
    </row>
    <row r="27" spans="1:6" ht="15.75" customHeight="1" thickBot="1">
      <c r="A27" s="329" t="s">
        <v>91</v>
      </c>
      <c r="B27" s="123" t="s">
        <v>439</v>
      </c>
      <c r="C27" s="304">
        <f>+C19+C24</f>
        <v>5362</v>
      </c>
      <c r="D27" s="123" t="s">
        <v>440</v>
      </c>
      <c r="E27" s="309">
        <f>SUM(E19:E26)</f>
        <v>0</v>
      </c>
      <c r="F27" s="749"/>
    </row>
    <row r="28" spans="1:6" ht="18" customHeight="1" thickBot="1">
      <c r="A28" s="329" t="s">
        <v>92</v>
      </c>
      <c r="B28" s="336" t="s">
        <v>427</v>
      </c>
      <c r="C28" s="304">
        <f>+C18+C27</f>
        <v>178027</v>
      </c>
      <c r="D28" s="336" t="s">
        <v>430</v>
      </c>
      <c r="E28" s="309">
        <f>+E18+E27</f>
        <v>178027</v>
      </c>
      <c r="F28" s="749"/>
    </row>
    <row r="29" spans="1:6" ht="18" customHeight="1" thickBot="1">
      <c r="A29" s="329" t="s">
        <v>93</v>
      </c>
      <c r="B29" s="123" t="s">
        <v>425</v>
      </c>
      <c r="C29" s="340"/>
      <c r="D29" s="123" t="s">
        <v>431</v>
      </c>
      <c r="E29" s="339"/>
      <c r="F29" s="749"/>
    </row>
    <row r="30" spans="1:6" ht="13.5" thickBot="1">
      <c r="A30" s="329" t="s">
        <v>94</v>
      </c>
      <c r="B30" s="337" t="s">
        <v>426</v>
      </c>
      <c r="C30" s="338">
        <f>+C28+C29</f>
        <v>178027</v>
      </c>
      <c r="D30" s="337" t="s">
        <v>432</v>
      </c>
      <c r="E30" s="338">
        <f>+E28+E29</f>
        <v>178027</v>
      </c>
      <c r="F30" s="749"/>
    </row>
    <row r="31" spans="1:6" ht="13.5" thickBot="1">
      <c r="A31" s="329" t="s">
        <v>95</v>
      </c>
      <c r="B31" s="337" t="s">
        <v>221</v>
      </c>
      <c r="C31" s="338">
        <f>IF(C18-E18&lt;0,E18-C18,"-")</f>
        <v>5362</v>
      </c>
      <c r="D31" s="337" t="s">
        <v>222</v>
      </c>
      <c r="E31" s="338" t="str">
        <f>IF(C18-E18&gt;0,C18-E18,"-")</f>
        <v>-</v>
      </c>
      <c r="F31" s="749"/>
    </row>
    <row r="32" spans="1:6" ht="13.5" thickBot="1">
      <c r="A32" s="329" t="s">
        <v>96</v>
      </c>
      <c r="B32" s="337" t="s">
        <v>433</v>
      </c>
      <c r="C32" s="338" t="str">
        <f>IF(C18+C19-E28&lt;0,E28-(C18+C19),"-")</f>
        <v>-</v>
      </c>
      <c r="D32" s="337" t="s">
        <v>434</v>
      </c>
      <c r="E32" s="338" t="str">
        <f>IF(C18+C19-E28&gt;0,C18+C19-E28,"-")</f>
        <v>-</v>
      </c>
      <c r="F32" s="749"/>
    </row>
  </sheetData>
  <sheetProtection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15" workbookViewId="0" topLeftCell="A1">
      <selection activeCell="B8" sqref="B8"/>
    </sheetView>
  </sheetViews>
  <sheetFormatPr defaultColWidth="9.00390625" defaultRowHeight="12.75"/>
  <cols>
    <col min="1" max="1" width="6.875" style="44" customWidth="1"/>
    <col min="2" max="2" width="55.125" style="190" customWidth="1"/>
    <col min="3" max="3" width="16.375" style="44" customWidth="1"/>
    <col min="4" max="4" width="55.125" style="44" customWidth="1"/>
    <col min="5" max="5" width="16.375" style="44" customWidth="1"/>
    <col min="6" max="6" width="4.875" style="44" customWidth="1"/>
    <col min="7" max="16384" width="9.375" style="44" customWidth="1"/>
  </cols>
  <sheetData>
    <row r="1" spans="2:6" ht="31.5">
      <c r="B1" s="311" t="s">
        <v>218</v>
      </c>
      <c r="C1" s="312"/>
      <c r="D1" s="312"/>
      <c r="E1" s="312"/>
      <c r="F1" s="749" t="s">
        <v>606</v>
      </c>
    </row>
    <row r="2" spans="5:6" ht="14.25" thickBot="1">
      <c r="E2" s="313" t="s">
        <v>124</v>
      </c>
      <c r="F2" s="749"/>
    </row>
    <row r="3" spans="1:6" ht="13.5" thickBot="1">
      <c r="A3" s="750" t="s">
        <v>128</v>
      </c>
      <c r="B3" s="314" t="s">
        <v>112</v>
      </c>
      <c r="C3" s="315"/>
      <c r="D3" s="314" t="s">
        <v>116</v>
      </c>
      <c r="E3" s="316"/>
      <c r="F3" s="749"/>
    </row>
    <row r="4" spans="1:6" s="317" customFormat="1" ht="24.75" thickBot="1">
      <c r="A4" s="751"/>
      <c r="B4" s="191" t="s">
        <v>125</v>
      </c>
      <c r="C4" s="192" t="s">
        <v>378</v>
      </c>
      <c r="D4" s="191" t="s">
        <v>125</v>
      </c>
      <c r="E4" s="43" t="s">
        <v>378</v>
      </c>
      <c r="F4" s="749"/>
    </row>
    <row r="5" spans="1:6" s="317" customFormat="1" ht="13.5" thickBot="1">
      <c r="A5" s="318">
        <v>1</v>
      </c>
      <c r="B5" s="319">
        <v>2</v>
      </c>
      <c r="C5" s="320">
        <v>3</v>
      </c>
      <c r="D5" s="319">
        <v>4</v>
      </c>
      <c r="E5" s="321">
        <v>5</v>
      </c>
      <c r="F5" s="749"/>
    </row>
    <row r="6" spans="1:6" ht="12.75" customHeight="1">
      <c r="A6" s="323" t="s">
        <v>70</v>
      </c>
      <c r="B6" s="324" t="s">
        <v>469</v>
      </c>
      <c r="C6" s="300"/>
      <c r="D6" s="324" t="s">
        <v>380</v>
      </c>
      <c r="E6" s="306"/>
      <c r="F6" s="749"/>
    </row>
    <row r="7" spans="1:6" ht="22.5" customHeight="1">
      <c r="A7" s="325" t="s">
        <v>71</v>
      </c>
      <c r="B7" s="326" t="s">
        <v>443</v>
      </c>
      <c r="C7" s="301"/>
      <c r="D7" s="326" t="s">
        <v>267</v>
      </c>
      <c r="E7" s="307"/>
      <c r="F7" s="749"/>
    </row>
    <row r="8" spans="1:6" ht="12.75" customHeight="1">
      <c r="A8" s="325" t="s">
        <v>72</v>
      </c>
      <c r="B8" s="326" t="s">
        <v>212</v>
      </c>
      <c r="C8" s="301"/>
      <c r="D8" s="326" t="s">
        <v>410</v>
      </c>
      <c r="E8" s="307">
        <f>E9</f>
        <v>50</v>
      </c>
      <c r="F8" s="749"/>
    </row>
    <row r="9" spans="1:6" ht="12.75" customHeight="1">
      <c r="A9" s="325" t="s">
        <v>73</v>
      </c>
      <c r="B9" s="326" t="s">
        <v>251</v>
      </c>
      <c r="C9" s="301"/>
      <c r="D9" s="326" t="s">
        <v>450</v>
      </c>
      <c r="E9" s="307">
        <v>50</v>
      </c>
      <c r="F9" s="749"/>
    </row>
    <row r="10" spans="1:6" ht="12.75" customHeight="1">
      <c r="A10" s="325" t="s">
        <v>74</v>
      </c>
      <c r="B10" s="326" t="s">
        <v>341</v>
      </c>
      <c r="C10" s="301"/>
      <c r="D10" s="326" t="s">
        <v>451</v>
      </c>
      <c r="E10" s="307"/>
      <c r="F10" s="749"/>
    </row>
    <row r="11" spans="1:6" ht="12.75" customHeight="1">
      <c r="A11" s="325" t="s">
        <v>75</v>
      </c>
      <c r="B11" s="326" t="s">
        <v>444</v>
      </c>
      <c r="C11" s="302"/>
      <c r="D11" s="342" t="s">
        <v>452</v>
      </c>
      <c r="E11" s="307"/>
      <c r="F11" s="749"/>
    </row>
    <row r="12" spans="1:6" ht="12.75" customHeight="1">
      <c r="A12" s="325" t="s">
        <v>76</v>
      </c>
      <c r="B12" s="326" t="s">
        <v>445</v>
      </c>
      <c r="C12" s="301"/>
      <c r="D12" s="342" t="s">
        <v>384</v>
      </c>
      <c r="E12" s="307"/>
      <c r="F12" s="749"/>
    </row>
    <row r="13" spans="1:6" ht="12.75" customHeight="1">
      <c r="A13" s="325" t="s">
        <v>77</v>
      </c>
      <c r="B13" s="326" t="s">
        <v>448</v>
      </c>
      <c r="C13" s="301"/>
      <c r="D13" s="343" t="s">
        <v>385</v>
      </c>
      <c r="E13" s="307"/>
      <c r="F13" s="749"/>
    </row>
    <row r="14" spans="1:6" ht="12.75" customHeight="1">
      <c r="A14" s="325" t="s">
        <v>78</v>
      </c>
      <c r="B14" s="344" t="s">
        <v>467</v>
      </c>
      <c r="C14" s="302"/>
      <c r="D14" s="342" t="s">
        <v>453</v>
      </c>
      <c r="E14" s="307"/>
      <c r="F14" s="749"/>
    </row>
    <row r="15" spans="1:6" ht="22.5" customHeight="1">
      <c r="A15" s="325" t="s">
        <v>79</v>
      </c>
      <c r="B15" s="326" t="s">
        <v>446</v>
      </c>
      <c r="C15" s="302"/>
      <c r="D15" s="342" t="s">
        <v>454</v>
      </c>
      <c r="E15" s="307"/>
      <c r="F15" s="749"/>
    </row>
    <row r="16" spans="1:6" ht="12.75" customHeight="1">
      <c r="A16" s="325" t="s">
        <v>80</v>
      </c>
      <c r="B16" s="326" t="s">
        <v>447</v>
      </c>
      <c r="C16" s="307">
        <v>550</v>
      </c>
      <c r="D16" s="326" t="s">
        <v>102</v>
      </c>
      <c r="E16" s="307"/>
      <c r="F16" s="749"/>
    </row>
    <row r="17" spans="1:6" ht="12.75" customHeight="1" thickBot="1">
      <c r="A17" s="391" t="s">
        <v>81</v>
      </c>
      <c r="B17" s="392"/>
      <c r="C17" s="393"/>
      <c r="D17" s="392" t="s">
        <v>61</v>
      </c>
      <c r="E17" s="359"/>
      <c r="F17" s="749"/>
    </row>
    <row r="18" spans="1:6" ht="15.75" customHeight="1" thickBot="1">
      <c r="A18" s="329" t="s">
        <v>82</v>
      </c>
      <c r="B18" s="123" t="s">
        <v>202</v>
      </c>
      <c r="C18" s="304">
        <f>+C6+C7+C8+C9+C10+C11+C12+C13+C15+C16+C17</f>
        <v>550</v>
      </c>
      <c r="D18" s="123" t="s">
        <v>203</v>
      </c>
      <c r="E18" s="309">
        <f>+E6+E7+E8+E16+E17</f>
        <v>50</v>
      </c>
      <c r="F18" s="749"/>
    </row>
    <row r="19" spans="1:6" ht="12.75" customHeight="1">
      <c r="A19" s="345" t="s">
        <v>83</v>
      </c>
      <c r="B19" s="346" t="s">
        <v>466</v>
      </c>
      <c r="C19" s="353">
        <f>+C20+C21+C22+C23+C24</f>
        <v>0</v>
      </c>
      <c r="D19" s="333" t="s">
        <v>276</v>
      </c>
      <c r="E19" s="74"/>
      <c r="F19" s="749"/>
    </row>
    <row r="20" spans="1:6" ht="12.75" customHeight="1">
      <c r="A20" s="325" t="s">
        <v>84</v>
      </c>
      <c r="B20" s="347" t="s">
        <v>455</v>
      </c>
      <c r="C20" s="76"/>
      <c r="D20" s="333" t="s">
        <v>280</v>
      </c>
      <c r="E20" s="77">
        <v>500</v>
      </c>
      <c r="F20" s="749"/>
    </row>
    <row r="21" spans="1:6" ht="12.75" customHeight="1">
      <c r="A21" s="345" t="s">
        <v>85</v>
      </c>
      <c r="B21" s="347" t="s">
        <v>456</v>
      </c>
      <c r="C21" s="76"/>
      <c r="D21" s="333" t="s">
        <v>214</v>
      </c>
      <c r="E21" s="77"/>
      <c r="F21" s="749"/>
    </row>
    <row r="22" spans="1:6" ht="12.75" customHeight="1">
      <c r="A22" s="325" t="s">
        <v>86</v>
      </c>
      <c r="B22" s="347" t="s">
        <v>457</v>
      </c>
      <c r="C22" s="76"/>
      <c r="D22" s="333" t="s">
        <v>215</v>
      </c>
      <c r="E22" s="77"/>
      <c r="F22" s="749"/>
    </row>
    <row r="23" spans="1:6" ht="12.75" customHeight="1">
      <c r="A23" s="345" t="s">
        <v>87</v>
      </c>
      <c r="B23" s="347" t="s">
        <v>458</v>
      </c>
      <c r="C23" s="76"/>
      <c r="D23" s="331" t="s">
        <v>429</v>
      </c>
      <c r="E23" s="77"/>
      <c r="F23" s="749"/>
    </row>
    <row r="24" spans="1:6" ht="12.75" customHeight="1">
      <c r="A24" s="325" t="s">
        <v>88</v>
      </c>
      <c r="B24" s="348" t="s">
        <v>459</v>
      </c>
      <c r="C24" s="76"/>
      <c r="D24" s="333" t="s">
        <v>281</v>
      </c>
      <c r="E24" s="77"/>
      <c r="F24" s="749"/>
    </row>
    <row r="25" spans="1:6" ht="12.75" customHeight="1">
      <c r="A25" s="345" t="s">
        <v>89</v>
      </c>
      <c r="B25" s="349" t="s">
        <v>460</v>
      </c>
      <c r="C25" s="335">
        <f>+C26+C27+C28+C29+C30</f>
        <v>0</v>
      </c>
      <c r="D25" s="350" t="s">
        <v>279</v>
      </c>
      <c r="E25" s="77"/>
      <c r="F25" s="749"/>
    </row>
    <row r="26" spans="1:6" ht="12.75" customHeight="1">
      <c r="A26" s="325" t="s">
        <v>90</v>
      </c>
      <c r="B26" s="348" t="s">
        <v>461</v>
      </c>
      <c r="C26" s="76"/>
      <c r="D26" s="350" t="s">
        <v>468</v>
      </c>
      <c r="E26" s="77"/>
      <c r="F26" s="749"/>
    </row>
    <row r="27" spans="1:6" ht="12.75" customHeight="1">
      <c r="A27" s="345" t="s">
        <v>91</v>
      </c>
      <c r="B27" s="348" t="s">
        <v>462</v>
      </c>
      <c r="C27" s="76"/>
      <c r="D27" s="341"/>
      <c r="E27" s="77"/>
      <c r="F27" s="749"/>
    </row>
    <row r="28" spans="1:6" ht="12.75" customHeight="1">
      <c r="A28" s="325" t="s">
        <v>92</v>
      </c>
      <c r="B28" s="347" t="s">
        <v>463</v>
      </c>
      <c r="C28" s="76"/>
      <c r="D28" s="120"/>
      <c r="E28" s="77"/>
      <c r="F28" s="749"/>
    </row>
    <row r="29" spans="1:6" ht="12.75" customHeight="1">
      <c r="A29" s="345" t="s">
        <v>93</v>
      </c>
      <c r="B29" s="351" t="s">
        <v>464</v>
      </c>
      <c r="C29" s="76"/>
      <c r="D29" s="37"/>
      <c r="E29" s="77"/>
      <c r="F29" s="749"/>
    </row>
    <row r="30" spans="1:6" ht="12.75" customHeight="1" thickBot="1">
      <c r="A30" s="325" t="s">
        <v>94</v>
      </c>
      <c r="B30" s="352" t="s">
        <v>465</v>
      </c>
      <c r="C30" s="76"/>
      <c r="D30" s="120"/>
      <c r="E30" s="77"/>
      <c r="F30" s="749"/>
    </row>
    <row r="31" spans="1:6" ht="21.75" customHeight="1" thickBot="1">
      <c r="A31" s="329" t="s">
        <v>95</v>
      </c>
      <c r="B31" s="123" t="s">
        <v>504</v>
      </c>
      <c r="C31" s="304">
        <f>+C19+C25</f>
        <v>0</v>
      </c>
      <c r="D31" s="123" t="s">
        <v>505</v>
      </c>
      <c r="E31" s="309">
        <f>SUM(E19:E30)</f>
        <v>500</v>
      </c>
      <c r="F31" s="749"/>
    </row>
    <row r="32" spans="1:6" ht="18" customHeight="1" thickBot="1">
      <c r="A32" s="329" t="s">
        <v>96</v>
      </c>
      <c r="B32" s="336" t="s">
        <v>502</v>
      </c>
      <c r="C32" s="304">
        <f>+C18+C31</f>
        <v>550</v>
      </c>
      <c r="D32" s="336" t="s">
        <v>506</v>
      </c>
      <c r="E32" s="309">
        <f>+E18+E31</f>
        <v>550</v>
      </c>
      <c r="F32" s="749"/>
    </row>
    <row r="33" spans="1:6" ht="18" customHeight="1" thickBot="1">
      <c r="A33" s="329" t="s">
        <v>97</v>
      </c>
      <c r="B33" s="123" t="s">
        <v>425</v>
      </c>
      <c r="C33" s="340"/>
      <c r="D33" s="123" t="s">
        <v>431</v>
      </c>
      <c r="E33" s="339"/>
      <c r="F33" s="749"/>
    </row>
    <row r="34" spans="1:6" ht="13.5" thickBot="1">
      <c r="A34" s="329" t="s">
        <v>98</v>
      </c>
      <c r="B34" s="337" t="s">
        <v>503</v>
      </c>
      <c r="C34" s="338">
        <f>+C32+C33</f>
        <v>550</v>
      </c>
      <c r="D34" s="337" t="s">
        <v>507</v>
      </c>
      <c r="E34" s="338">
        <f>+E32+E33</f>
        <v>550</v>
      </c>
      <c r="F34" s="749"/>
    </row>
    <row r="35" spans="1:6" ht="13.5" thickBot="1">
      <c r="A35" s="329" t="s">
        <v>192</v>
      </c>
      <c r="B35" s="337" t="s">
        <v>221</v>
      </c>
      <c r="C35" s="338" t="str">
        <f>IF(C18-E18&lt;0,E18-C18,"-")</f>
        <v>-</v>
      </c>
      <c r="D35" s="337" t="s">
        <v>222</v>
      </c>
      <c r="E35" s="338">
        <f>IF(C18-E18&gt;0,C18-E18,"-")</f>
        <v>500</v>
      </c>
      <c r="F35" s="749"/>
    </row>
    <row r="36" spans="1:6" ht="13.5" thickBot="1">
      <c r="A36" s="329" t="s">
        <v>193</v>
      </c>
      <c r="B36" s="337" t="s">
        <v>433</v>
      </c>
      <c r="C36" s="338" t="str">
        <f>IF(C18+C19-E32&lt;0,E32-(C18+C19),"-")</f>
        <v>-</v>
      </c>
      <c r="D36" s="337" t="s">
        <v>434</v>
      </c>
      <c r="E36" s="338" t="str">
        <f>IF(C18+C19-E32&gt;0,C18+C19-E32,"-")</f>
        <v>-</v>
      </c>
      <c r="F36" s="749"/>
    </row>
  </sheetData>
  <sheetProtection/>
  <mergeCells count="2">
    <mergeCell ref="A3:A4"/>
    <mergeCell ref="F1:F36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I23" sqref="I23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24" t="s">
        <v>204</v>
      </c>
      <c r="E1" s="127" t="s">
        <v>211</v>
      </c>
    </row>
    <row r="3" spans="1:5" ht="12.75">
      <c r="A3" s="132"/>
      <c r="B3" s="133"/>
      <c r="C3" s="132"/>
      <c r="D3" s="135"/>
      <c r="E3" s="133"/>
    </row>
    <row r="4" spans="1:5" ht="15.75">
      <c r="A4" s="86" t="s">
        <v>492</v>
      </c>
      <c r="B4" s="134"/>
      <c r="C4" s="138"/>
      <c r="D4" s="135"/>
      <c r="E4" s="133"/>
    </row>
    <row r="5" spans="1:5" ht="12.75">
      <c r="A5" s="132"/>
      <c r="B5" s="133"/>
      <c r="C5" s="132"/>
      <c r="D5" s="135"/>
      <c r="E5" s="133"/>
    </row>
    <row r="6" spans="1:5" ht="12.75">
      <c r="A6" s="132" t="s">
        <v>293</v>
      </c>
      <c r="B6" s="133">
        <f>+'1.1.sz.mell.'!C50</f>
        <v>173215</v>
      </c>
      <c r="C6" s="132" t="s">
        <v>496</v>
      </c>
      <c r="D6" s="135">
        <f>+'2.1.sz.mell  '!C18+'2.2.sz.mell  '!C18</f>
        <v>173215</v>
      </c>
      <c r="E6" s="133">
        <f aca="true" t="shared" si="0" ref="E6:E15">+B6-D6</f>
        <v>0</v>
      </c>
    </row>
    <row r="7" spans="1:5" ht="12.75">
      <c r="A7" s="132" t="s">
        <v>205</v>
      </c>
      <c r="B7" s="133">
        <f>+'1.1.sz.mell.'!C64</f>
        <v>178577</v>
      </c>
      <c r="C7" s="132" t="s">
        <v>497</v>
      </c>
      <c r="D7" s="135">
        <f>+'2.1.sz.mell  '!C28+'2.2.sz.mell  '!C32</f>
        <v>178577</v>
      </c>
      <c r="E7" s="133">
        <f t="shared" si="0"/>
        <v>0</v>
      </c>
    </row>
    <row r="8" spans="1:5" ht="12.75">
      <c r="A8" s="132" t="s">
        <v>490</v>
      </c>
      <c r="B8" s="133">
        <f>+'1.1.sz.mell.'!C66</f>
        <v>178577</v>
      </c>
      <c r="C8" s="132" t="s">
        <v>498</v>
      </c>
      <c r="D8" s="135">
        <f>+'2.1.sz.mell  '!C30+'2.2.sz.mell  '!C34</f>
        <v>178577</v>
      </c>
      <c r="E8" s="133">
        <f t="shared" si="0"/>
        <v>0</v>
      </c>
    </row>
    <row r="9" spans="1:5" ht="12.75">
      <c r="A9" s="132"/>
      <c r="B9" s="133"/>
      <c r="C9" s="132"/>
      <c r="D9" s="135"/>
      <c r="E9" s="133"/>
    </row>
    <row r="10" spans="1:5" ht="12.75">
      <c r="A10" s="132"/>
      <c r="B10" s="133"/>
      <c r="C10" s="132"/>
      <c r="D10" s="135"/>
      <c r="E10" s="133"/>
    </row>
    <row r="11" spans="1:5" ht="15.75">
      <c r="A11" s="86" t="s">
        <v>493</v>
      </c>
      <c r="B11" s="134"/>
      <c r="C11" s="138"/>
      <c r="D11" s="135"/>
      <c r="E11" s="133"/>
    </row>
    <row r="12" spans="1:5" ht="12.75">
      <c r="A12" s="132"/>
      <c r="B12" s="133"/>
      <c r="C12" s="132"/>
      <c r="D12" s="135"/>
      <c r="E12" s="133"/>
    </row>
    <row r="13" spans="1:5" ht="12.75">
      <c r="A13" s="132" t="s">
        <v>220</v>
      </c>
      <c r="B13" s="133">
        <f>+'1.1.sz.mell.'!C100</f>
        <v>178077</v>
      </c>
      <c r="C13" s="132" t="s">
        <v>499</v>
      </c>
      <c r="D13" s="135">
        <f>+'2.1.sz.mell  '!E18+'2.2.sz.mell  '!E18</f>
        <v>178077</v>
      </c>
      <c r="E13" s="133">
        <f t="shared" si="0"/>
        <v>0</v>
      </c>
    </row>
    <row r="14" spans="1:5" ht="12.75">
      <c r="A14" s="132" t="s">
        <v>206</v>
      </c>
      <c r="B14" s="133">
        <f>+'1.1.sz.mell.'!C119</f>
        <v>178577</v>
      </c>
      <c r="C14" s="132" t="s">
        <v>500</v>
      </c>
      <c r="D14" s="135">
        <f>+'2.1.sz.mell  '!E28+'2.2.sz.mell  '!E32</f>
        <v>178577</v>
      </c>
      <c r="E14" s="133">
        <f t="shared" si="0"/>
        <v>0</v>
      </c>
    </row>
    <row r="15" spans="1:5" ht="12.75">
      <c r="A15" s="132" t="s">
        <v>491</v>
      </c>
      <c r="B15" s="133">
        <f>+'1.1.sz.mell.'!C121</f>
        <v>178577</v>
      </c>
      <c r="C15" s="132" t="s">
        <v>501</v>
      </c>
      <c r="D15" s="135">
        <f>+'2.1.sz.mell  '!E30+'2.2.sz.mell  '!E34</f>
        <v>178577</v>
      </c>
      <c r="E15" s="133">
        <f t="shared" si="0"/>
        <v>0</v>
      </c>
    </row>
    <row r="16" spans="1:5" ht="12.75">
      <c r="A16" s="125"/>
      <c r="B16" s="125"/>
      <c r="C16" s="132"/>
      <c r="D16" s="135"/>
      <c r="E16" s="126"/>
    </row>
    <row r="17" spans="1:5" ht="12.75">
      <c r="A17" s="125"/>
      <c r="B17" s="125"/>
      <c r="C17" s="125"/>
      <c r="D17" s="125"/>
      <c r="E17" s="125"/>
    </row>
    <row r="18" spans="1:5" ht="12.75">
      <c r="A18" s="125"/>
      <c r="B18" s="125"/>
      <c r="C18" s="125"/>
      <c r="D18" s="125"/>
      <c r="E18" s="125"/>
    </row>
    <row r="19" spans="1:5" ht="12.75">
      <c r="A19" s="125"/>
      <c r="B19" s="125"/>
      <c r="C19" s="125"/>
      <c r="D19" s="125"/>
      <c r="E19" s="125"/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zoomScale="120" zoomScaleNormal="120" workbookViewId="0" topLeftCell="A1">
      <selection activeCell="G6" sqref="G6"/>
    </sheetView>
  </sheetViews>
  <sheetFormatPr defaultColWidth="9.00390625" defaultRowHeight="12.75"/>
  <cols>
    <col min="1" max="1" width="5.625" style="142" customWidth="1"/>
    <col min="2" max="2" width="36.625" style="142" customWidth="1"/>
    <col min="3" max="3" width="11.125" style="142" customWidth="1"/>
    <col min="4" max="4" width="10.875" style="142" customWidth="1"/>
    <col min="5" max="5" width="9.625" style="142" customWidth="1"/>
    <col min="6" max="6" width="10.00390625" style="142" customWidth="1"/>
    <col min="7" max="7" width="12.125" style="142" customWidth="1"/>
    <col min="8" max="16384" width="9.375" style="142" customWidth="1"/>
  </cols>
  <sheetData>
    <row r="1" spans="1:7" ht="33" customHeight="1">
      <c r="A1" s="752" t="s">
        <v>510</v>
      </c>
      <c r="B1" s="752"/>
      <c r="C1" s="752"/>
      <c r="D1" s="752"/>
      <c r="E1" s="752"/>
      <c r="F1" s="752"/>
      <c r="G1" s="752"/>
    </row>
    <row r="2" spans="1:8" ht="15.75" customHeight="1" thickBot="1">
      <c r="A2" s="143"/>
      <c r="B2" s="143"/>
      <c r="C2" s="143"/>
      <c r="D2" s="753"/>
      <c r="E2" s="753"/>
      <c r="F2" s="761" t="s">
        <v>109</v>
      </c>
      <c r="G2" s="761"/>
      <c r="H2" s="150"/>
    </row>
    <row r="3" spans="1:7" ht="63" customHeight="1">
      <c r="A3" s="756" t="s">
        <v>68</v>
      </c>
      <c r="B3" s="758" t="s">
        <v>297</v>
      </c>
      <c r="C3" s="704"/>
      <c r="D3" s="760" t="s">
        <v>494</v>
      </c>
      <c r="E3" s="758"/>
      <c r="F3" s="758"/>
      <c r="G3" s="754" t="s">
        <v>571</v>
      </c>
    </row>
    <row r="4" spans="1:7" ht="15.75" thickBot="1">
      <c r="A4" s="757"/>
      <c r="B4" s="759"/>
      <c r="C4" s="145">
        <v>2013</v>
      </c>
      <c r="D4" s="145" t="s">
        <v>298</v>
      </c>
      <c r="E4" s="145" t="s">
        <v>470</v>
      </c>
      <c r="F4" s="145" t="s">
        <v>471</v>
      </c>
      <c r="G4" s="755"/>
    </row>
    <row r="5" spans="1:7" ht="15.75" thickBot="1">
      <c r="A5" s="147">
        <v>1</v>
      </c>
      <c r="B5" s="148">
        <v>2</v>
      </c>
      <c r="C5" s="148">
        <v>3</v>
      </c>
      <c r="D5" s="148">
        <v>4</v>
      </c>
      <c r="E5" s="148">
        <v>5</v>
      </c>
      <c r="F5" s="148">
        <v>6</v>
      </c>
      <c r="G5" s="149">
        <v>7</v>
      </c>
    </row>
    <row r="6" spans="1:7" ht="24" customHeight="1">
      <c r="A6" s="146" t="s">
        <v>70</v>
      </c>
      <c r="B6" s="702" t="s">
        <v>570</v>
      </c>
      <c r="C6" s="702">
        <v>500</v>
      </c>
      <c r="D6" s="173">
        <v>500</v>
      </c>
      <c r="E6" s="173"/>
      <c r="F6" s="173"/>
      <c r="G6" s="153">
        <f>SUM(C6:F6)</f>
        <v>1000</v>
      </c>
    </row>
    <row r="7" spans="1:7" ht="15">
      <c r="A7" s="144" t="s">
        <v>71</v>
      </c>
      <c r="B7" s="174"/>
      <c r="C7" s="174"/>
      <c r="D7" s="175"/>
      <c r="E7" s="175"/>
      <c r="F7" s="175"/>
      <c r="G7" s="154">
        <f>SUM(D7:F7)</f>
        <v>0</v>
      </c>
    </row>
    <row r="8" spans="1:7" ht="15">
      <c r="A8" s="144" t="s">
        <v>72</v>
      </c>
      <c r="B8" s="174"/>
      <c r="C8" s="174"/>
      <c r="D8" s="175"/>
      <c r="E8" s="175"/>
      <c r="F8" s="175"/>
      <c r="G8" s="154">
        <f>SUM(D8:F8)</f>
        <v>0</v>
      </c>
    </row>
    <row r="9" spans="1:7" ht="15">
      <c r="A9" s="144" t="s">
        <v>73</v>
      </c>
      <c r="B9" s="174"/>
      <c r="C9" s="174"/>
      <c r="D9" s="175"/>
      <c r="E9" s="175"/>
      <c r="F9" s="175"/>
      <c r="G9" s="154">
        <f>SUM(D9:F9)</f>
        <v>0</v>
      </c>
    </row>
    <row r="10" spans="1:7" ht="15.75" thickBot="1">
      <c r="A10" s="151" t="s">
        <v>74</v>
      </c>
      <c r="B10" s="176"/>
      <c r="C10" s="176"/>
      <c r="D10" s="177"/>
      <c r="E10" s="177"/>
      <c r="F10" s="177"/>
      <c r="G10" s="154">
        <f>SUM(D10:F10)</f>
        <v>0</v>
      </c>
    </row>
    <row r="11" spans="1:7" ht="15.75" thickBot="1">
      <c r="A11" s="147" t="s">
        <v>75</v>
      </c>
      <c r="B11" s="152" t="s">
        <v>299</v>
      </c>
      <c r="C11" s="703">
        <f>C6</f>
        <v>500</v>
      </c>
      <c r="D11" s="155">
        <f>SUM(D6:D10)</f>
        <v>500</v>
      </c>
      <c r="E11" s="155">
        <f>SUM(E6:E10)</f>
        <v>0</v>
      </c>
      <c r="F11" s="155">
        <f>SUM(F6:F10)</f>
        <v>0</v>
      </c>
      <c r="G11" s="156">
        <f>SUM(G6:G10)</f>
        <v>1000</v>
      </c>
    </row>
  </sheetData>
  <sheetProtection/>
  <mergeCells count="7">
    <mergeCell ref="A1:G1"/>
    <mergeCell ref="D2:E2"/>
    <mergeCell ref="G3:G4"/>
    <mergeCell ref="A3:A4"/>
    <mergeCell ref="B3:B4"/>
    <mergeCell ref="D3:F3"/>
    <mergeCell ref="F2:G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2/2013. (III.08.)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2"/>
  <sheetViews>
    <sheetView zoomScale="120" zoomScaleNormal="120" workbookViewId="0" topLeftCell="A1">
      <selection activeCell="C8" sqref="C8"/>
    </sheetView>
  </sheetViews>
  <sheetFormatPr defaultColWidth="9.00390625" defaultRowHeight="12.75"/>
  <cols>
    <col min="1" max="1" width="5.625" style="142" customWidth="1"/>
    <col min="2" max="2" width="68.625" style="142" customWidth="1"/>
    <col min="3" max="3" width="19.50390625" style="142" customWidth="1"/>
    <col min="4" max="16384" width="9.375" style="142" customWidth="1"/>
  </cols>
  <sheetData>
    <row r="1" spans="1:3" ht="33" customHeight="1">
      <c r="A1" s="752" t="s">
        <v>511</v>
      </c>
      <c r="B1" s="752"/>
      <c r="C1" s="752"/>
    </row>
    <row r="2" spans="1:4" ht="15.75" customHeight="1" thickBot="1">
      <c r="A2" s="143"/>
      <c r="B2" s="143"/>
      <c r="C2" s="157" t="s">
        <v>109</v>
      </c>
      <c r="D2" s="150"/>
    </row>
    <row r="3" spans="1:3" ht="26.25" customHeight="1" thickBot="1">
      <c r="A3" s="178" t="s">
        <v>68</v>
      </c>
      <c r="B3" s="179" t="s">
        <v>294</v>
      </c>
      <c r="C3" s="180" t="s">
        <v>378</v>
      </c>
    </row>
    <row r="4" spans="1:3" ht="15.75" thickBot="1">
      <c r="A4" s="181">
        <v>1</v>
      </c>
      <c r="B4" s="182">
        <v>2</v>
      </c>
      <c r="C4" s="183">
        <v>3</v>
      </c>
    </row>
    <row r="5" spans="1:3" ht="15">
      <c r="A5" s="184" t="s">
        <v>70</v>
      </c>
      <c r="B5" s="357" t="s">
        <v>114</v>
      </c>
      <c r="C5" s="354">
        <v>27500</v>
      </c>
    </row>
    <row r="6" spans="1:3" ht="24.75">
      <c r="A6" s="185" t="s">
        <v>71</v>
      </c>
      <c r="B6" s="385" t="s">
        <v>472</v>
      </c>
      <c r="C6" s="355"/>
    </row>
    <row r="7" spans="1:3" ht="15">
      <c r="A7" s="185" t="s">
        <v>72</v>
      </c>
      <c r="B7" s="386" t="s">
        <v>300</v>
      </c>
      <c r="C7" s="355">
        <v>700</v>
      </c>
    </row>
    <row r="8" spans="1:3" ht="24.75">
      <c r="A8" s="185" t="s">
        <v>73</v>
      </c>
      <c r="B8" s="386" t="s">
        <v>474</v>
      </c>
      <c r="C8" s="355"/>
    </row>
    <row r="9" spans="1:3" ht="15">
      <c r="A9" s="186" t="s">
        <v>74</v>
      </c>
      <c r="B9" s="386" t="s">
        <v>473</v>
      </c>
      <c r="C9" s="356"/>
    </row>
    <row r="10" spans="1:3" ht="15.75" thickBot="1">
      <c r="A10" s="185" t="s">
        <v>75</v>
      </c>
      <c r="B10" s="387" t="s">
        <v>295</v>
      </c>
      <c r="C10" s="355"/>
    </row>
    <row r="11" spans="1:3" ht="15.75" thickBot="1">
      <c r="A11" s="762" t="s">
        <v>301</v>
      </c>
      <c r="B11" s="763"/>
      <c r="C11" s="187">
        <f>SUM(C5:C10)</f>
        <v>28200</v>
      </c>
    </row>
    <row r="12" spans="1:3" ht="23.25" customHeight="1">
      <c r="A12" s="764" t="s">
        <v>338</v>
      </c>
      <c r="B12" s="764"/>
      <c r="C12" s="764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2/2013. (III.08.)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2013-03-08T09:12:03Z</cp:lastPrinted>
  <dcterms:created xsi:type="dcterms:W3CDTF">1999-10-30T10:30:45Z</dcterms:created>
  <dcterms:modified xsi:type="dcterms:W3CDTF">2013-03-08T10:50:43Z</dcterms:modified>
  <cp:category/>
  <cp:version/>
  <cp:contentType/>
  <cp:contentStatus/>
</cp:coreProperties>
</file>