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84" firstSheet="2" activeTab="8"/>
  </bookViews>
  <sheets>
    <sheet name="1. Bev-kiad." sheetId="1" r:id="rId1"/>
    <sheet name="2. Műk." sheetId="2" r:id="rId2"/>
    <sheet name="3.Felh." sheetId="3" r:id="rId3"/>
    <sheet name="4 Köh kiad" sheetId="4" r:id="rId4"/>
    <sheet name="5. Köh bev" sheetId="5" r:id="rId5"/>
    <sheet name="6. Átadott p.eszk." sheetId="6" r:id="rId6"/>
    <sheet name="7. Cofog " sheetId="7" r:id="rId7"/>
    <sheet name="8. beruházások" sheetId="8" r:id="rId8"/>
    <sheet name="9. felújítás" sheetId="9" r:id="rId9"/>
  </sheets>
  <externalReferences>
    <externalReference r:id="rId12"/>
    <externalReference r:id="rId13"/>
  </externalReferences>
  <definedNames>
    <definedName name="beruh">'[1]4.1. táj.'!#REF!</definedName>
    <definedName name="Excel_BuiltIn__FilterDatabase" localSheetId="0">'1. Bev-kiad.'!$A$1:$A$26</definedName>
    <definedName name="Excel_BuiltIn__FilterDatabase" localSheetId="1">'2. Műk.'!$A$2:$A$94</definedName>
    <definedName name="Excel_BuiltIn_Print_Area" localSheetId="0">'1. Bev-kiad.'!$A$1:$A$57</definedName>
    <definedName name="Excel_BuiltIn_Print_Area" localSheetId="1">'2. Műk.'!$A$2:$F$103</definedName>
    <definedName name="Excel_BuiltIn_Print_Area" localSheetId="1">'2. Műk.'!$A$2:$C$103</definedName>
    <definedName name="Excel_BuiltIn_Print_Area" localSheetId="2">'3.Felh.'!$A$1:$B$66</definedName>
    <definedName name="Excel_BuiltIn_Print_Area" localSheetId="5">'6. Átadott p.eszk.'!$B$2:$C$29</definedName>
    <definedName name="Excel_BuiltIn_Print_Area" localSheetId="5">'6. Átadott p.eszk.'!$B$2:$C$25</definedName>
    <definedName name="intézmények">'[2]4.1. táj.'!#REF!</definedName>
    <definedName name="_xlnm.Print_Area" localSheetId="0">'1. Bev-kiad.'!$A$1:$E$55</definedName>
    <definedName name="_xlnm.Print_Area" localSheetId="1">'2. Műk.'!$A$2:$C$104</definedName>
    <definedName name="_xlnm.Print_Area" localSheetId="2">'3.Felh.'!$A$1:$D$88</definedName>
    <definedName name="_xlnm.Print_Area" localSheetId="5">'6. Átadott p.eszk.'!$A$2:$C$36</definedName>
    <definedName name="qewrqewr">'[1]4.1. táj.'!#REF!</definedName>
    <definedName name="Z_ABF21C5C_6078_4D03_96DF_78390D4F8F84_.wvu.Cols" localSheetId="5">('6. Átadott p.eszk.'!#REF!,'6. Átadott p.eszk.'!$A$2:$HM$65487)</definedName>
    <definedName name="Z_ABF21C5C_6078_4D03_96DF_78390D4F8F84_.wvu.FilterData" localSheetId="0">'1. Bev-kiad.'!$A$1:$A$26</definedName>
    <definedName name="Z_ABF21C5C_6078_4D03_96DF_78390D4F8F84_.wvu.FilterData" localSheetId="1">'2. Műk.'!$A$2:$A$94</definedName>
    <definedName name="Z_ABF21C5C_6078_4D03_96DF_78390D4F8F84_.wvu.PrintArea" localSheetId="0">'1. Bev-kiad.'!$A$1:$A$55</definedName>
    <definedName name="Z_ABF21C5C_6078_4D03_96DF_78390D4F8F84_.wvu.PrintArea" localSheetId="1">'2. Műk.'!$A$2:$A$94</definedName>
    <definedName name="Z_ABF21C5C_6078_4D03_96DF_78390D4F8F84_.wvu.PrintArea" localSheetId="2">'3.Felh.'!$A$1:$A$54</definedName>
    <definedName name="Z_ABF21C5C_6078_4D03_96DF_78390D4F8F84_.wvu.PrintArea" localSheetId="5">'6. Átadott p.eszk.'!$B$2:$B$6</definedName>
    <definedName name="Z_ABF21C5C_6078_4D03_96DF_78390D4F8F84_.wvu.Rows" localSheetId="0">'1. Bev-kiad.'!#REF!</definedName>
    <definedName name="Z_ABF21C5C_6078_4D03_96DF_78390D4F8F84_.wvu.Rows" localSheetId="1">('2. Műk.'!$3:$3,'2. Műk.'!$35:$39,'2. Műk.'!#REF!,'2. Műk.'!#REF!,'2. Műk.'!#REF!,'2. Műk.'!#REF!,'2. Műk.'!#REF!,'2. Műk.'!#REF!,'2. Műk.'!#REF!)</definedName>
    <definedName name="Z_ABF21C5C_6078_4D03_96DF_78390D4F8F84_.wvu.Rows" localSheetId="2">('3.Felh.'!#REF!,'3.Felh.'!#REF!,'3.Felh.'!#REF!,'3.Felh.'!#REF!)</definedName>
    <definedName name="Z_ABF21C5C_6078_4D03_96DF_78390D4F8F84_.wvu.Rows" localSheetId="5">('6. Átadott p.eszk.'!#REF!,'6. Átadott p.eszk.'!#REF!,'6. Átadott p.eszk.'!#REF!,'6. Átadott p.eszk.'!#REF!,'6. Átadott p.eszk.'!#REF!)</definedName>
  </definedNames>
  <calcPr fullCalcOnLoad="1"/>
</workbook>
</file>

<file path=xl/sharedStrings.xml><?xml version="1.0" encoding="utf-8"?>
<sst xmlns="http://schemas.openxmlformats.org/spreadsheetml/2006/main" count="652" uniqueCount="456">
  <si>
    <t>ezer Ft-ban</t>
  </si>
  <si>
    <t>2015. évi eredeti előirányzat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</si>
  <si>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</si>
  <si>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</si>
  <si>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</si>
  <si>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</si>
  <si>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</si>
  <si>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</si>
  <si>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</si>
  <si>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</si>
  <si>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</si>
  <si>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</si>
  <si>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>B. Finanszírozási bevételek</t>
  </si>
  <si>
    <t>I.  Belföldi finanszírozás bevételei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</si>
  <si>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</si>
  <si>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</si>
  <si>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</si>
  <si>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</si>
  <si>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</si>
  <si>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</si>
  <si>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II. Külföldi finanszírozás bevételei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</si>
  <si>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</si>
  <si>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</si>
  <si>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</si>
  <si>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</si>
  <si>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3. Dologi kiadások</t>
  </si>
  <si>
    <t>4. Ellátottak pénzbeli juttatásai</t>
  </si>
  <si>
    <t>5. Egyéb működési célú kiadások</t>
  </si>
  <si>
    <t xml:space="preserve">5.2. Elvonások és befizetések </t>
  </si>
  <si>
    <t>5.3. Általános tartalék</t>
  </si>
  <si>
    <t>5.4. Működési célú tartalék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</si>
  <si>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</si>
  <si>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</si>
  <si>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</si>
  <si>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</si>
  <si>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</si>
  <si>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</si>
  <si>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</si>
  <si>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B. Finanszírozási kiadások</t>
  </si>
  <si>
    <t>I.  Belföldi finanszírozás kiadásai</t>
  </si>
  <si>
    <t>1. Hitel-, kölcsöntörlesztés</t>
  </si>
  <si>
    <t>II. Külföldi finanszírozás kiadásai</t>
  </si>
  <si>
    <t>Kiadások összesen</t>
  </si>
  <si>
    <t xml:space="preserve">                                                                                              </t>
  </si>
  <si>
    <t>Működési bevételek - kiadások</t>
  </si>
  <si>
    <t>A. Működési költségvetési bevételek</t>
  </si>
  <si>
    <t>I. Működési célú támogatások államháztartáson belülről</t>
  </si>
  <si>
    <t>1. Önkormányzatok működési támogatásai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</si>
  <si>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</si>
  <si>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</si>
  <si>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</si>
  <si>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</si>
  <si>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</si>
  <si>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</si>
  <si>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</si>
  <si>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</si>
  <si>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</si>
  <si>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</si>
  <si>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</si>
  <si>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</si>
  <si>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</si>
  <si>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</si>
  <si>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</si>
  <si>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 xml:space="preserve">2. Egyéb működési célú támogatások bevételei államháztartáson belülről </t>
  </si>
  <si>
    <t>2.1. OEP finanszírozás (védőnői szolgálat)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</si>
  <si>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</si>
  <si>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</si>
  <si>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</si>
  <si>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</si>
  <si>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</si>
  <si>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</si>
  <si>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</si>
  <si>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</si>
  <si>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</si>
  <si>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</si>
  <si>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</si>
  <si>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</si>
  <si>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</si>
  <si>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</si>
  <si>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</si>
  <si>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</si>
  <si>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</si>
  <si>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</si>
  <si>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</si>
  <si>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</si>
  <si>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</si>
  <si>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</si>
  <si>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</si>
  <si>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</si>
  <si>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</si>
  <si>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</si>
  <si>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</si>
  <si>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</si>
  <si>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</si>
  <si>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1. Előző év működési célú maradvány igénybevétele (belső finanszírozás)</t>
  </si>
  <si>
    <t>2. Működési célú hitelfelvétel (külső finanszírozás)</t>
  </si>
  <si>
    <t>Működési bevételek összesen</t>
  </si>
  <si>
    <t xml:space="preserve">A. Működési költségvetési kiadások </t>
  </si>
  <si>
    <t>I. Személyi juttatások</t>
  </si>
  <si>
    <t>III. Dologi kiadások</t>
  </si>
  <si>
    <t>IV. Ellátottak pénzbeli juttatásai</t>
  </si>
  <si>
    <t>V. Egyéb működési célú kiadások</t>
  </si>
  <si>
    <t xml:space="preserve">2. Elvonások és befizetések </t>
  </si>
  <si>
    <t>3. Általános tartalék</t>
  </si>
  <si>
    <t>4. Működési célú tartalék</t>
  </si>
  <si>
    <t>B.Finanszírozási kiadások</t>
  </si>
  <si>
    <t>I. Belföldi finanszírozás kiadásai</t>
  </si>
  <si>
    <t>1. Működési célú hitel-, kölcsöntörlesztés</t>
  </si>
  <si>
    <t>Működési kiadások összesen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</si>
  <si>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</si>
  <si>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</si>
  <si>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</si>
  <si>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</si>
  <si>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</si>
  <si>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</si>
  <si>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</si>
  <si>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</si>
  <si>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</si>
  <si>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</si>
  <si>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</si>
  <si>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</si>
  <si>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</si>
  <si>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</si>
  <si>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</si>
  <si>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</si>
  <si>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</si>
  <si>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</si>
  <si>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</si>
  <si>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</si>
  <si>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</si>
  <si>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</si>
  <si>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</si>
  <si>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</si>
  <si>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t xml:space="preserve">2.1. Hivatal </t>
  </si>
  <si>
    <t>2.2. Gamesz</t>
  </si>
  <si>
    <t>II. Felújítások</t>
  </si>
  <si>
    <t>1. Önkormányzati felújítások</t>
  </si>
  <si>
    <t>III. Egyéb felhalmozási célú kiadások</t>
  </si>
  <si>
    <t>1. Felhalmozási célú visszatérítendő támogatások, kölcsönök nyújtása áht-n kívülre</t>
  </si>
  <si>
    <t>2. Felhalmozási célú tartalék</t>
  </si>
  <si>
    <t>1. Felhalmozási  célú hitel-, kölcsöntörlesztés</t>
  </si>
  <si>
    <t>Felhalmozási kiadások összesen</t>
  </si>
  <si>
    <t>Működési célú támogatások, pénzeszközátadások</t>
  </si>
  <si>
    <t>Egyéb működési célú kiadások összesen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</si>
  <si>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</si>
  <si>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</si>
  <si>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</si>
  <si>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</si>
  <si>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</si>
  <si>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</si>
  <si>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</si>
  <si>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</si>
  <si>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</si>
  <si>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</si>
  <si>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</si>
  <si>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</si>
  <si>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</si>
  <si>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</si>
  <si>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</si>
  <si>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</si>
  <si>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</si>
  <si>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</si>
  <si>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</si>
  <si>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</si>
  <si>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</si>
  <si>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</si>
  <si>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</si>
  <si>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</si>
  <si>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</si>
  <si>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</si>
  <si>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</si>
  <si>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Közvilágítás</t>
  </si>
  <si>
    <t>2.  Munkaadókat terhelő járulékok és szociális hozzájárulási adó</t>
  </si>
  <si>
    <t>II. Munkaadókat terhelő járulékok és szociális hozzájárulási adó</t>
  </si>
  <si>
    <t>5.1. Működési célú támogatások</t>
  </si>
  <si>
    <t xml:space="preserve">    1. Működési célú támogatások</t>
  </si>
  <si>
    <t>2.2. Helyi önkormányzatoktól (KÖH)</t>
  </si>
  <si>
    <t>2.3. Pénzeszközátvétel (Társulástól)</t>
  </si>
  <si>
    <t>4.1. Talajterhelési díj</t>
  </si>
  <si>
    <t>Közfoglalkoztatás</t>
  </si>
  <si>
    <t>Szennyvíz</t>
  </si>
  <si>
    <t xml:space="preserve">Böhönye Község Önkormányzatának </t>
  </si>
  <si>
    <t>Böhönye és Környéke Önkormányzati Társulása</t>
  </si>
  <si>
    <t>Marcali Többcélú Kistérségi Társulás</t>
  </si>
  <si>
    <t>5.5 Céltartalék</t>
  </si>
  <si>
    <t>5. Céltartalék</t>
  </si>
  <si>
    <t>Ssz.</t>
  </si>
  <si>
    <t>A;</t>
  </si>
  <si>
    <t>kormányzati funkció</t>
  </si>
  <si>
    <t>Intézmény/kormányzati funkció</t>
  </si>
  <si>
    <t>Személyi juttatás</t>
  </si>
  <si>
    <t>Dologi jellegű kiadások</t>
  </si>
  <si>
    <t>Önkormányzati igazgatás</t>
  </si>
  <si>
    <t>Köztemető fennt.</t>
  </si>
  <si>
    <t>Önk. vagyon gazd.</t>
  </si>
  <si>
    <t>Tűz. és hat.</t>
  </si>
  <si>
    <t>Közutak</t>
  </si>
  <si>
    <t>Nem v. hull.</t>
  </si>
  <si>
    <t>Víztermelés</t>
  </si>
  <si>
    <t>Zöldterület</t>
  </si>
  <si>
    <t>Község városgazd(komm.csoport)</t>
  </si>
  <si>
    <t>Háziorvosi alapell.</t>
  </si>
  <si>
    <t>Fogorvosi alapell.</t>
  </si>
  <si>
    <t>Család és nővéd.</t>
  </si>
  <si>
    <t>Település eü.</t>
  </si>
  <si>
    <t>Sport műk.</t>
  </si>
  <si>
    <t>Könyvtár</t>
  </si>
  <si>
    <t>Közművelődés</t>
  </si>
  <si>
    <t>Gyermekétk., óvoda</t>
  </si>
  <si>
    <t>Idősek nepp.ell.</t>
  </si>
  <si>
    <t>Gyermekjóléti</t>
  </si>
  <si>
    <t>Szociális étk.</t>
  </si>
  <si>
    <t>Egyes szoc.ell.</t>
  </si>
  <si>
    <t>Működési kiadás összesen</t>
  </si>
  <si>
    <t>Szakfeladat</t>
  </si>
  <si>
    <t>Intézmény/szakfeladat</t>
  </si>
  <si>
    <t>Egyéb felhalmozási kiadás</t>
  </si>
  <si>
    <t>Község városgazd</t>
  </si>
  <si>
    <t>Gyermekétk.</t>
  </si>
  <si>
    <t>Felhalmozási kiadás</t>
  </si>
  <si>
    <t>A</t>
  </si>
  <si>
    <t>B</t>
  </si>
  <si>
    <t>Sor-szám</t>
  </si>
  <si>
    <t>Megnevezés</t>
  </si>
  <si>
    <t>I. Működési költségvetés</t>
  </si>
  <si>
    <t>Munkaadót terhelő járulékok és szociális hozzájárulási adó</t>
  </si>
  <si>
    <t>Dologi kiadás</t>
  </si>
  <si>
    <t>Ellátottak pénzbeni juttatása</t>
  </si>
  <si>
    <t>Egyéb működési célú kiadások</t>
  </si>
  <si>
    <t>Működési tartalék</t>
  </si>
  <si>
    <t>II. Felhalmozási költségvetés</t>
  </si>
  <si>
    <t>KÖLTSÉGVETÉSI KIADÁS ÖSSZESEN:</t>
  </si>
  <si>
    <t>III. Finanszírozási célú kiadás</t>
  </si>
  <si>
    <t>Államháztartáson belüli megelőlegezés visszafizetése</t>
  </si>
  <si>
    <t>Központi, irányító szervi támogatás</t>
  </si>
  <si>
    <t>KIADÁS ÖSSZESEN</t>
  </si>
  <si>
    <t xml:space="preserve">Helyi adók </t>
  </si>
  <si>
    <t>Építményadó</t>
  </si>
  <si>
    <t xml:space="preserve"> Telekadó</t>
  </si>
  <si>
    <t>Magánszemélyek kommunális adója</t>
  </si>
  <si>
    <t>Iparűzési adó</t>
  </si>
  <si>
    <t xml:space="preserve"> Idegenforgalmi adó</t>
  </si>
  <si>
    <t>Pótlék, bírság</t>
  </si>
  <si>
    <t xml:space="preserve"> Egyéb bírságok, pótlékok</t>
  </si>
  <si>
    <t xml:space="preserve"> Igazgatási szolgáltatási díj</t>
  </si>
  <si>
    <t xml:space="preserve"> Talajterhelési díj</t>
  </si>
  <si>
    <t xml:space="preserve"> Egyéb sajátos bevétel</t>
  </si>
  <si>
    <t>Termőföld bérbeadásából származó jövedelem</t>
  </si>
  <si>
    <t>Gépjárműadó (40%-a)</t>
  </si>
  <si>
    <t>Működési bevétel</t>
  </si>
  <si>
    <t>Készletértékesítés</t>
  </si>
  <si>
    <t>Közterület használati díj</t>
  </si>
  <si>
    <t>Szolgáltatás ellenértéke</t>
  </si>
  <si>
    <t>Ellátási díjak</t>
  </si>
  <si>
    <t>Tulajdonosi bevételek</t>
  </si>
  <si>
    <t>Kiszámlázott általános forg.adó</t>
  </si>
  <si>
    <t>Kamatbevételek</t>
  </si>
  <si>
    <t>Biztosító által fizetett kártérítés</t>
  </si>
  <si>
    <t>Egyéb működési célú támogatások bevételei államháztartási belülről</t>
  </si>
  <si>
    <t>fejezeti kezelésű ei EU-s programokra</t>
  </si>
  <si>
    <t>egyéb fejezeti kezelésű ei</t>
  </si>
  <si>
    <t>elkülönített állami pénzalapok</t>
  </si>
  <si>
    <t>helyi önk. és költségvetési szerveik</t>
  </si>
  <si>
    <t>társulások és költségvetési szervei</t>
  </si>
  <si>
    <t>II. Támogatások</t>
  </si>
  <si>
    <t>Önkormányzat támogatásai</t>
  </si>
  <si>
    <t>Önkormányzat költségvetési támogatása</t>
  </si>
  <si>
    <t>Települési önkormányzatok működésének támogatása</t>
  </si>
  <si>
    <t xml:space="preserve"> Települési önkormányzatok egyes köznevelési feladatainak ellátása</t>
  </si>
  <si>
    <t>Települési önkormányzatok szociális,gyermekjóléti és gyermekétkeztetési feladatok támogatása</t>
  </si>
  <si>
    <t>Könyvtári,közművelődési feladatok támogatása</t>
  </si>
  <si>
    <t>Működési célú költségvetési tám. és kieg.tám</t>
  </si>
  <si>
    <t xml:space="preserve"> Egyéb felhalmozási célú központi támogatás</t>
  </si>
  <si>
    <t>Tárgyi eszközök, immateriális javak értékesítése</t>
  </si>
  <si>
    <t>Ingatlan értékesítés</t>
  </si>
  <si>
    <t>Felhalmozási bevételek</t>
  </si>
  <si>
    <t>Működési célú visszatér.tám. kölcsönök áht kívülrőll</t>
  </si>
  <si>
    <t>Egyéb működési célú átvett pé</t>
  </si>
  <si>
    <t>Felhalmozási célú átvett pé</t>
  </si>
  <si>
    <t>Költségvetési bevételek</t>
  </si>
  <si>
    <t>KÖH  maradványa</t>
  </si>
  <si>
    <t>2015.évi állami támogatás megelőlegezés</t>
  </si>
  <si>
    <t>VII.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</si>
  <si>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</si>
  <si>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</si>
  <si>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</si>
  <si>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</si>
  <si>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</si>
  <si>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>1.6. Elszámolásból származó bevétel</t>
  </si>
  <si>
    <t>Közvetített szolgáltatások bevételei</t>
  </si>
  <si>
    <t>Beruházási cél megnevezés</t>
  </si>
  <si>
    <t>Összesen:</t>
  </si>
  <si>
    <t>Község városgazd.</t>
  </si>
  <si>
    <t>Egyéb beruházások</t>
  </si>
  <si>
    <t>15534+683</t>
  </si>
  <si>
    <t>15534+683+26389</t>
  </si>
  <si>
    <t>15534+660</t>
  </si>
  <si>
    <t>42583-7378-17096</t>
  </si>
  <si>
    <t xml:space="preserve">ezer Ft-ban </t>
  </si>
  <si>
    <t>5.6 Vizi közmű fejl.</t>
  </si>
  <si>
    <t>6. Vízi közmű fejl önerő</t>
  </si>
  <si>
    <t>szabadság megváltás</t>
  </si>
  <si>
    <t>cafetéria</t>
  </si>
  <si>
    <t>közlekedési költség</t>
  </si>
  <si>
    <t>jubileumi jutalom</t>
  </si>
  <si>
    <t>foglalkoztatott egyéb szem.jutt. (pl szemüveg biztosítás, betegszabadság, helyettesítés, valamint 4/2013. Korm.rend. 15. mellékelete szerint)</t>
  </si>
  <si>
    <t>jutalom</t>
  </si>
  <si>
    <t>külső személyi juttatás</t>
  </si>
  <si>
    <t>törvény szerinti illetmény</t>
  </si>
  <si>
    <t>készletbeszerzés</t>
  </si>
  <si>
    <t>kommunikációs szolgáltatás</t>
  </si>
  <si>
    <t>szolgáltatatás kiadás</t>
  </si>
  <si>
    <t>különféle befizetés , egyéb dolodi kiadás (ÁFA)</t>
  </si>
  <si>
    <t>6. Termőföld bérbeadás</t>
  </si>
  <si>
    <t>pótkocsi traktorhoz</t>
  </si>
  <si>
    <t>Irattár kialakítás</t>
  </si>
  <si>
    <t>DRV ZRT</t>
  </si>
  <si>
    <t>Kaposmenti Társulás, Katasztrófa véd.</t>
  </si>
  <si>
    <t>hivatal ( számítógép ASP, légkond.)</t>
  </si>
  <si>
    <t>Törvény sz.illetmény</t>
  </si>
  <si>
    <t>Béren kívülli juttatás</t>
  </si>
  <si>
    <t>Közlekedési költségtér.</t>
  </si>
  <si>
    <t>Jubileumi jutattás</t>
  </si>
  <si>
    <t>Foglal. egyéb sajátos jutt.</t>
  </si>
  <si>
    <t>Egyéb jogviszony, külső szem. jut.</t>
  </si>
  <si>
    <t>Választott tisztségvis.</t>
  </si>
  <si>
    <t>Készlet beszerzés</t>
  </si>
  <si>
    <t>Kommunális szolg.</t>
  </si>
  <si>
    <t>Szolgáltatás</t>
  </si>
  <si>
    <t>Különféle befizetések, egyéb dologi</t>
  </si>
  <si>
    <t>Normatív jutalom</t>
  </si>
  <si>
    <t>Böhönye Község Önkormányzatának összevont bevételei  és kiadásai</t>
  </si>
  <si>
    <t xml:space="preserve">Civil szervezetek működési támogatás </t>
  </si>
  <si>
    <t>Ebből: Önkormányzati Tűzoltóság Böhönye</t>
  </si>
  <si>
    <t xml:space="preserve">             Református Egyházközösség</t>
  </si>
  <si>
    <t xml:space="preserve">             Böhönyei KSE</t>
  </si>
  <si>
    <t xml:space="preserve">             Böhönyéért Egyesület</t>
  </si>
  <si>
    <t xml:space="preserve">            Böhönyei Polgárőr Egyesület </t>
  </si>
  <si>
    <t xml:space="preserve">            "Csillagsövény " Böhönye A Határon Túli Magyarokért</t>
  </si>
  <si>
    <t xml:space="preserve">            Pósai Horgászegyesület</t>
  </si>
  <si>
    <t xml:space="preserve">           Önkéntes Tűzoltóegyeület</t>
  </si>
  <si>
    <t xml:space="preserve">            Római Katolikus Plébánia Böhönye</t>
  </si>
  <si>
    <t>Engedélyezett létszámkeret</t>
  </si>
  <si>
    <t>11 fő</t>
  </si>
  <si>
    <t>III. Böhönyei Közös Önkormányzati Hivatal intézményfinanszírozása</t>
  </si>
  <si>
    <t>Sorszám</t>
  </si>
  <si>
    <t>Egyéb külső személyi juttatás</t>
  </si>
  <si>
    <t>Államházt. Belüli megelőlegezés visszafizetése</t>
  </si>
  <si>
    <t>4. Működési c. pé. átv. vállalkozástól</t>
  </si>
  <si>
    <t>Államházt. belüli megelőlegezés</t>
  </si>
  <si>
    <t>készenléti, ügyelet díj</t>
  </si>
  <si>
    <t>munkavégzésre irányuló egyéb jogv.nem saját dolg</t>
  </si>
  <si>
    <t>KÖH Intézményfinanszírozás</t>
  </si>
  <si>
    <t>E</t>
  </si>
  <si>
    <t>F</t>
  </si>
  <si>
    <t>Egyéb működési becvételek</t>
  </si>
  <si>
    <t>2018. évi tervezett előirányzat</t>
  </si>
  <si>
    <t>1.1.6. Polgármester illetmény támogatása</t>
  </si>
  <si>
    <t>2018/2017. évek eredeti előirányzat %-a</t>
  </si>
  <si>
    <t>Kossuth u.6. lakások szigetelése</t>
  </si>
  <si>
    <t>Hivatal felújítása (152/2017.(VIII.17.) határozat alapján</t>
  </si>
  <si>
    <t>Kamerarendszer kiépítése 196/2017. (IX.21.) határozat alapján</t>
  </si>
  <si>
    <t>Buszforduló teteőszerkezet felújítás</t>
  </si>
  <si>
    <t>Emlékfal felújítás</t>
  </si>
  <si>
    <t>Utak felújítása</t>
  </si>
  <si>
    <t>Szövetkezet alapítása</t>
  </si>
  <si>
    <t>számítógép beszerzés</t>
  </si>
  <si>
    <t>Arculati kézikönyv</t>
  </si>
  <si>
    <t>lakásátalakítás</t>
  </si>
  <si>
    <t>temető kerítés</t>
  </si>
  <si>
    <t>gáz bevezetés Fő u.30.</t>
  </si>
  <si>
    <t>csatorna csonk</t>
  </si>
  <si>
    <t>piac tervek</t>
  </si>
  <si>
    <t>Emlékmű (56)</t>
  </si>
  <si>
    <t>GPRS beszerzés</t>
  </si>
  <si>
    <t>járda tervezés+ kivitelezés</t>
  </si>
  <si>
    <t>kis értékű tárgyi eszköz pl.hulladékgyűjtő</t>
  </si>
  <si>
    <t xml:space="preserve">telek </t>
  </si>
  <si>
    <t>Piac kialakítása</t>
  </si>
  <si>
    <t>könyvtár kisértékű tárgyi eszközök</t>
  </si>
  <si>
    <t>egyéb felújítások</t>
  </si>
  <si>
    <t>2018. évi eredeti előirányzat</t>
  </si>
  <si>
    <t xml:space="preserve">2018. évi eredeti ei </t>
  </si>
  <si>
    <t>Iskolai Alapítvány</t>
  </si>
  <si>
    <t>Óvodai Alapítvány</t>
  </si>
  <si>
    <t>Államházt. belüli megelőlegezés visszafizetése</t>
  </si>
  <si>
    <t>2018. évi eredeti eredeti előirányzat</t>
  </si>
  <si>
    <t xml:space="preserve">Egyéb működési célú támogatások bevételei államháztartáson belülről </t>
  </si>
  <si>
    <t>Norvég partner pályázati műk.c.pé átadás</t>
  </si>
  <si>
    <t>Navara</t>
  </si>
  <si>
    <r>
      <t>2. Intézményi beruházások</t>
    </r>
    <r>
      <rPr>
        <sz val="8"/>
        <rFont val="Times New Roman"/>
        <family val="1"/>
      </rPr>
      <t xml:space="preserve"> (tárgyi eszközök beszerzése)</t>
    </r>
  </si>
  <si>
    <r>
      <t>2. Intézményi felújítás</t>
    </r>
    <r>
      <rPr>
        <sz val="8"/>
        <rFont val="Times New Roman"/>
        <family val="1"/>
      </rPr>
      <t xml:space="preserve"> </t>
    </r>
  </si>
  <si>
    <t>Összesen működési kiadás</t>
  </si>
  <si>
    <t>Munkaadókat terhelő járulékok</t>
  </si>
  <si>
    <t>Pénzbeli ellátások</t>
  </si>
  <si>
    <t>Működési célú pé átadás</t>
  </si>
  <si>
    <t xml:space="preserve">Visszafizetések </t>
  </si>
  <si>
    <t>Összesen felhalmozési kiadás</t>
  </si>
  <si>
    <t>2018. évi eredeti  eredeti előirányzat</t>
  </si>
  <si>
    <t>2018. évi tervezett módosított ei 2018.06.30.</t>
  </si>
  <si>
    <t>tervezett mód ei/eredeti ei</t>
  </si>
  <si>
    <t>5 . melléklet   1/2018. ( III.01.) önkormányzati rendelethez</t>
  </si>
  <si>
    <t xml:space="preserve">Böhönyéért Egyesület </t>
  </si>
  <si>
    <t>Vakok és Gyengék Látók SM Egyesülete</t>
  </si>
  <si>
    <t>100,00,</t>
  </si>
  <si>
    <t>Felújítási cél megnevezés</t>
  </si>
  <si>
    <t>2016. évi tervezett módosítás 2016.12.31.</t>
  </si>
  <si>
    <t>2016. évi várható teljesítés</t>
  </si>
  <si>
    <t>2017. évi tervezett eredeti előirányzat</t>
  </si>
  <si>
    <t>Bem, Csokonai utcák felújítás</t>
  </si>
  <si>
    <t>Hivatal felújítás (tetőfelőjítás)</t>
  </si>
  <si>
    <t>EÜ Központ fűtéskorszerűsítés</t>
  </si>
  <si>
    <t>Egyéb tárgyi eszköz felújítása</t>
  </si>
  <si>
    <t>Ravatalozó előtető</t>
  </si>
  <si>
    <t>Temető kerítés</t>
  </si>
  <si>
    <t>Nyílászáró szolg.lakás</t>
  </si>
  <si>
    <t>Gyógyszertás, szolg.lakás felúj.</t>
  </si>
  <si>
    <t>I.VH Emlékmű felújítás</t>
  </si>
  <si>
    <t>Önkormányzat épületének energetikai felújítása</t>
  </si>
  <si>
    <t>Civilek Háza felújítása</t>
  </si>
  <si>
    <t>Bölcsöde épületének felújítása</t>
  </si>
  <si>
    <t>Kossuth u.6.lakások szigetelése</t>
  </si>
  <si>
    <t>Kamererendszer kiépítése</t>
  </si>
  <si>
    <t>Buszforduló tetőszerkezet felújítása</t>
  </si>
  <si>
    <t>Emlékfal</t>
  </si>
  <si>
    <t>Sszennyvíz hálózat korszerűsítése</t>
  </si>
  <si>
    <t>2 db. Szivattyú beszerzés</t>
  </si>
  <si>
    <t>2 db szivattíú beszerzés</t>
  </si>
  <si>
    <t>2.5. Műk.c.pé.átvétt pénz</t>
  </si>
  <si>
    <t>2 . melléklet az 1/2018. (III.1.) önkormányzati rendelethez</t>
  </si>
  <si>
    <t>Böhönye Község Önkormányzatának 2018. évi költségvetésének összevont bevételei és kiadásai</t>
  </si>
  <si>
    <t>3 . melléklet az 1/2018. (III.1.) önkormányzati rendelethez</t>
  </si>
  <si>
    <t>2018. évi  költségvetének működési bevételei és kiadásai</t>
  </si>
  <si>
    <t>4 . melléklet az 1/2018. (III.1.) önkormányzati rendelethez</t>
  </si>
  <si>
    <t xml:space="preserve"> 2018. évi költségvetésének felhalmozási bevételei és kiadásai </t>
  </si>
  <si>
    <t>Böhönyei Közös Önkormányzati Hivatal 2018. éviköltségvetének kiadásai</t>
  </si>
  <si>
    <t>Böhönyei Közös Önkormányzati Hivatal 2018. évi költségvetésének bevételei</t>
  </si>
  <si>
    <t>6. melléklet az 1/2018. ( III.1.) önkormányzati rendelethez</t>
  </si>
  <si>
    <t>7. melléklet az 1/2018. (III.1.) önkormányzati rendelethez</t>
  </si>
  <si>
    <t>Böhönye Község Önkormányzat</t>
  </si>
  <si>
    <t>2018. évi működési célú támogatásai, pénzeszközátadásai</t>
  </si>
  <si>
    <t>10. melléklet az 1/2018. (III.1.) önkormányzati rendelethez</t>
  </si>
  <si>
    <t>8. melléklet az 1/2018. (III.1.) önkormányzati rendelethez</t>
  </si>
  <si>
    <t>Az önkormányzat 2018. évi  költségvetésének beruházásai</t>
  </si>
  <si>
    <t>Böhönye Község Önkormányzatának 2018. évi költségvetési kiadásainak kormányzati funkció szeinti megbontása</t>
  </si>
  <si>
    <t>Az önkormányzat 2018.  évi költségvetésének felújításai</t>
  </si>
  <si>
    <t>1. melléklet a   12/2018. (XI.12.) önkormányzati rendelethez</t>
  </si>
  <si>
    <t>2. melléklet a   12/2018. (XI.12.) önkormányzati rendelethez</t>
  </si>
  <si>
    <t>3. melléklet a   12/2018. (XI.12.) önkormányzati rendelethez</t>
  </si>
  <si>
    <t>4. melléklet a   12/2018. (XI.12.) önkormányzati rendelethez</t>
  </si>
  <si>
    <t>5. melléklet a   12/2018. (XI.12.) önkormányzati rendelethez</t>
  </si>
  <si>
    <t>6. melléklet a   12/2018. (XI.12.) önkormányzati rendelethez</t>
  </si>
  <si>
    <t>7. melléklet a   12/2018. (XI.12.) önkormányzati rendelethez</t>
  </si>
  <si>
    <t>8. melléklet a  12 /2018. (XI.12.) önkormányzati rendelethez</t>
  </si>
  <si>
    <t>9. melléklet a   12/2018. (XI.12.) önkormányzati rendelethez</t>
  </si>
  <si>
    <t>11. melléklet az 1/2018. (III.1.)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</si>
</sst>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yyyy\-mm\-dd"/>
    <numFmt numFmtId="166" formatCode="mmm\ d/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[$€-2]\ #\ ##,000_);[Red]\([$€-2]\ #\ ##,000\)"/>
    <numFmt numFmtId="173" formatCode="#,###"/>
    <numFmt numFmtId="174" formatCode="_-* #,##0\ _F_t_-;\-* #,##0\ _F_t_-;_-* &quot;-&quot;??\ _F_t_-;_-@_-"/>
    <numFmt numFmtId="175" formatCode="#,##0_ ;\-#,##0\ "/>
    <numFmt numFmtId="176" formatCode="#,##0.00\ &quot;Ft&quot;"/>
    <numFmt numFmtId="177" formatCode="#,##0\ &quot;Ft&quot;"/>
    <numFmt numFmtId="178" formatCode="#,##0\ _F_t"/>
  </numFmts>
  <fonts count="50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ill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0" fontId="6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10" fontId="6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3" fontId="4" fillId="0" borderId="12" xfId="0" applyNumberFormat="1" applyFont="1" applyBorder="1" applyAlignment="1">
      <alignment horizontal="center"/>
    </xf>
    <xf numFmtId="10" fontId="6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10" fontId="4" fillId="0" borderId="15" xfId="0" applyNumberFormat="1" applyFont="1" applyBorder="1" applyAlignment="1">
      <alignment horizontal="right" vertical="center" wrapText="1"/>
    </xf>
    <xf numFmtId="10" fontId="5" fillId="0" borderId="15" xfId="0" applyNumberFormat="1" applyFont="1" applyBorder="1" applyAlignment="1">
      <alignment horizontal="right" vertical="center" wrapText="1"/>
    </xf>
    <xf numFmtId="10" fontId="4" fillId="0" borderId="16" xfId="0" applyNumberFormat="1" applyFont="1" applyBorder="1" applyAlignment="1">
      <alignment horizontal="right" vertical="center" wrapText="1"/>
    </xf>
    <xf numFmtId="10" fontId="5" fillId="0" borderId="16" xfId="0" applyNumberFormat="1" applyFont="1" applyBorder="1" applyAlignment="1">
      <alignment horizontal="right" vertical="center" wrapText="1"/>
    </xf>
    <xf numFmtId="1" fontId="4" fillId="0" borderId="16" xfId="0" applyNumberFormat="1" applyFont="1" applyBorder="1" applyAlignment="1">
      <alignment horizontal="right" vertical="center" wrapText="1"/>
    </xf>
    <xf numFmtId="1" fontId="5" fillId="0" borderId="15" xfId="0" applyNumberFormat="1" applyFont="1" applyBorder="1" applyAlignment="1">
      <alignment horizontal="right" vertical="center" wrapText="1"/>
    </xf>
    <xf numFmtId="2" fontId="5" fillId="0" borderId="16" xfId="0" applyNumberFormat="1" applyFont="1" applyBorder="1" applyAlignment="1">
      <alignment horizontal="right" vertical="center" wrapText="1"/>
    </xf>
    <xf numFmtId="0" fontId="4" fillId="33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indent="1"/>
    </xf>
    <xf numFmtId="3" fontId="4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2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2"/>
    </xf>
    <xf numFmtId="165" fontId="4" fillId="0" borderId="10" xfId="0" applyNumberFormat="1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center"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0" fillId="0" borderId="19" xfId="5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10" fillId="0" borderId="10" xfId="57" applyFont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5" fillId="0" borderId="18" xfId="0" applyNumberFormat="1" applyFont="1" applyFill="1" applyBorder="1" applyAlignment="1">
      <alignment horizontal="right" vertical="center" wrapText="1"/>
    </xf>
    <xf numFmtId="10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10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18" xfId="0" applyFont="1" applyFill="1" applyBorder="1" applyAlignment="1">
      <alignment horizontal="left" vertical="center" wrapText="1" indent="1"/>
    </xf>
    <xf numFmtId="10" fontId="5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 vertical="center" wrapText="1"/>
    </xf>
    <xf numFmtId="10" fontId="4" fillId="0" borderId="18" xfId="0" applyNumberFormat="1" applyFont="1" applyBorder="1" applyAlignment="1">
      <alignment/>
    </xf>
    <xf numFmtId="10" fontId="5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0" fontId="5" fillId="34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0" fontId="4" fillId="0" borderId="18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left" vertical="center" indent="1"/>
    </xf>
    <xf numFmtId="3" fontId="6" fillId="0" borderId="18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18" xfId="0" applyFont="1" applyFill="1" applyBorder="1" applyAlignment="1">
      <alignment horizontal="left" vertical="center" indent="2"/>
    </xf>
    <xf numFmtId="3" fontId="11" fillId="0" borderId="18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4" fillId="0" borderId="18" xfId="0" applyFont="1" applyFill="1" applyBorder="1" applyAlignment="1">
      <alignment horizontal="left" vertical="center" indent="4"/>
    </xf>
    <xf numFmtId="3" fontId="4" fillId="0" borderId="18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 vertical="center" indent="7"/>
    </xf>
    <xf numFmtId="3" fontId="4" fillId="0" borderId="18" xfId="63" applyNumberFormat="1" applyFont="1" applyBorder="1" applyAlignment="1">
      <alignment wrapText="1"/>
      <protection/>
    </xf>
    <xf numFmtId="0" fontId="11" fillId="0" borderId="18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left" vertical="center" wrapText="1" indent="2"/>
    </xf>
    <xf numFmtId="1" fontId="6" fillId="0" borderId="0" xfId="0" applyNumberFormat="1" applyFont="1" applyAlignment="1">
      <alignment/>
    </xf>
    <xf numFmtId="0" fontId="4" fillId="0" borderId="18" xfId="0" applyFont="1" applyFill="1" applyBorder="1" applyAlignment="1">
      <alignment horizontal="left" vertical="center" wrapText="1" indent="2"/>
    </xf>
    <xf numFmtId="3" fontId="4" fillId="0" borderId="0" xfId="0" applyNumberFormat="1" applyFont="1" applyAlignment="1">
      <alignment/>
    </xf>
    <xf numFmtId="166" fontId="4" fillId="0" borderId="18" xfId="0" applyNumberFormat="1" applyFont="1" applyFill="1" applyBorder="1" applyAlignment="1">
      <alignment horizontal="left" vertical="center" wrapText="1" indent="2"/>
    </xf>
    <xf numFmtId="0" fontId="5" fillId="0" borderId="18" xfId="0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left" vertical="center" indent="2"/>
    </xf>
    <xf numFmtId="2" fontId="4" fillId="0" borderId="0" xfId="0" applyNumberFormat="1" applyFont="1" applyAlignment="1">
      <alignment/>
    </xf>
    <xf numFmtId="49" fontId="4" fillId="0" borderId="18" xfId="0" applyNumberFormat="1" applyFont="1" applyFill="1" applyBorder="1" applyAlignment="1">
      <alignment horizontal="left" vertical="center" indent="2"/>
    </xf>
    <xf numFmtId="0" fontId="4" fillId="0" borderId="18" xfId="0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3" fontId="4" fillId="0" borderId="18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vertical="center" wrapText="1"/>
    </xf>
    <xf numFmtId="3" fontId="4" fillId="0" borderId="21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indent="1"/>
    </xf>
    <xf numFmtId="3" fontId="5" fillId="0" borderId="0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/>
    </xf>
    <xf numFmtId="3" fontId="5" fillId="0" borderId="22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5" fillId="34" borderId="23" xfId="0" applyFont="1" applyFill="1" applyBorder="1" applyAlignment="1">
      <alignment horizontal="center" vertical="center"/>
    </xf>
    <xf numFmtId="0" fontId="9" fillId="0" borderId="19" xfId="57" applyFont="1" applyBorder="1" applyAlignment="1">
      <alignment horizontal="center" vertical="center" wrapText="1"/>
      <protection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10" fontId="5" fillId="0" borderId="26" xfId="0" applyNumberFormat="1" applyFont="1" applyFill="1" applyBorder="1" applyAlignment="1">
      <alignment horizontal="right" wrapText="1"/>
    </xf>
    <xf numFmtId="0" fontId="5" fillId="0" borderId="27" xfId="0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left" vertical="center"/>
    </xf>
    <xf numFmtId="3" fontId="5" fillId="0" borderId="30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center" indent="1"/>
    </xf>
    <xf numFmtId="0" fontId="4" fillId="0" borderId="18" xfId="66" applyFont="1" applyFill="1" applyBorder="1" applyAlignment="1">
      <alignment horizontal="left" vertical="center" indent="1"/>
      <protection/>
    </xf>
    <xf numFmtId="3" fontId="4" fillId="0" borderId="26" xfId="0" applyNumberFormat="1" applyFont="1" applyFill="1" applyBorder="1" applyAlignment="1">
      <alignment horizontal="right" vertical="center"/>
    </xf>
    <xf numFmtId="0" fontId="4" fillId="0" borderId="29" xfId="66" applyFont="1" applyFill="1" applyBorder="1" applyAlignment="1">
      <alignment horizontal="left" vertical="center" indent="1"/>
      <protection/>
    </xf>
    <xf numFmtId="3" fontId="4" fillId="0" borderId="30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 wrapText="1"/>
    </xf>
    <xf numFmtId="3" fontId="5" fillId="0" borderId="26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indent="1"/>
    </xf>
    <xf numFmtId="0" fontId="5" fillId="0" borderId="29" xfId="0" applyFont="1" applyFill="1" applyBorder="1" applyAlignment="1">
      <alignment horizontal="left" vertical="center" indent="1"/>
    </xf>
    <xf numFmtId="0" fontId="5" fillId="0" borderId="18" xfId="0" applyFont="1" applyFill="1" applyBorder="1" applyAlignment="1">
      <alignment horizontal="left" vertical="center" indent="2"/>
    </xf>
    <xf numFmtId="0" fontId="5" fillId="0" borderId="29" xfId="0" applyFont="1" applyFill="1" applyBorder="1" applyAlignment="1">
      <alignment horizontal="left" vertical="center" indent="2"/>
    </xf>
    <xf numFmtId="49" fontId="5" fillId="0" borderId="18" xfId="66" applyNumberFormat="1" applyFont="1" applyFill="1" applyBorder="1" applyAlignment="1">
      <alignment horizontal="left" vertical="center" indent="2"/>
      <protection/>
    </xf>
    <xf numFmtId="49" fontId="5" fillId="0" borderId="29" xfId="66" applyNumberFormat="1" applyFont="1" applyFill="1" applyBorder="1" applyAlignment="1">
      <alignment horizontal="left" vertical="center" indent="2"/>
      <protection/>
    </xf>
    <xf numFmtId="0" fontId="4" fillId="0" borderId="18" xfId="0" applyFont="1" applyFill="1" applyBorder="1" applyAlignment="1">
      <alignment horizontal="left" vertical="center" indent="3"/>
    </xf>
    <xf numFmtId="0" fontId="4" fillId="0" borderId="18" xfId="66" applyFont="1" applyFill="1" applyBorder="1" applyAlignment="1">
      <alignment horizontal="left" vertical="center" indent="2"/>
      <protection/>
    </xf>
    <xf numFmtId="3" fontId="4" fillId="0" borderId="26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indent="2"/>
    </xf>
    <xf numFmtId="165" fontId="4" fillId="0" borderId="18" xfId="0" applyNumberFormat="1" applyFont="1" applyBorder="1" applyAlignment="1">
      <alignment horizontal="left" indent="2"/>
    </xf>
    <xf numFmtId="3" fontId="4" fillId="0" borderId="26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0" fontId="4" fillId="0" borderId="31" xfId="0" applyFont="1" applyBorder="1" applyAlignment="1">
      <alignment/>
    </xf>
    <xf numFmtId="3" fontId="4" fillId="0" borderId="31" xfId="0" applyNumberFormat="1" applyFont="1" applyBorder="1" applyAlignment="1">
      <alignment/>
    </xf>
    <xf numFmtId="0" fontId="5" fillId="0" borderId="31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3"/>
    </xf>
    <xf numFmtId="0" fontId="4" fillId="0" borderId="31" xfId="0" applyFont="1" applyFill="1" applyBorder="1" applyAlignment="1">
      <alignment horizontal="left" vertical="center" indent="3"/>
    </xf>
    <xf numFmtId="3" fontId="4" fillId="0" borderId="3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indent="2"/>
    </xf>
    <xf numFmtId="0" fontId="4" fillId="0" borderId="27" xfId="0" applyFont="1" applyFill="1" applyBorder="1" applyAlignment="1">
      <alignment horizontal="left" vertical="center" indent="2"/>
    </xf>
    <xf numFmtId="3" fontId="4" fillId="0" borderId="28" xfId="0" applyNumberFormat="1" applyFont="1" applyFill="1" applyBorder="1" applyAlignment="1">
      <alignment horizontal="right" vertical="center"/>
    </xf>
    <xf numFmtId="0" fontId="4" fillId="0" borderId="0" xfId="66" applyFont="1" applyFill="1" applyBorder="1" applyAlignment="1">
      <alignment horizontal="right" indent="4"/>
      <protection/>
    </xf>
    <xf numFmtId="0" fontId="4" fillId="0" borderId="29" xfId="66" applyFont="1" applyFill="1" applyBorder="1" applyAlignment="1">
      <alignment horizontal="left" vertical="center" indent="4"/>
      <protection/>
    </xf>
    <xf numFmtId="3" fontId="4" fillId="0" borderId="3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indent="1"/>
    </xf>
    <xf numFmtId="3" fontId="5" fillId="0" borderId="3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indent="2"/>
    </xf>
    <xf numFmtId="0" fontId="4" fillId="0" borderId="33" xfId="0" applyFont="1" applyBorder="1" applyAlignment="1">
      <alignment horizontal="left" indent="2"/>
    </xf>
    <xf numFmtId="3" fontId="4" fillId="0" borderId="34" xfId="0" applyNumberFormat="1" applyFont="1" applyFill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indent="2"/>
    </xf>
    <xf numFmtId="165" fontId="4" fillId="0" borderId="33" xfId="0" applyNumberFormat="1" applyFont="1" applyBorder="1" applyAlignment="1">
      <alignment horizontal="left" indent="2"/>
    </xf>
    <xf numFmtId="0" fontId="5" fillId="0" borderId="33" xfId="0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indent="1"/>
    </xf>
    <xf numFmtId="0" fontId="4" fillId="0" borderId="29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right" wrapText="1"/>
    </xf>
    <xf numFmtId="0" fontId="5" fillId="0" borderId="35" xfId="0" applyFont="1" applyFill="1" applyBorder="1" applyAlignment="1">
      <alignment horizontal="right" vertical="center" wrapText="1"/>
    </xf>
    <xf numFmtId="3" fontId="5" fillId="0" borderId="36" xfId="0" applyNumberFormat="1" applyFont="1" applyFill="1" applyBorder="1" applyAlignment="1">
      <alignment vertical="center"/>
    </xf>
    <xf numFmtId="10" fontId="4" fillId="0" borderId="37" xfId="0" applyNumberFormat="1" applyFont="1" applyBorder="1" applyAlignment="1">
      <alignment/>
    </xf>
    <xf numFmtId="0" fontId="6" fillId="0" borderId="38" xfId="0" applyFont="1" applyFill="1" applyBorder="1" applyAlignment="1">
      <alignment horizontal="left" vertical="center" wrapText="1" indent="1"/>
    </xf>
    <xf numFmtId="3" fontId="6" fillId="0" borderId="38" xfId="0" applyNumberFormat="1" applyFont="1" applyFill="1" applyBorder="1" applyAlignment="1">
      <alignment horizontal="right"/>
    </xf>
    <xf numFmtId="0" fontId="10" fillId="0" borderId="10" xfId="57" applyFont="1" applyBorder="1" applyAlignment="1">
      <alignment horizontal="center" wrapText="1"/>
      <protection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39" xfId="0" applyFont="1" applyBorder="1" applyAlignment="1">
      <alignment/>
    </xf>
    <xf numFmtId="0" fontId="4" fillId="0" borderId="18" xfId="0" applyFont="1" applyFill="1" applyBorder="1" applyAlignment="1">
      <alignment horizontal="lef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/>
    </xf>
    <xf numFmtId="3" fontId="4" fillId="0" borderId="22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/>
    </xf>
    <xf numFmtId="0" fontId="4" fillId="35" borderId="39" xfId="0" applyFont="1" applyFill="1" applyBorder="1" applyAlignment="1">
      <alignment/>
    </xf>
    <xf numFmtId="0" fontId="5" fillId="35" borderId="18" xfId="0" applyFont="1" applyFill="1" applyBorder="1" applyAlignment="1">
      <alignment horizontal="left" vertical="center"/>
    </xf>
    <xf numFmtId="3" fontId="5" fillId="35" borderId="18" xfId="0" applyNumberFormat="1" applyFont="1" applyFill="1" applyBorder="1" applyAlignment="1">
      <alignment horizontal="right" vertical="center"/>
    </xf>
    <xf numFmtId="0" fontId="10" fillId="0" borderId="15" xfId="57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9" fillId="0" borderId="41" xfId="57" applyFont="1" applyBorder="1" applyAlignment="1">
      <alignment horizontal="center" vertical="center" wrapText="1"/>
      <protection/>
    </xf>
    <xf numFmtId="0" fontId="5" fillId="0" borderId="41" xfId="0" applyFont="1" applyBorder="1" applyAlignment="1">
      <alignment horizontal="center" vertical="center" wrapText="1"/>
    </xf>
    <xf numFmtId="0" fontId="10" fillId="0" borderId="41" xfId="57" applyFont="1" applyBorder="1" applyAlignment="1">
      <alignment horizontal="center" vertical="center" wrapText="1"/>
      <protection/>
    </xf>
    <xf numFmtId="0" fontId="10" fillId="0" borderId="0" xfId="57" applyFont="1" applyBorder="1" applyAlignment="1">
      <alignment horizontal="center" vertical="center" wrapText="1"/>
      <protection/>
    </xf>
    <xf numFmtId="0" fontId="9" fillId="0" borderId="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10" fontId="5" fillId="0" borderId="10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10" fontId="5" fillId="0" borderId="19" xfId="0" applyNumberFormat="1" applyFont="1" applyBorder="1" applyAlignment="1">
      <alignment horizontal="right"/>
    </xf>
    <xf numFmtId="175" fontId="4" fillId="0" borderId="10" xfId="4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175" fontId="4" fillId="0" borderId="42" xfId="40" applyNumberFormat="1" applyFont="1" applyBorder="1" applyAlignment="1">
      <alignment horizontal="right"/>
    </xf>
    <xf numFmtId="10" fontId="4" fillId="0" borderId="42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175" fontId="5" fillId="0" borderId="10" xfId="4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2" fillId="33" borderId="0" xfId="0" applyFont="1" applyFill="1" applyBorder="1" applyAlignment="1">
      <alignment horizontal="center"/>
    </xf>
    <xf numFmtId="0" fontId="4" fillId="0" borderId="44" xfId="0" applyFont="1" applyBorder="1" applyAlignment="1">
      <alignment horizontal="right"/>
    </xf>
    <xf numFmtId="0" fontId="4" fillId="0" borderId="44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11" xfId="57"/>
    <cellStyle name="Normál 2" xfId="58"/>
    <cellStyle name="Normál 2 2" xfId="59"/>
    <cellStyle name="Normál 3" xfId="60"/>
    <cellStyle name="Normál 3 2" xfId="61"/>
    <cellStyle name="Normál 3 3" xfId="62"/>
    <cellStyle name="Normál 4" xfId="63"/>
    <cellStyle name="Normál 5" xfId="64"/>
    <cellStyle name="Normal_KARSZJ3" xfId="65"/>
    <cellStyle name="Normál_Munka1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zita%20L&#225;szl&#243;\Documents\munka\zam&#225;rdi\2016\K&#246;lts&#233;gvet&#233;s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51.75390625" style="1" customWidth="1"/>
    <col min="2" max="2" width="0" style="1" hidden="1" customWidth="1"/>
    <col min="3" max="5" width="10.625" style="1" customWidth="1"/>
    <col min="6" max="7" width="18.75390625" style="1" hidden="1" customWidth="1"/>
    <col min="8" max="12" width="9.125" style="1" hidden="1" customWidth="1"/>
    <col min="13" max="16384" width="9.125" style="1" customWidth="1"/>
  </cols>
  <sheetData>
    <row r="1" spans="1:12" s="243" customFormat="1" ht="11.25" customHeight="1">
      <c r="A1" s="263" t="s">
        <v>446</v>
      </c>
      <c r="B1" s="263"/>
      <c r="C1" s="263"/>
      <c r="D1" s="263"/>
      <c r="E1" s="263"/>
      <c r="F1" s="242"/>
      <c r="G1" s="242"/>
      <c r="H1" s="242"/>
      <c r="I1" s="242"/>
      <c r="J1" s="242"/>
      <c r="K1" s="242"/>
      <c r="L1" s="242"/>
    </row>
    <row r="2" spans="1:12" s="243" customFormat="1" ht="21" customHeight="1">
      <c r="A2" s="263" t="s">
        <v>429</v>
      </c>
      <c r="B2" s="263"/>
      <c r="C2" s="263"/>
      <c r="D2" s="263"/>
      <c r="E2" s="263"/>
      <c r="F2" s="242"/>
      <c r="G2" s="242"/>
      <c r="H2" s="242"/>
      <c r="I2" s="242"/>
      <c r="J2" s="242"/>
      <c r="K2" s="242"/>
      <c r="L2" s="242"/>
    </row>
    <row r="3" spans="1:11" s="96" customFormat="1" ht="19.5" customHeight="1">
      <c r="A3" s="262" t="s">
        <v>430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5" ht="11.25">
      <c r="A4" s="55"/>
      <c r="B4" s="55"/>
      <c r="C4" s="55"/>
      <c r="D4" s="55"/>
      <c r="E4" s="56" t="s">
        <v>0</v>
      </c>
    </row>
    <row r="5" spans="1:5" ht="52.5">
      <c r="A5" s="59" t="s">
        <v>331</v>
      </c>
      <c r="B5" s="59" t="s">
        <v>1</v>
      </c>
      <c r="C5" s="80" t="s">
        <v>398</v>
      </c>
      <c r="D5" s="80" t="s">
        <v>399</v>
      </c>
      <c r="E5" s="154" t="s">
        <v>400</v>
      </c>
    </row>
    <row r="6" spans="1:5" ht="30.75" customHeight="1">
      <c r="A6" s="60" t="s">
        <v>2</v>
      </c>
      <c r="B6" s="61" t="e">
        <f>B7+B12</f>
        <v>#REF!</v>
      </c>
      <c r="C6" s="61"/>
      <c r="D6" s="61"/>
      <c r="E6" s="84"/>
    </row>
    <row r="7" spans="1:5" ht="16.5" customHeight="1">
      <c r="A7" s="62" t="s">
        <v>3</v>
      </c>
      <c r="B7" s="63" t="e">
        <f>SUM(B8:B11)</f>
        <v>#REF!</v>
      </c>
      <c r="C7" s="63">
        <f>SUM(C8:C11)</f>
        <v>394076</v>
      </c>
      <c r="D7" s="63">
        <f>SUM(D8:D11)</f>
        <v>395528</v>
      </c>
      <c r="E7" s="87">
        <f>D7/C7</f>
        <v>1.003684568458876</v>
      </c>
    </row>
    <row r="8" spans="1:5" ht="16.5" customHeight="1">
      <c r="A8" s="64" t="s">
        <v>4</v>
      </c>
      <c r="B8" s="65" t="e">
        <f>'2. Műk.'!B9</f>
        <v>#REF!</v>
      </c>
      <c r="C8" s="83">
        <v>306412</v>
      </c>
      <c r="D8" s="83">
        <v>307864</v>
      </c>
      <c r="E8" s="87">
        <f aca="true" t="shared" si="0" ref="E8:E55">D8/C8</f>
        <v>1.0047387178047857</v>
      </c>
    </row>
    <row r="9" spans="1:5" ht="13.5" customHeight="1">
      <c r="A9" s="64" t="s">
        <v>5</v>
      </c>
      <c r="B9" s="65">
        <f>'2. Műk.'!B34</f>
        <v>407350</v>
      </c>
      <c r="C9" s="65">
        <v>64480</v>
      </c>
      <c r="D9" s="65">
        <v>64480</v>
      </c>
      <c r="E9" s="84">
        <f t="shared" si="0"/>
        <v>1</v>
      </c>
    </row>
    <row r="10" spans="1:5" ht="13.5" customHeight="1">
      <c r="A10" s="64" t="s">
        <v>6</v>
      </c>
      <c r="B10" s="65">
        <f>'2. Műk.'!B49</f>
        <v>87792</v>
      </c>
      <c r="C10" s="65">
        <v>22784</v>
      </c>
      <c r="D10" s="65">
        <v>22784</v>
      </c>
      <c r="E10" s="84">
        <f t="shared" si="0"/>
        <v>1</v>
      </c>
    </row>
    <row r="11" spans="1:5" ht="13.5" customHeight="1">
      <c r="A11" s="64" t="s">
        <v>7</v>
      </c>
      <c r="B11" s="65">
        <f>'2. Műk.'!B60</f>
        <v>737</v>
      </c>
      <c r="C11" s="65">
        <v>400</v>
      </c>
      <c r="D11" s="65">
        <v>400</v>
      </c>
      <c r="E11" s="84">
        <f t="shared" si="0"/>
        <v>1</v>
      </c>
    </row>
    <row r="12" spans="1:5" ht="13.5" customHeight="1">
      <c r="A12" s="62" t="s">
        <v>8</v>
      </c>
      <c r="B12" s="63">
        <f>SUM(B13:B15)</f>
        <v>17561</v>
      </c>
      <c r="C12" s="63">
        <v>737099</v>
      </c>
      <c r="D12" s="63">
        <v>482124</v>
      </c>
      <c r="E12" s="87">
        <f t="shared" si="0"/>
        <v>0.6540831014558425</v>
      </c>
    </row>
    <row r="13" spans="1:5" ht="16.5" customHeight="1">
      <c r="A13" s="64" t="s">
        <v>9</v>
      </c>
      <c r="B13" s="65">
        <v>16819</v>
      </c>
      <c r="C13" s="65">
        <v>725594</v>
      </c>
      <c r="D13" s="65">
        <v>470243</v>
      </c>
      <c r="E13" s="84">
        <f t="shared" si="0"/>
        <v>0.6480800557887745</v>
      </c>
    </row>
    <row r="14" spans="1:5" ht="13.5" customHeight="1">
      <c r="A14" s="64" t="s">
        <v>10</v>
      </c>
      <c r="B14" s="65">
        <v>67</v>
      </c>
      <c r="C14" s="65">
        <v>11505</v>
      </c>
      <c r="D14" s="65">
        <v>11881</v>
      </c>
      <c r="E14" s="84">
        <f t="shared" si="0"/>
        <v>1.0326814428509343</v>
      </c>
    </row>
    <row r="15" spans="1:5" ht="13.5" customHeight="1">
      <c r="A15" s="64" t="s">
        <v>11</v>
      </c>
      <c r="B15" s="65">
        <v>675</v>
      </c>
      <c r="C15" s="65">
        <v>0</v>
      </c>
      <c r="D15" s="65">
        <v>0</v>
      </c>
      <c r="E15" s="84"/>
    </row>
    <row r="16" spans="1:5" ht="13.5" customHeight="1">
      <c r="A16" s="66" t="s">
        <v>12</v>
      </c>
      <c r="B16" s="63">
        <f>B24+B17</f>
        <v>317118</v>
      </c>
      <c r="C16" s="63">
        <v>120322</v>
      </c>
      <c r="D16" s="63">
        <v>123969</v>
      </c>
      <c r="E16" s="87">
        <f t="shared" si="0"/>
        <v>1.0303103339372683</v>
      </c>
    </row>
    <row r="17" spans="1:5" ht="13.5" customHeight="1">
      <c r="A17" s="62" t="s">
        <v>13</v>
      </c>
      <c r="B17" s="63">
        <v>317118</v>
      </c>
      <c r="C17" s="63">
        <v>120322</v>
      </c>
      <c r="D17" s="63">
        <v>123969</v>
      </c>
      <c r="E17" s="87">
        <f t="shared" si="0"/>
        <v>1.0303103339372683</v>
      </c>
    </row>
    <row r="18" spans="1:5" ht="16.5" customHeight="1">
      <c r="A18" s="64" t="s">
        <v>14</v>
      </c>
      <c r="B18" s="65">
        <f>SUM(B19:B20)</f>
        <v>317118</v>
      </c>
      <c r="C18" s="65">
        <v>120322</v>
      </c>
      <c r="D18" s="65">
        <v>123969</v>
      </c>
      <c r="E18" s="84">
        <f t="shared" si="0"/>
        <v>1.0303103339372683</v>
      </c>
    </row>
    <row r="19" spans="1:5" ht="13.5" customHeight="1">
      <c r="A19" s="67" t="s">
        <v>15</v>
      </c>
      <c r="B19" s="65">
        <v>317118</v>
      </c>
      <c r="C19" s="65">
        <v>110322</v>
      </c>
      <c r="D19" s="65">
        <v>113969</v>
      </c>
      <c r="E19" s="84">
        <f t="shared" si="0"/>
        <v>1.0330577763274778</v>
      </c>
    </row>
    <row r="20" spans="1:5" ht="13.5" customHeight="1">
      <c r="A20" s="67" t="s">
        <v>16</v>
      </c>
      <c r="B20" s="65"/>
      <c r="C20" s="65">
        <v>10000</v>
      </c>
      <c r="D20" s="65">
        <v>10000</v>
      </c>
      <c r="E20" s="84">
        <f t="shared" si="0"/>
        <v>1</v>
      </c>
    </row>
    <row r="21" spans="1:5" ht="13.5" customHeight="1">
      <c r="A21" s="64" t="s">
        <v>17</v>
      </c>
      <c r="B21" s="65"/>
      <c r="C21" s="65"/>
      <c r="D21" s="65"/>
      <c r="E21" s="84"/>
    </row>
    <row r="22" spans="1:5" ht="13.5" customHeight="1">
      <c r="A22" s="67" t="s">
        <v>18</v>
      </c>
      <c r="B22" s="65"/>
      <c r="C22" s="65"/>
      <c r="D22" s="65"/>
      <c r="E22" s="84"/>
    </row>
    <row r="23" spans="1:5" ht="13.5" customHeight="1">
      <c r="A23" s="67" t="s">
        <v>19</v>
      </c>
      <c r="B23" s="65"/>
      <c r="C23" s="65"/>
      <c r="D23" s="65"/>
      <c r="E23" s="84"/>
    </row>
    <row r="24" spans="1:5" ht="13.5" customHeight="1">
      <c r="A24" s="62" t="s">
        <v>20</v>
      </c>
      <c r="B24" s="63">
        <v>0</v>
      </c>
      <c r="C24" s="63">
        <v>0</v>
      </c>
      <c r="D24" s="63">
        <v>0</v>
      </c>
      <c r="E24" s="84"/>
    </row>
    <row r="25" spans="1:5" ht="13.5" customHeight="1">
      <c r="A25" s="136" t="s">
        <v>349</v>
      </c>
      <c r="B25" s="63"/>
      <c r="C25" s="63"/>
      <c r="D25" s="63"/>
      <c r="E25" s="84"/>
    </row>
    <row r="26" spans="1:5" ht="16.5" customHeight="1">
      <c r="A26" s="68" t="s">
        <v>21</v>
      </c>
      <c r="B26" s="63" t="e">
        <f>B6+B16</f>
        <v>#REF!</v>
      </c>
      <c r="C26" s="63">
        <f>SUM(C7+C12+C16)</f>
        <v>1251497</v>
      </c>
      <c r="D26" s="63">
        <f>SUM(D7+D12+D16)</f>
        <v>1001621</v>
      </c>
      <c r="E26" s="87">
        <f t="shared" si="0"/>
        <v>0.8003383148341546</v>
      </c>
    </row>
    <row r="27" spans="1:5" ht="16.5" customHeight="1">
      <c r="A27" s="60" t="s">
        <v>22</v>
      </c>
      <c r="B27" s="63">
        <f>B28+B40</f>
        <v>1204058</v>
      </c>
      <c r="C27" s="63"/>
      <c r="D27" s="63"/>
      <c r="E27" s="84"/>
    </row>
    <row r="28" spans="1:5" ht="16.5" customHeight="1">
      <c r="A28" s="62" t="s">
        <v>23</v>
      </c>
      <c r="B28" s="63">
        <f>B29+B30+B31+B32+B33</f>
        <v>766639</v>
      </c>
      <c r="C28" s="63">
        <f>SUM(C29+C30+C31+C32+C33)</f>
        <v>503776</v>
      </c>
      <c r="D28" s="63">
        <f>SUM(D29+D30+D31+D32+D33)</f>
        <v>507180</v>
      </c>
      <c r="E28" s="87">
        <f t="shared" si="0"/>
        <v>1.006756971352347</v>
      </c>
    </row>
    <row r="29" spans="1:5" ht="16.5" customHeight="1">
      <c r="A29" s="69" t="s">
        <v>24</v>
      </c>
      <c r="B29" s="63">
        <f>'2. Műk.'!B73</f>
        <v>301856</v>
      </c>
      <c r="C29" s="63">
        <v>119513</v>
      </c>
      <c r="D29" s="63">
        <v>123113</v>
      </c>
      <c r="E29" s="87">
        <f t="shared" si="0"/>
        <v>1.0301222461154853</v>
      </c>
    </row>
    <row r="30" spans="1:5" ht="13.5" customHeight="1">
      <c r="A30" s="70" t="s">
        <v>172</v>
      </c>
      <c r="B30" s="63">
        <f>'2. Műk.'!B83</f>
        <v>80868</v>
      </c>
      <c r="C30" s="63">
        <v>18439</v>
      </c>
      <c r="D30" s="63">
        <v>18559</v>
      </c>
      <c r="E30" s="87">
        <f t="shared" si="0"/>
        <v>1.0065079451163295</v>
      </c>
    </row>
    <row r="31" spans="1:5" ht="13.5" customHeight="1">
      <c r="A31" s="70" t="s">
        <v>25</v>
      </c>
      <c r="B31" s="63">
        <f>'2. Műk.'!B84</f>
        <v>339134</v>
      </c>
      <c r="C31" s="63">
        <v>63894</v>
      </c>
      <c r="D31" s="63">
        <v>65334</v>
      </c>
      <c r="E31" s="87">
        <f t="shared" si="0"/>
        <v>1.0225373274485867</v>
      </c>
    </row>
    <row r="32" spans="1:5" ht="13.5" customHeight="1">
      <c r="A32" s="70" t="s">
        <v>26</v>
      </c>
      <c r="B32" s="63">
        <f>'2. Műk.'!B89</f>
        <v>10683</v>
      </c>
      <c r="C32" s="63">
        <v>22822</v>
      </c>
      <c r="D32" s="63">
        <v>22822</v>
      </c>
      <c r="E32" s="87">
        <f t="shared" si="0"/>
        <v>1</v>
      </c>
    </row>
    <row r="33" spans="1:5" ht="13.5" customHeight="1">
      <c r="A33" s="70" t="s">
        <v>27</v>
      </c>
      <c r="B33" s="63">
        <f>'2. Műk.'!B90</f>
        <v>34098</v>
      </c>
      <c r="C33" s="63">
        <f>SUM(C34:C39)</f>
        <v>279108</v>
      </c>
      <c r="D33" s="63">
        <f>SUM(D34:D39)</f>
        <v>277352</v>
      </c>
      <c r="E33" s="87">
        <f t="shared" si="0"/>
        <v>0.9937085285982487</v>
      </c>
    </row>
    <row r="34" spans="1:5" ht="13.5" customHeight="1">
      <c r="A34" s="71" t="s">
        <v>174</v>
      </c>
      <c r="B34" s="65">
        <f>'2. Műk.'!B91</f>
        <v>14643</v>
      </c>
      <c r="C34" s="65">
        <v>179307</v>
      </c>
      <c r="D34" s="65">
        <v>179447</v>
      </c>
      <c r="E34" s="84">
        <f t="shared" si="0"/>
        <v>1.00078078379539</v>
      </c>
    </row>
    <row r="35" spans="1:5" ht="13.5" customHeight="1">
      <c r="A35" s="71" t="s">
        <v>28</v>
      </c>
      <c r="B35" s="65">
        <f>'2. Műk.'!B92</f>
        <v>4455</v>
      </c>
      <c r="C35" s="65">
        <v>0</v>
      </c>
      <c r="D35" s="65">
        <v>0</v>
      </c>
      <c r="E35" s="84"/>
    </row>
    <row r="36" spans="1:5" ht="13.5" customHeight="1">
      <c r="A36" s="71" t="s">
        <v>29</v>
      </c>
      <c r="B36" s="65">
        <f>'2. Műk.'!B93</f>
        <v>15000</v>
      </c>
      <c r="C36" s="65">
        <v>0</v>
      </c>
      <c r="D36" s="65">
        <v>0</v>
      </c>
      <c r="E36" s="84"/>
    </row>
    <row r="37" spans="1:5" ht="13.5" customHeight="1">
      <c r="A37" s="71" t="s">
        <v>30</v>
      </c>
      <c r="B37" s="65"/>
      <c r="C37" s="65">
        <v>10000</v>
      </c>
      <c r="D37" s="65">
        <v>10000</v>
      </c>
      <c r="E37" s="84">
        <f t="shared" si="0"/>
        <v>1</v>
      </c>
    </row>
    <row r="38" spans="1:5" ht="13.5" customHeight="1">
      <c r="A38" s="71" t="s">
        <v>184</v>
      </c>
      <c r="B38" s="19"/>
      <c r="C38" s="65">
        <v>20580</v>
      </c>
      <c r="D38" s="65">
        <v>18684</v>
      </c>
      <c r="E38" s="84">
        <f t="shared" si="0"/>
        <v>0.9078717201166181</v>
      </c>
    </row>
    <row r="39" spans="1:5" ht="13.5" customHeight="1">
      <c r="A39" s="71" t="s">
        <v>299</v>
      </c>
      <c r="B39" s="19"/>
      <c r="C39" s="65">
        <v>69221</v>
      </c>
      <c r="D39" s="65">
        <v>69221</v>
      </c>
      <c r="E39" s="84">
        <f t="shared" si="0"/>
        <v>1</v>
      </c>
    </row>
    <row r="40" spans="1:5" ht="13.5" customHeight="1">
      <c r="A40" s="62" t="s">
        <v>31</v>
      </c>
      <c r="B40" s="63">
        <f>B41+B42+B43</f>
        <v>437419</v>
      </c>
      <c r="C40" s="63">
        <f>SUM(C41:C42)</f>
        <v>747721</v>
      </c>
      <c r="D40" s="63">
        <f>SUM(D41:D42)</f>
        <v>494441</v>
      </c>
      <c r="E40" s="87">
        <f t="shared" si="0"/>
        <v>0.6612640276252774</v>
      </c>
    </row>
    <row r="41" spans="1:5" ht="16.5" customHeight="1">
      <c r="A41" s="64" t="s">
        <v>32</v>
      </c>
      <c r="B41" s="65">
        <v>346269</v>
      </c>
      <c r="C41" s="65">
        <v>52900</v>
      </c>
      <c r="D41" s="65">
        <v>53276</v>
      </c>
      <c r="E41" s="84">
        <f t="shared" si="0"/>
        <v>1.0071077504725898</v>
      </c>
    </row>
    <row r="42" spans="1:5" ht="13.5" customHeight="1">
      <c r="A42" s="64" t="s">
        <v>33</v>
      </c>
      <c r="B42" s="65">
        <v>76150</v>
      </c>
      <c r="C42" s="65">
        <v>694821</v>
      </c>
      <c r="D42" s="65">
        <v>441165</v>
      </c>
      <c r="E42" s="84">
        <f t="shared" si="0"/>
        <v>0.6349333137599468</v>
      </c>
    </row>
    <row r="43" spans="1:5" ht="13.5" customHeight="1">
      <c r="A43" s="64" t="s">
        <v>34</v>
      </c>
      <c r="B43" s="65">
        <f>B44+B46</f>
        <v>15000</v>
      </c>
      <c r="C43" s="65">
        <v>0</v>
      </c>
      <c r="D43" s="65">
        <v>0</v>
      </c>
      <c r="E43" s="84"/>
    </row>
    <row r="44" spans="1:6" s="77" customFormat="1" ht="13.5" customHeight="1">
      <c r="A44" s="71" t="s">
        <v>35</v>
      </c>
      <c r="B44" s="65"/>
      <c r="C44" s="65"/>
      <c r="D44" s="65"/>
      <c r="E44" s="84"/>
      <c r="F44" s="1"/>
    </row>
    <row r="45" spans="1:5" ht="24" customHeight="1">
      <c r="A45" s="72" t="s">
        <v>36</v>
      </c>
      <c r="B45" s="65"/>
      <c r="C45" s="65">
        <v>0</v>
      </c>
      <c r="D45" s="65">
        <v>0</v>
      </c>
      <c r="E45" s="84"/>
    </row>
    <row r="46" spans="1:5" ht="13.5" customHeight="1">
      <c r="A46" s="71" t="s">
        <v>37</v>
      </c>
      <c r="B46" s="65">
        <v>15000</v>
      </c>
      <c r="C46" s="65">
        <v>0</v>
      </c>
      <c r="D46" s="65">
        <v>0</v>
      </c>
      <c r="E46" s="84"/>
    </row>
    <row r="47" spans="1:5" ht="13.5" customHeight="1">
      <c r="A47" s="66" t="s">
        <v>38</v>
      </c>
      <c r="B47" s="63">
        <f>B52+B48</f>
        <v>0</v>
      </c>
      <c r="C47" s="63">
        <v>0</v>
      </c>
      <c r="D47" s="63">
        <v>0</v>
      </c>
      <c r="E47" s="84"/>
    </row>
    <row r="48" spans="1:5" ht="16.5" customHeight="1">
      <c r="A48" s="62" t="s">
        <v>39</v>
      </c>
      <c r="B48" s="63">
        <f>SUM(B49:B50)</f>
        <v>0</v>
      </c>
      <c r="C48" s="63">
        <v>0</v>
      </c>
      <c r="D48" s="63">
        <v>0</v>
      </c>
      <c r="E48" s="84"/>
    </row>
    <row r="49" spans="1:5" ht="16.5" customHeight="1">
      <c r="A49" s="73" t="s">
        <v>40</v>
      </c>
      <c r="B49" s="63"/>
      <c r="C49" s="63"/>
      <c r="D49" s="63"/>
      <c r="E49" s="84"/>
    </row>
    <row r="50" spans="1:5" ht="13.5" customHeight="1">
      <c r="A50" s="67" t="s">
        <v>15</v>
      </c>
      <c r="B50" s="63"/>
      <c r="C50" s="63"/>
      <c r="D50" s="63"/>
      <c r="E50" s="84"/>
    </row>
    <row r="51" spans="1:5" ht="13.5" customHeight="1">
      <c r="A51" s="67" t="s">
        <v>16</v>
      </c>
      <c r="B51" s="63"/>
      <c r="C51" s="63"/>
      <c r="D51" s="63"/>
      <c r="E51" s="84"/>
    </row>
    <row r="52" spans="1:5" ht="13.5" customHeight="1">
      <c r="A52" s="62" t="s">
        <v>41</v>
      </c>
      <c r="B52" s="63">
        <v>0</v>
      </c>
      <c r="C52" s="63"/>
      <c r="D52" s="63"/>
      <c r="E52" s="84"/>
    </row>
    <row r="53" spans="1:5" ht="13.5" customHeight="1">
      <c r="A53" s="148" t="s">
        <v>347</v>
      </c>
      <c r="B53" s="149"/>
      <c r="C53" s="150"/>
      <c r="D53" s="150"/>
      <c r="E53" s="84"/>
    </row>
    <row r="54" spans="1:5" ht="13.5" customHeight="1">
      <c r="A54" s="62" t="s">
        <v>352</v>
      </c>
      <c r="B54" s="151"/>
      <c r="C54" s="81"/>
      <c r="D54" s="81"/>
      <c r="E54" s="84"/>
    </row>
    <row r="55" spans="1:5" ht="16.5" customHeight="1">
      <c r="A55" s="68" t="s">
        <v>42</v>
      </c>
      <c r="B55" s="63">
        <f>B27+B47</f>
        <v>1204058</v>
      </c>
      <c r="C55" s="63">
        <f>SUM(C28+C40)</f>
        <v>1251497</v>
      </c>
      <c r="D55" s="63">
        <f>SUM(D28+D40)</f>
        <v>1001621</v>
      </c>
      <c r="E55" s="87">
        <f t="shared" si="0"/>
        <v>0.8003383148341546</v>
      </c>
    </row>
    <row r="56" spans="1:5" ht="16.5" customHeight="1">
      <c r="A56" s="74"/>
      <c r="B56" s="74"/>
      <c r="C56" s="74"/>
      <c r="D56" s="74"/>
      <c r="E56" s="75"/>
    </row>
    <row r="57" spans="1:4" ht="15.75" customHeight="1">
      <c r="A57" s="57"/>
      <c r="B57" s="57"/>
      <c r="C57" s="57"/>
      <c r="D57" s="57"/>
    </row>
    <row r="58" ht="12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</sheetData>
  <sheetProtection selectLockedCells="1" selectUnlockedCells="1"/>
  <mergeCells count="3">
    <mergeCell ref="A3:K3"/>
    <mergeCell ref="A2:E2"/>
    <mergeCell ref="A1:E1"/>
  </mergeCells>
  <printOptions/>
  <pageMargins left="1.1023622047244095" right="0.7086614173228347" top="0.5511811023622047" bottom="0.7480314960629921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63.125" style="1" customWidth="1"/>
    <col min="2" max="2" width="0" style="97" hidden="1" customWidth="1"/>
    <col min="3" max="3" width="18.875" style="1" customWidth="1"/>
    <col min="4" max="4" width="12.75390625" style="1" customWidth="1"/>
    <col min="5" max="5" width="11.25390625" style="1" bestFit="1" customWidth="1"/>
    <col min="6" max="6" width="0.12890625" style="1" hidden="1" customWidth="1"/>
    <col min="7" max="12" width="9.125" style="1" hidden="1" customWidth="1"/>
    <col min="13" max="16384" width="9.125" style="1" customWidth="1"/>
  </cols>
  <sheetData>
    <row r="1" spans="1:12" s="243" customFormat="1" ht="11.25" customHeight="1">
      <c r="A1" s="263" t="s">
        <v>447</v>
      </c>
      <c r="B1" s="263"/>
      <c r="C1" s="263"/>
      <c r="D1" s="263"/>
      <c r="E1" s="263"/>
      <c r="F1" s="242"/>
      <c r="G1" s="242"/>
      <c r="H1" s="242"/>
      <c r="I1" s="242"/>
      <c r="J1" s="242"/>
      <c r="K1" s="242"/>
      <c r="L1" s="242"/>
    </row>
    <row r="2" spans="1:12" s="243" customFormat="1" ht="15.75" customHeight="1">
      <c r="A2" s="263" t="s">
        <v>431</v>
      </c>
      <c r="B2" s="263"/>
      <c r="C2" s="263"/>
      <c r="D2" s="263"/>
      <c r="E2" s="263"/>
      <c r="F2" s="242"/>
      <c r="G2" s="242"/>
      <c r="H2" s="242"/>
      <c r="I2" s="242"/>
      <c r="J2" s="242"/>
      <c r="K2" s="242"/>
      <c r="L2" s="242"/>
    </row>
    <row r="3" ht="6" customHeight="1" hidden="1">
      <c r="A3" s="55" t="s">
        <v>43</v>
      </c>
    </row>
    <row r="4" spans="1:3" ht="19.5" customHeight="1">
      <c r="A4" s="264" t="s">
        <v>181</v>
      </c>
      <c r="B4" s="264"/>
      <c r="C4" s="264"/>
    </row>
    <row r="5" spans="1:3" ht="19.5" customHeight="1">
      <c r="A5" s="264" t="s">
        <v>432</v>
      </c>
      <c r="B5" s="264"/>
      <c r="C5" s="264"/>
    </row>
    <row r="6" spans="1:5" ht="21" customHeight="1">
      <c r="A6" s="55"/>
      <c r="C6" s="265" t="s">
        <v>0</v>
      </c>
      <c r="D6" s="266"/>
      <c r="E6" s="266"/>
    </row>
    <row r="7" spans="1:6" ht="54.75" customHeight="1">
      <c r="A7" s="104" t="s">
        <v>44</v>
      </c>
      <c r="B7" s="104" t="s">
        <v>1</v>
      </c>
      <c r="C7" s="78" t="s">
        <v>381</v>
      </c>
      <c r="D7" s="80" t="s">
        <v>399</v>
      </c>
      <c r="E7" s="154" t="s">
        <v>400</v>
      </c>
      <c r="F7" s="105"/>
    </row>
    <row r="8" spans="1:6" ht="13.5" customHeight="1">
      <c r="A8" s="106" t="s">
        <v>45</v>
      </c>
      <c r="B8" s="83" t="e">
        <f>B9+B34+B49+B60</f>
        <v>#REF!</v>
      </c>
      <c r="C8" s="83"/>
      <c r="D8" s="83"/>
      <c r="E8" s="107"/>
      <c r="F8" s="105"/>
    </row>
    <row r="9" spans="1:6" ht="13.5" customHeight="1">
      <c r="A9" s="108" t="s">
        <v>46</v>
      </c>
      <c r="B9" s="83" t="e">
        <f>B10+B28</f>
        <v>#REF!</v>
      </c>
      <c r="C9" s="83">
        <f>SUM(C10+C28)</f>
        <v>306412</v>
      </c>
      <c r="D9" s="83">
        <f>SUM(D10+D28)</f>
        <v>306412</v>
      </c>
      <c r="E9" s="84">
        <f>D9/C9</f>
        <v>1</v>
      </c>
      <c r="F9" s="109" t="s">
        <v>295</v>
      </c>
    </row>
    <row r="10" spans="1:6" s="113" customFormat="1" ht="13.5" customHeight="1">
      <c r="A10" s="110" t="s">
        <v>47</v>
      </c>
      <c r="B10" s="111" t="e">
        <f>B11+B23+B24+B25+B26+#REF!</f>
        <v>#REF!</v>
      </c>
      <c r="C10" s="111">
        <v>242755</v>
      </c>
      <c r="D10" s="111">
        <v>242755</v>
      </c>
      <c r="E10" s="84">
        <f aca="true" t="shared" si="0" ref="E10:E73">D10/C10</f>
        <v>1</v>
      </c>
      <c r="F10" s="112" t="s">
        <v>294</v>
      </c>
    </row>
    <row r="11" spans="1:6" s="116" customFormat="1" ht="13.5" customHeight="1">
      <c r="A11" s="114" t="s">
        <v>48</v>
      </c>
      <c r="B11" s="115">
        <f>B12+B13+B18+B19+B20+B22</f>
        <v>290009</v>
      </c>
      <c r="C11" s="115">
        <v>67232</v>
      </c>
      <c r="D11" s="115">
        <v>67232</v>
      </c>
      <c r="E11" s="84">
        <f t="shared" si="0"/>
        <v>1</v>
      </c>
      <c r="F11" s="99"/>
    </row>
    <row r="12" spans="1:6" ht="13.5" customHeight="1">
      <c r="A12" s="117" t="s">
        <v>49</v>
      </c>
      <c r="B12" s="118">
        <v>62425</v>
      </c>
      <c r="C12" s="118">
        <v>39983</v>
      </c>
      <c r="D12" s="118">
        <v>39983</v>
      </c>
      <c r="E12" s="84">
        <f t="shared" si="0"/>
        <v>1</v>
      </c>
      <c r="F12" s="100"/>
    </row>
    <row r="13" spans="1:6" ht="13.5" customHeight="1">
      <c r="A13" s="117" t="s">
        <v>50</v>
      </c>
      <c r="B13" s="118">
        <f>SUM(B14:B17)</f>
        <v>68541</v>
      </c>
      <c r="C13" s="118">
        <f>SUM(C14:C17)</f>
        <v>20752</v>
      </c>
      <c r="D13" s="118">
        <f>SUM(D14:D17)</f>
        <v>20752</v>
      </c>
      <c r="E13" s="84">
        <f t="shared" si="0"/>
        <v>1</v>
      </c>
      <c r="F13" s="101"/>
    </row>
    <row r="14" spans="1:6" ht="13.5" customHeight="1">
      <c r="A14" s="119" t="s">
        <v>51</v>
      </c>
      <c r="B14" s="118">
        <v>14937</v>
      </c>
      <c r="C14" s="118">
        <v>7397</v>
      </c>
      <c r="D14" s="118">
        <v>7397</v>
      </c>
      <c r="E14" s="84">
        <f t="shared" si="0"/>
        <v>1</v>
      </c>
      <c r="F14" s="100"/>
    </row>
    <row r="15" spans="1:6" ht="13.5" customHeight="1">
      <c r="A15" s="119" t="s">
        <v>52</v>
      </c>
      <c r="B15" s="118">
        <v>35072</v>
      </c>
      <c r="C15" s="118">
        <v>8160</v>
      </c>
      <c r="D15" s="118">
        <v>8160</v>
      </c>
      <c r="E15" s="84">
        <f t="shared" si="0"/>
        <v>1</v>
      </c>
      <c r="F15" s="100"/>
    </row>
    <row r="16" spans="1:6" ht="13.5" customHeight="1">
      <c r="A16" s="119" t="s">
        <v>53</v>
      </c>
      <c r="B16" s="118">
        <v>100</v>
      </c>
      <c r="C16" s="118">
        <v>1999</v>
      </c>
      <c r="D16" s="118">
        <v>1999</v>
      </c>
      <c r="E16" s="84">
        <f t="shared" si="0"/>
        <v>1</v>
      </c>
      <c r="F16" s="100"/>
    </row>
    <row r="17" spans="1:6" ht="13.5" customHeight="1">
      <c r="A17" s="119" t="s">
        <v>54</v>
      </c>
      <c r="B17" s="118">
        <v>18432</v>
      </c>
      <c r="C17" s="118">
        <v>3196</v>
      </c>
      <c r="D17" s="118">
        <v>3196</v>
      </c>
      <c r="E17" s="84">
        <f t="shared" si="0"/>
        <v>1</v>
      </c>
      <c r="F17" s="100"/>
    </row>
    <row r="18" spans="1:6" ht="13.5" customHeight="1">
      <c r="A18" s="117" t="s">
        <v>55</v>
      </c>
      <c r="B18" s="118">
        <v>7223</v>
      </c>
      <c r="C18" s="118">
        <v>5183</v>
      </c>
      <c r="D18" s="118">
        <v>5183</v>
      </c>
      <c r="E18" s="84">
        <f t="shared" si="0"/>
        <v>1</v>
      </c>
      <c r="F18" s="100"/>
    </row>
    <row r="19" spans="1:6" ht="13.5" customHeight="1">
      <c r="A19" s="117" t="s">
        <v>56</v>
      </c>
      <c r="B19" s="120">
        <v>173076</v>
      </c>
      <c r="C19" s="120"/>
      <c r="D19" s="120"/>
      <c r="E19" s="84"/>
      <c r="F19" s="100"/>
    </row>
    <row r="20" spans="1:6" ht="13.5" customHeight="1">
      <c r="A20" s="117" t="s">
        <v>57</v>
      </c>
      <c r="B20" s="118">
        <v>161</v>
      </c>
      <c r="C20" s="118">
        <v>273</v>
      </c>
      <c r="D20" s="118">
        <v>273</v>
      </c>
      <c r="E20" s="84">
        <f t="shared" si="0"/>
        <v>1</v>
      </c>
      <c r="F20" s="100"/>
    </row>
    <row r="21" spans="1:6" ht="13.5" customHeight="1">
      <c r="A21" s="117" t="s">
        <v>357</v>
      </c>
      <c r="B21" s="118"/>
      <c r="C21" s="118">
        <v>1041</v>
      </c>
      <c r="D21" s="118">
        <v>1041</v>
      </c>
      <c r="E21" s="84">
        <f t="shared" si="0"/>
        <v>1</v>
      </c>
      <c r="F21" s="100"/>
    </row>
    <row r="22" spans="1:6" ht="13.5" customHeight="1">
      <c r="A22" s="121" t="s">
        <v>58</v>
      </c>
      <c r="B22" s="115">
        <v>-21417</v>
      </c>
      <c r="C22" s="115"/>
      <c r="D22" s="115"/>
      <c r="E22" s="84"/>
      <c r="F22" s="100"/>
    </row>
    <row r="23" spans="1:6" s="116" customFormat="1" ht="13.5" customHeight="1">
      <c r="A23" s="122" t="s">
        <v>59</v>
      </c>
      <c r="B23" s="115">
        <v>45148</v>
      </c>
      <c r="C23" s="115">
        <v>61595</v>
      </c>
      <c r="D23" s="115">
        <v>61595</v>
      </c>
      <c r="E23" s="84">
        <f t="shared" si="0"/>
        <v>1</v>
      </c>
      <c r="F23" s="102"/>
    </row>
    <row r="24" spans="1:6" s="116" customFormat="1" ht="25.5" customHeight="1">
      <c r="A24" s="122" t="s">
        <v>60</v>
      </c>
      <c r="B24" s="115">
        <v>22868</v>
      </c>
      <c r="C24" s="115">
        <v>111076</v>
      </c>
      <c r="D24" s="115">
        <v>111076</v>
      </c>
      <c r="E24" s="84">
        <f t="shared" si="0"/>
        <v>1</v>
      </c>
      <c r="F24" s="102"/>
    </row>
    <row r="25" spans="1:6" s="116" customFormat="1" ht="13.5" customHeight="1">
      <c r="A25" s="122" t="s">
        <v>61</v>
      </c>
      <c r="B25" s="115">
        <v>3049</v>
      </c>
      <c r="C25" s="115">
        <v>2852</v>
      </c>
      <c r="D25" s="115">
        <v>2852</v>
      </c>
      <c r="E25" s="84">
        <f t="shared" si="0"/>
        <v>1</v>
      </c>
      <c r="F25" s="103"/>
    </row>
    <row r="26" spans="1:6" s="116" customFormat="1" ht="13.5" customHeight="1">
      <c r="A26" s="122" t="s">
        <v>62</v>
      </c>
      <c r="B26" s="115"/>
      <c r="C26" s="115"/>
      <c r="D26" s="115"/>
      <c r="E26" s="84"/>
      <c r="F26" s="116" t="s">
        <v>294</v>
      </c>
    </row>
    <row r="27" spans="1:5" s="116" customFormat="1" ht="13.5" customHeight="1">
      <c r="A27" s="122" t="s">
        <v>288</v>
      </c>
      <c r="B27" s="115"/>
      <c r="C27" s="115"/>
      <c r="D27" s="115"/>
      <c r="E27" s="84"/>
    </row>
    <row r="28" spans="1:6" s="113" customFormat="1" ht="13.5" customHeight="1">
      <c r="A28" s="90" t="s">
        <v>63</v>
      </c>
      <c r="B28" s="111">
        <f>SUM(B29:B32)</f>
        <v>12326</v>
      </c>
      <c r="C28" s="111">
        <f>SUM(C29:C32)</f>
        <v>63657</v>
      </c>
      <c r="D28" s="111">
        <f>SUM(D29:D33)</f>
        <v>63657</v>
      </c>
      <c r="E28" s="84">
        <f t="shared" si="0"/>
        <v>1</v>
      </c>
      <c r="F28" s="123">
        <v>26389</v>
      </c>
    </row>
    <row r="29" spans="1:6" ht="13.5" customHeight="1">
      <c r="A29" s="124" t="s">
        <v>64</v>
      </c>
      <c r="B29" s="118">
        <v>6600</v>
      </c>
      <c r="C29" s="118"/>
      <c r="D29" s="118"/>
      <c r="E29" s="84"/>
      <c r="F29" s="125"/>
    </row>
    <row r="30" spans="1:6" ht="13.5" customHeight="1">
      <c r="A30" s="124" t="s">
        <v>176</v>
      </c>
      <c r="B30" s="118"/>
      <c r="C30" s="118">
        <v>1270</v>
      </c>
      <c r="D30" s="118">
        <v>1270</v>
      </c>
      <c r="E30" s="84">
        <f t="shared" si="0"/>
        <v>1</v>
      </c>
      <c r="F30" s="125"/>
    </row>
    <row r="31" spans="1:6" ht="13.5" customHeight="1">
      <c r="A31" s="124" t="s">
        <v>177</v>
      </c>
      <c r="B31" s="118">
        <v>2000</v>
      </c>
      <c r="C31" s="118">
        <v>2500</v>
      </c>
      <c r="D31" s="118">
        <v>2500</v>
      </c>
      <c r="E31" s="84">
        <f t="shared" si="0"/>
        <v>1</v>
      </c>
      <c r="F31" s="125"/>
    </row>
    <row r="32" spans="1:6" ht="13.5" customHeight="1">
      <c r="A32" s="126" t="s">
        <v>65</v>
      </c>
      <c r="B32" s="118">
        <v>3726</v>
      </c>
      <c r="C32" s="118">
        <v>59887</v>
      </c>
      <c r="D32" s="118">
        <v>59887</v>
      </c>
      <c r="E32" s="84">
        <f t="shared" si="0"/>
        <v>1</v>
      </c>
      <c r="F32" s="125"/>
    </row>
    <row r="33" spans="1:6" ht="13.5" customHeight="1">
      <c r="A33" s="126" t="s">
        <v>428</v>
      </c>
      <c r="B33" s="118"/>
      <c r="C33" s="118"/>
      <c r="D33" s="118"/>
      <c r="E33" s="84"/>
      <c r="F33" s="125"/>
    </row>
    <row r="34" spans="1:9" ht="13.5" customHeight="1">
      <c r="A34" s="127" t="s">
        <v>66</v>
      </c>
      <c r="B34" s="128">
        <f>B35+B39+B41+B42+B44</f>
        <v>407350</v>
      </c>
      <c r="C34" s="128">
        <v>64480</v>
      </c>
      <c r="D34" s="128">
        <v>64480</v>
      </c>
      <c r="E34" s="84">
        <f t="shared" si="0"/>
        <v>1</v>
      </c>
      <c r="F34" s="129"/>
      <c r="G34" s="129"/>
      <c r="H34" s="129"/>
      <c r="I34" s="129"/>
    </row>
    <row r="35" spans="1:5" ht="13.5" customHeight="1">
      <c r="A35" s="130" t="s">
        <v>67</v>
      </c>
      <c r="B35" s="118">
        <f>SUM(B36:B38)</f>
        <v>228800</v>
      </c>
      <c r="C35" s="118">
        <v>7580</v>
      </c>
      <c r="D35" s="118">
        <v>7580</v>
      </c>
      <c r="E35" s="84">
        <f t="shared" si="0"/>
        <v>1</v>
      </c>
    </row>
    <row r="36" spans="1:5" ht="13.5" customHeight="1">
      <c r="A36" s="131" t="s">
        <v>68</v>
      </c>
      <c r="B36" s="118">
        <v>225000</v>
      </c>
      <c r="C36" s="118">
        <v>1500</v>
      </c>
      <c r="D36" s="118">
        <v>1500</v>
      </c>
      <c r="E36" s="84">
        <f t="shared" si="0"/>
        <v>1</v>
      </c>
    </row>
    <row r="37" spans="1:5" ht="13.5" customHeight="1">
      <c r="A37" s="131" t="s">
        <v>69</v>
      </c>
      <c r="B37" s="118">
        <v>1300</v>
      </c>
      <c r="C37" s="118">
        <v>5500</v>
      </c>
      <c r="D37" s="118">
        <v>5500</v>
      </c>
      <c r="E37" s="84">
        <f t="shared" si="0"/>
        <v>1</v>
      </c>
    </row>
    <row r="38" spans="1:6" ht="13.5" customHeight="1">
      <c r="A38" s="131" t="s">
        <v>70</v>
      </c>
      <c r="B38" s="118">
        <v>2500</v>
      </c>
      <c r="C38" s="118">
        <v>580</v>
      </c>
      <c r="D38" s="118">
        <v>580</v>
      </c>
      <c r="E38" s="84">
        <f t="shared" si="0"/>
        <v>1</v>
      </c>
      <c r="F38" s="132"/>
    </row>
    <row r="39" spans="1:5" ht="13.5" customHeight="1">
      <c r="A39" s="130" t="s">
        <v>71</v>
      </c>
      <c r="B39" s="118">
        <v>65000</v>
      </c>
      <c r="C39" s="118">
        <v>50000</v>
      </c>
      <c r="D39" s="118">
        <v>50000</v>
      </c>
      <c r="E39" s="84">
        <f t="shared" si="0"/>
        <v>1</v>
      </c>
    </row>
    <row r="40" spans="1:5" ht="13.5" customHeight="1">
      <c r="A40" s="131" t="s">
        <v>72</v>
      </c>
      <c r="B40" s="118">
        <v>65000</v>
      </c>
      <c r="C40" s="118">
        <v>50000</v>
      </c>
      <c r="D40" s="118">
        <v>50000</v>
      </c>
      <c r="E40" s="84">
        <f t="shared" si="0"/>
        <v>1</v>
      </c>
    </row>
    <row r="41" spans="1:5" ht="13.5" customHeight="1">
      <c r="A41" s="130" t="s">
        <v>73</v>
      </c>
      <c r="B41" s="118">
        <v>11200</v>
      </c>
      <c r="C41" s="118">
        <v>4800</v>
      </c>
      <c r="D41" s="118">
        <v>4800</v>
      </c>
      <c r="E41" s="84">
        <f t="shared" si="0"/>
        <v>1</v>
      </c>
    </row>
    <row r="42" spans="1:5" ht="13.5" customHeight="1">
      <c r="A42" s="130" t="s">
        <v>74</v>
      </c>
      <c r="B42" s="118">
        <v>100000</v>
      </c>
      <c r="C42" s="118">
        <v>1500</v>
      </c>
      <c r="D42" s="118">
        <v>1500</v>
      </c>
      <c r="E42" s="84">
        <f t="shared" si="0"/>
        <v>1</v>
      </c>
    </row>
    <row r="43" spans="1:5" ht="13.5" customHeight="1">
      <c r="A43" s="131" t="s">
        <v>178</v>
      </c>
      <c r="B43" s="118">
        <v>100000</v>
      </c>
      <c r="C43" s="118">
        <v>1500</v>
      </c>
      <c r="D43" s="118">
        <v>1500</v>
      </c>
      <c r="E43" s="84">
        <f t="shared" si="0"/>
        <v>1</v>
      </c>
    </row>
    <row r="44" spans="1:9" ht="13.5" customHeight="1">
      <c r="A44" s="130" t="s">
        <v>75</v>
      </c>
      <c r="B44" s="118">
        <f>SUM(B45:B47)</f>
        <v>2350</v>
      </c>
      <c r="C44" s="118">
        <v>500</v>
      </c>
      <c r="D44" s="118">
        <v>500</v>
      </c>
      <c r="E44" s="84">
        <f t="shared" si="0"/>
        <v>1</v>
      </c>
      <c r="F44" s="101"/>
      <c r="G44" s="101"/>
      <c r="H44" s="101"/>
      <c r="I44" s="101"/>
    </row>
    <row r="45" spans="1:5" ht="13.5" customHeight="1">
      <c r="A45" s="133" t="s">
        <v>76</v>
      </c>
      <c r="B45" s="118">
        <v>2000</v>
      </c>
      <c r="C45" s="118">
        <v>500</v>
      </c>
      <c r="D45" s="118">
        <v>500</v>
      </c>
      <c r="E45" s="84">
        <f t="shared" si="0"/>
        <v>1</v>
      </c>
    </row>
    <row r="46" spans="1:5" ht="13.5" customHeight="1">
      <c r="A46" s="133" t="s">
        <v>77</v>
      </c>
      <c r="B46" s="118">
        <v>200</v>
      </c>
      <c r="C46" s="118"/>
      <c r="D46" s="118"/>
      <c r="E46" s="84"/>
    </row>
    <row r="47" spans="1:5" ht="13.5" customHeight="1">
      <c r="A47" s="133" t="s">
        <v>78</v>
      </c>
      <c r="B47" s="118">
        <v>150</v>
      </c>
      <c r="C47" s="118"/>
      <c r="D47" s="118"/>
      <c r="E47" s="84"/>
    </row>
    <row r="48" spans="1:5" ht="13.5" customHeight="1">
      <c r="A48" s="133" t="s">
        <v>313</v>
      </c>
      <c r="B48" s="118"/>
      <c r="C48" s="118">
        <v>100</v>
      </c>
      <c r="D48" s="118">
        <v>100</v>
      </c>
      <c r="E48" s="84">
        <f t="shared" si="0"/>
        <v>1</v>
      </c>
    </row>
    <row r="49" spans="1:10" ht="15.75" customHeight="1">
      <c r="A49" s="108" t="s">
        <v>79</v>
      </c>
      <c r="B49" s="128">
        <f>SUM(B50:B59)</f>
        <v>87792</v>
      </c>
      <c r="C49" s="128">
        <v>22584</v>
      </c>
      <c r="D49" s="128">
        <v>22584</v>
      </c>
      <c r="E49" s="84">
        <f t="shared" si="0"/>
        <v>1</v>
      </c>
      <c r="F49" s="129"/>
      <c r="G49" s="129"/>
      <c r="H49" s="129"/>
      <c r="I49" s="129"/>
      <c r="J49" s="129"/>
    </row>
    <row r="50" spans="1:5" ht="14.25" customHeight="1" hidden="1">
      <c r="A50" s="134" t="s">
        <v>80</v>
      </c>
      <c r="B50" s="118">
        <v>760</v>
      </c>
      <c r="C50" s="118"/>
      <c r="D50" s="118"/>
      <c r="E50" s="84" t="e">
        <f t="shared" si="0"/>
        <v>#DIV/0!</v>
      </c>
    </row>
    <row r="51" spans="1:5" ht="7.5" customHeight="1" hidden="1">
      <c r="A51" s="134" t="s">
        <v>81</v>
      </c>
      <c r="B51" s="118">
        <v>61999</v>
      </c>
      <c r="C51" s="118"/>
      <c r="D51" s="118"/>
      <c r="E51" s="84" t="e">
        <f t="shared" si="0"/>
        <v>#DIV/0!</v>
      </c>
    </row>
    <row r="52" spans="1:11" s="77" customFormat="1" ht="7.5" customHeight="1" hidden="1">
      <c r="A52" s="134" t="s">
        <v>82</v>
      </c>
      <c r="B52" s="118"/>
      <c r="C52" s="118"/>
      <c r="D52" s="118"/>
      <c r="E52" s="84" t="e">
        <f t="shared" si="0"/>
        <v>#DIV/0!</v>
      </c>
      <c r="K52" s="1"/>
    </row>
    <row r="53" spans="1:5" ht="7.5" customHeight="1" hidden="1">
      <c r="A53" s="134" t="s">
        <v>83</v>
      </c>
      <c r="B53" s="118"/>
      <c r="C53" s="118"/>
      <c r="D53" s="118"/>
      <c r="E53" s="84" t="e">
        <f t="shared" si="0"/>
        <v>#DIV/0!</v>
      </c>
    </row>
    <row r="54" spans="1:5" ht="7.5" customHeight="1" hidden="1">
      <c r="A54" s="134" t="s">
        <v>84</v>
      </c>
      <c r="B54" s="118">
        <v>18754</v>
      </c>
      <c r="C54" s="118"/>
      <c r="D54" s="118"/>
      <c r="E54" s="84" t="e">
        <f t="shared" si="0"/>
        <v>#DIV/0!</v>
      </c>
    </row>
    <row r="55" spans="1:5" ht="15.75" customHeight="1" hidden="1">
      <c r="A55" s="134" t="s">
        <v>85</v>
      </c>
      <c r="B55" s="118">
        <v>5739</v>
      </c>
      <c r="C55" s="118"/>
      <c r="D55" s="118"/>
      <c r="E55" s="84" t="e">
        <f t="shared" si="0"/>
        <v>#DIV/0!</v>
      </c>
    </row>
    <row r="56" spans="1:5" ht="7.5" customHeight="1" hidden="1">
      <c r="A56" s="134" t="s">
        <v>86</v>
      </c>
      <c r="B56" s="118"/>
      <c r="C56" s="118"/>
      <c r="D56" s="118"/>
      <c r="E56" s="84" t="e">
        <f t="shared" si="0"/>
        <v>#DIV/0!</v>
      </c>
    </row>
    <row r="57" spans="1:5" ht="7.5" customHeight="1" hidden="1">
      <c r="A57" s="134" t="s">
        <v>87</v>
      </c>
      <c r="B57" s="118"/>
      <c r="C57" s="118"/>
      <c r="D57" s="118"/>
      <c r="E57" s="84" t="e">
        <f t="shared" si="0"/>
        <v>#DIV/0!</v>
      </c>
    </row>
    <row r="58" spans="1:5" ht="7.5" customHeight="1" hidden="1">
      <c r="A58" s="134" t="s">
        <v>88</v>
      </c>
      <c r="B58" s="118"/>
      <c r="C58" s="118"/>
      <c r="D58" s="118"/>
      <c r="E58" s="84" t="e">
        <f t="shared" si="0"/>
        <v>#DIV/0!</v>
      </c>
    </row>
    <row r="59" spans="1:5" ht="7.5" customHeight="1" hidden="1">
      <c r="A59" s="134" t="s">
        <v>89</v>
      </c>
      <c r="B59" s="118">
        <v>540</v>
      </c>
      <c r="C59" s="118"/>
      <c r="D59" s="118"/>
      <c r="E59" s="84" t="e">
        <f t="shared" si="0"/>
        <v>#DIV/0!</v>
      </c>
    </row>
    <row r="60" spans="1:5" ht="13.5" customHeight="1">
      <c r="A60" s="108" t="s">
        <v>90</v>
      </c>
      <c r="B60" s="128">
        <f>SUM(B61:B63)</f>
        <v>737</v>
      </c>
      <c r="C60" s="128">
        <v>400</v>
      </c>
      <c r="D60" s="128">
        <v>400</v>
      </c>
      <c r="E60" s="84">
        <f t="shared" si="0"/>
        <v>1</v>
      </c>
    </row>
    <row r="61" spans="1:5" ht="13.5" customHeight="1">
      <c r="A61" s="134" t="s">
        <v>91</v>
      </c>
      <c r="B61" s="118"/>
      <c r="C61" s="118"/>
      <c r="D61" s="118"/>
      <c r="E61" s="84"/>
    </row>
    <row r="62" spans="1:5" ht="13.5" customHeight="1">
      <c r="A62" s="134" t="s">
        <v>92</v>
      </c>
      <c r="B62" s="118"/>
      <c r="C62" s="118"/>
      <c r="D62" s="118"/>
      <c r="E62" s="84"/>
    </row>
    <row r="63" spans="1:5" ht="13.5" customHeight="1">
      <c r="A63" s="134" t="s">
        <v>93</v>
      </c>
      <c r="B63" s="118">
        <v>737</v>
      </c>
      <c r="C63" s="118">
        <v>400</v>
      </c>
      <c r="D63" s="118">
        <v>400</v>
      </c>
      <c r="E63" s="84">
        <f t="shared" si="0"/>
        <v>1</v>
      </c>
    </row>
    <row r="64" spans="1:5" ht="13.5" customHeight="1">
      <c r="A64" s="134" t="s">
        <v>348</v>
      </c>
      <c r="B64" s="118"/>
      <c r="C64" s="118">
        <v>0</v>
      </c>
      <c r="D64" s="118">
        <v>0</v>
      </c>
      <c r="E64" s="84"/>
    </row>
    <row r="65" spans="1:5" ht="18.75" customHeight="1">
      <c r="A65" s="135" t="s">
        <v>12</v>
      </c>
      <c r="B65" s="83">
        <f>B66+B69</f>
        <v>317118</v>
      </c>
      <c r="C65" s="83"/>
      <c r="D65" s="83"/>
      <c r="E65" s="84"/>
    </row>
    <row r="66" spans="1:5" ht="18.75" customHeight="1">
      <c r="A66" s="136" t="s">
        <v>13</v>
      </c>
      <c r="B66" s="83">
        <f>SUM(B67:B67)</f>
        <v>317118</v>
      </c>
      <c r="C66" s="83">
        <v>110322</v>
      </c>
      <c r="D66" s="83">
        <v>110322</v>
      </c>
      <c r="E66" s="84">
        <f t="shared" si="0"/>
        <v>1</v>
      </c>
    </row>
    <row r="67" spans="1:5" ht="13.5" customHeight="1">
      <c r="A67" s="130" t="s">
        <v>94</v>
      </c>
      <c r="B67" s="137">
        <v>317118</v>
      </c>
      <c r="C67" s="137">
        <v>110322</v>
      </c>
      <c r="D67" s="137">
        <v>110322</v>
      </c>
      <c r="E67" s="84">
        <f t="shared" si="0"/>
        <v>1</v>
      </c>
    </row>
    <row r="68" spans="1:5" ht="13.5" customHeight="1">
      <c r="A68" s="134" t="s">
        <v>95</v>
      </c>
      <c r="B68" s="137"/>
      <c r="C68" s="137">
        <v>110322</v>
      </c>
      <c r="D68" s="137">
        <v>110322</v>
      </c>
      <c r="E68" s="84">
        <f t="shared" si="0"/>
        <v>1</v>
      </c>
    </row>
    <row r="69" spans="1:5" ht="18.75" customHeight="1">
      <c r="A69" s="136" t="s">
        <v>20</v>
      </c>
      <c r="B69" s="83">
        <v>0</v>
      </c>
      <c r="C69" s="83"/>
      <c r="D69" s="83"/>
      <c r="E69" s="84"/>
    </row>
    <row r="70" spans="1:5" ht="15.75" customHeight="1">
      <c r="A70" s="136" t="s">
        <v>349</v>
      </c>
      <c r="B70" s="83"/>
      <c r="C70" s="83">
        <v>0</v>
      </c>
      <c r="D70" s="83">
        <v>0</v>
      </c>
      <c r="E70" s="84"/>
    </row>
    <row r="71" spans="1:5" ht="13.5" customHeight="1">
      <c r="A71" s="138" t="s">
        <v>96</v>
      </c>
      <c r="B71" s="83" t="e">
        <f>B8+B65</f>
        <v>#REF!</v>
      </c>
      <c r="C71" s="83">
        <f>C9+C34+C49+C60+C66+C70</f>
        <v>504198</v>
      </c>
      <c r="D71" s="83">
        <f>D9+D34+D49+D60+D66+D70</f>
        <v>504198</v>
      </c>
      <c r="E71" s="84">
        <f t="shared" si="0"/>
        <v>1</v>
      </c>
    </row>
    <row r="72" spans="1:5" ht="16.5" customHeight="1">
      <c r="A72" s="106" t="s">
        <v>97</v>
      </c>
      <c r="B72" s="83">
        <f>B73+B83+B84+B89+B90</f>
        <v>766639</v>
      </c>
      <c r="C72" s="83"/>
      <c r="D72" s="83"/>
      <c r="E72" s="84"/>
    </row>
    <row r="73" spans="1:6" ht="16.5" customHeight="1">
      <c r="A73" s="127" t="s">
        <v>98</v>
      </c>
      <c r="B73" s="118">
        <v>301856</v>
      </c>
      <c r="C73" s="128">
        <f>SUM(C74:C82)</f>
        <v>80241</v>
      </c>
      <c r="D73" s="128">
        <f>SUM(D74:D82)</f>
        <v>80241</v>
      </c>
      <c r="E73" s="84">
        <f t="shared" si="0"/>
        <v>1</v>
      </c>
      <c r="F73" s="1">
        <v>19366</v>
      </c>
    </row>
    <row r="74" spans="1:5" ht="16.5" customHeight="1">
      <c r="A74" s="139" t="s">
        <v>319</v>
      </c>
      <c r="B74" s="118"/>
      <c r="C74" s="118">
        <v>66199</v>
      </c>
      <c r="D74" s="118">
        <v>66199</v>
      </c>
      <c r="E74" s="84">
        <f aca="true" t="shared" si="1" ref="E74:E103">D74/C74</f>
        <v>1</v>
      </c>
    </row>
    <row r="75" spans="1:5" ht="16.5" customHeight="1">
      <c r="A75" s="139" t="s">
        <v>330</v>
      </c>
      <c r="B75" s="118"/>
      <c r="C75" s="118"/>
      <c r="D75" s="118"/>
      <c r="E75" s="84"/>
    </row>
    <row r="76" spans="1:5" ht="16.5" customHeight="1">
      <c r="A76" s="139" t="s">
        <v>320</v>
      </c>
      <c r="B76" s="118"/>
      <c r="C76" s="118">
        <v>968</v>
      </c>
      <c r="D76" s="118">
        <v>968</v>
      </c>
      <c r="E76" s="84">
        <f t="shared" si="1"/>
        <v>1</v>
      </c>
    </row>
    <row r="77" spans="1:5" ht="16.5" customHeight="1">
      <c r="A77" s="139" t="s">
        <v>321</v>
      </c>
      <c r="B77" s="118"/>
      <c r="C77" s="118">
        <v>250</v>
      </c>
      <c r="D77" s="118">
        <v>250</v>
      </c>
      <c r="E77" s="84">
        <f t="shared" si="1"/>
        <v>1</v>
      </c>
    </row>
    <row r="78" spans="1:5" ht="16.5" customHeight="1">
      <c r="A78" s="139" t="s">
        <v>322</v>
      </c>
      <c r="B78" s="118"/>
      <c r="C78" s="118"/>
      <c r="D78" s="118"/>
      <c r="E78" s="84"/>
    </row>
    <row r="79" spans="1:5" ht="16.5" customHeight="1">
      <c r="A79" s="139" t="s">
        <v>323</v>
      </c>
      <c r="B79" s="118"/>
      <c r="C79" s="118">
        <v>1491</v>
      </c>
      <c r="D79" s="118">
        <v>1491</v>
      </c>
      <c r="E79" s="84">
        <f t="shared" si="1"/>
        <v>1</v>
      </c>
    </row>
    <row r="80" spans="1:5" ht="16.5" customHeight="1">
      <c r="A80" s="139" t="s">
        <v>325</v>
      </c>
      <c r="B80" s="118"/>
      <c r="C80" s="118">
        <v>10298</v>
      </c>
      <c r="D80" s="118">
        <v>10298</v>
      </c>
      <c r="E80" s="84">
        <f t="shared" si="1"/>
        <v>1</v>
      </c>
    </row>
    <row r="81" spans="1:5" ht="16.5" customHeight="1">
      <c r="A81" s="139" t="s">
        <v>324</v>
      </c>
      <c r="B81" s="118"/>
      <c r="C81" s="118">
        <v>535</v>
      </c>
      <c r="D81" s="118">
        <v>535</v>
      </c>
      <c r="E81" s="84">
        <f t="shared" si="1"/>
        <v>1</v>
      </c>
    </row>
    <row r="82" spans="1:5" ht="16.5" customHeight="1">
      <c r="A82" s="139" t="s">
        <v>346</v>
      </c>
      <c r="B82" s="118"/>
      <c r="C82" s="118">
        <v>500</v>
      </c>
      <c r="D82" s="118">
        <v>500</v>
      </c>
      <c r="E82" s="84">
        <f t="shared" si="1"/>
        <v>1</v>
      </c>
    </row>
    <row r="83" spans="1:6" ht="13.5" customHeight="1">
      <c r="A83" s="127" t="s">
        <v>173</v>
      </c>
      <c r="B83" s="118">
        <v>80868</v>
      </c>
      <c r="C83" s="128">
        <v>10804</v>
      </c>
      <c r="D83" s="128">
        <v>10804</v>
      </c>
      <c r="E83" s="84">
        <f t="shared" si="1"/>
        <v>1</v>
      </c>
      <c r="F83" s="1">
        <v>2614</v>
      </c>
    </row>
    <row r="84" spans="1:6" ht="14.25" customHeight="1">
      <c r="A84" s="127" t="s">
        <v>99</v>
      </c>
      <c r="B84" s="118">
        <v>339134</v>
      </c>
      <c r="C84" s="128">
        <f>SUM(C85:C88)</f>
        <v>55200</v>
      </c>
      <c r="D84" s="128">
        <f>SUM(D85:D88)</f>
        <v>55200</v>
      </c>
      <c r="E84" s="84">
        <f t="shared" si="1"/>
        <v>1</v>
      </c>
      <c r="F84" s="1">
        <v>4409</v>
      </c>
    </row>
    <row r="85" spans="1:5" ht="14.25" customHeight="1">
      <c r="A85" s="139" t="s">
        <v>326</v>
      </c>
      <c r="B85" s="118"/>
      <c r="C85" s="118">
        <v>17500</v>
      </c>
      <c r="D85" s="118">
        <v>17500</v>
      </c>
      <c r="E85" s="84">
        <f t="shared" si="1"/>
        <v>1</v>
      </c>
    </row>
    <row r="86" spans="1:5" ht="14.25" customHeight="1">
      <c r="A86" s="139" t="s">
        <v>327</v>
      </c>
      <c r="B86" s="118"/>
      <c r="C86" s="118">
        <v>2500</v>
      </c>
      <c r="D86" s="118">
        <v>2500</v>
      </c>
      <c r="E86" s="84">
        <f t="shared" si="1"/>
        <v>1</v>
      </c>
    </row>
    <row r="87" spans="1:5" ht="14.25" customHeight="1">
      <c r="A87" s="139" t="s">
        <v>328</v>
      </c>
      <c r="B87" s="118"/>
      <c r="C87" s="118">
        <v>23500</v>
      </c>
      <c r="D87" s="118">
        <v>23500</v>
      </c>
      <c r="E87" s="84">
        <f t="shared" si="1"/>
        <v>1</v>
      </c>
    </row>
    <row r="88" spans="1:5" ht="14.25" customHeight="1">
      <c r="A88" s="139" t="s">
        <v>329</v>
      </c>
      <c r="B88" s="118"/>
      <c r="C88" s="118">
        <v>11700</v>
      </c>
      <c r="D88" s="118">
        <v>11700</v>
      </c>
      <c r="E88" s="84">
        <f t="shared" si="1"/>
        <v>1</v>
      </c>
    </row>
    <row r="89" spans="1:5" ht="15" customHeight="1">
      <c r="A89" s="127" t="s">
        <v>100</v>
      </c>
      <c r="B89" s="118">
        <v>10683</v>
      </c>
      <c r="C89" s="128">
        <v>22822</v>
      </c>
      <c r="D89" s="128">
        <v>22822</v>
      </c>
      <c r="E89" s="84">
        <f t="shared" si="1"/>
        <v>1</v>
      </c>
    </row>
    <row r="90" spans="1:6" ht="14.25" customHeight="1">
      <c r="A90" s="127" t="s">
        <v>101</v>
      </c>
      <c r="B90" s="118">
        <f>SUM(B91:B94)</f>
        <v>34098</v>
      </c>
      <c r="C90" s="128">
        <f>SUM(C91:C96)</f>
        <v>279108</v>
      </c>
      <c r="D90" s="128">
        <f>SUM(D91:D96)</f>
        <v>279248</v>
      </c>
      <c r="E90" s="84">
        <f t="shared" si="1"/>
        <v>1.0005015979477478</v>
      </c>
      <c r="F90" s="1" t="s">
        <v>296</v>
      </c>
    </row>
    <row r="91" spans="1:5" ht="13.5" customHeight="1">
      <c r="A91" s="85" t="s">
        <v>175</v>
      </c>
      <c r="B91" s="118">
        <v>14643</v>
      </c>
      <c r="C91" s="118">
        <v>179307</v>
      </c>
      <c r="D91" s="118">
        <v>179447</v>
      </c>
      <c r="E91" s="84">
        <f t="shared" si="1"/>
        <v>1.00078078379539</v>
      </c>
    </row>
    <row r="92" spans="1:5" ht="13.5" customHeight="1">
      <c r="A92" s="134" t="s">
        <v>102</v>
      </c>
      <c r="B92" s="118">
        <v>4455</v>
      </c>
      <c r="C92" s="118">
        <v>0</v>
      </c>
      <c r="D92" s="118">
        <v>0</v>
      </c>
      <c r="E92" s="84"/>
    </row>
    <row r="93" spans="1:5" ht="13.5" customHeight="1">
      <c r="A93" s="134" t="s">
        <v>103</v>
      </c>
      <c r="B93" s="118">
        <v>15000</v>
      </c>
      <c r="C93" s="118">
        <v>0</v>
      </c>
      <c r="D93" s="118">
        <v>0</v>
      </c>
      <c r="E93" s="84"/>
    </row>
    <row r="94" spans="1:6" ht="13.5" customHeight="1">
      <c r="A94" s="134" t="s">
        <v>104</v>
      </c>
      <c r="B94" s="118"/>
      <c r="C94" s="140">
        <v>10000</v>
      </c>
      <c r="D94" s="140">
        <v>10000</v>
      </c>
      <c r="E94" s="84">
        <f t="shared" si="1"/>
        <v>1</v>
      </c>
      <c r="F94" s="1">
        <v>17096</v>
      </c>
    </row>
    <row r="95" spans="1:6" ht="13.5" customHeight="1">
      <c r="A95" s="134" t="s">
        <v>185</v>
      </c>
      <c r="B95" s="118"/>
      <c r="C95" s="118">
        <v>20580</v>
      </c>
      <c r="D95" s="118">
        <v>20580</v>
      </c>
      <c r="E95" s="84">
        <f t="shared" si="1"/>
        <v>1</v>
      </c>
      <c r="F95" s="1">
        <v>7378</v>
      </c>
    </row>
    <row r="96" spans="1:5" ht="13.5" customHeight="1">
      <c r="A96" s="134" t="s">
        <v>300</v>
      </c>
      <c r="B96" s="118"/>
      <c r="C96" s="118">
        <v>69221</v>
      </c>
      <c r="D96" s="118">
        <v>69221</v>
      </c>
      <c r="E96" s="84">
        <f t="shared" si="1"/>
        <v>1</v>
      </c>
    </row>
    <row r="97" spans="1:5" ht="16.5" customHeight="1">
      <c r="A97" s="135" t="s">
        <v>105</v>
      </c>
      <c r="B97" s="141">
        <f>SUM(B98:B100)</f>
        <v>0</v>
      </c>
      <c r="C97" s="141"/>
      <c r="D97" s="141"/>
      <c r="E97" s="84"/>
    </row>
    <row r="98" spans="1:5" ht="16.5" customHeight="1">
      <c r="A98" s="136" t="s">
        <v>106</v>
      </c>
      <c r="B98" s="141">
        <v>0</v>
      </c>
      <c r="C98" s="141"/>
      <c r="D98" s="141"/>
      <c r="E98" s="84"/>
    </row>
    <row r="99" spans="1:5" ht="14.25" customHeight="1">
      <c r="A99" s="142" t="s">
        <v>107</v>
      </c>
      <c r="B99" s="141"/>
      <c r="C99" s="141"/>
      <c r="D99" s="141"/>
      <c r="E99" s="84"/>
    </row>
    <row r="100" spans="1:5" ht="16.5" customHeight="1">
      <c r="A100" s="136" t="s">
        <v>41</v>
      </c>
      <c r="B100" s="141">
        <v>0</v>
      </c>
      <c r="C100" s="141"/>
      <c r="D100" s="141"/>
      <c r="E100" s="84"/>
    </row>
    <row r="101" spans="1:5" ht="16.5" customHeight="1">
      <c r="A101" s="136" t="s">
        <v>344</v>
      </c>
      <c r="B101" s="141"/>
      <c r="C101" s="143">
        <v>55601</v>
      </c>
      <c r="D101" s="143">
        <v>60761</v>
      </c>
      <c r="E101" s="84">
        <f t="shared" si="1"/>
        <v>1.0928040862574415</v>
      </c>
    </row>
    <row r="102" spans="1:5" ht="16.5" customHeight="1">
      <c r="A102" s="136" t="s">
        <v>385</v>
      </c>
      <c r="B102" s="141"/>
      <c r="C102" s="144"/>
      <c r="D102" s="144"/>
      <c r="E102" s="84"/>
    </row>
    <row r="103" spans="1:6" ht="18.75" customHeight="1">
      <c r="A103" s="138" t="s">
        <v>108</v>
      </c>
      <c r="B103" s="83">
        <f>B72+B97</f>
        <v>766639</v>
      </c>
      <c r="C103" s="83">
        <f>SUM(C73+C83+C84+C89+C90+C101)</f>
        <v>503776</v>
      </c>
      <c r="D103" s="83">
        <f>SUM(D73+D83+D84+D89+D90+D101)</f>
        <v>509076</v>
      </c>
      <c r="E103" s="84">
        <f t="shared" si="1"/>
        <v>1.0105205488153466</v>
      </c>
      <c r="F103" s="1" t="s">
        <v>297</v>
      </c>
    </row>
    <row r="104" spans="2:6" ht="3" customHeight="1">
      <c r="B104" s="56"/>
      <c r="F104" s="1">
        <v>449386</v>
      </c>
    </row>
    <row r="105" ht="13.5" customHeight="1">
      <c r="B105" s="56"/>
    </row>
    <row r="106" ht="13.5" customHeight="1">
      <c r="B106" s="56"/>
    </row>
    <row r="107" ht="13.5" customHeight="1">
      <c r="B107" s="56"/>
    </row>
    <row r="108" ht="13.5" customHeight="1">
      <c r="B108" s="56"/>
    </row>
    <row r="109" ht="13.5" customHeight="1">
      <c r="B109" s="56"/>
    </row>
    <row r="110" ht="13.5" customHeight="1">
      <c r="B110" s="56"/>
    </row>
    <row r="111" ht="13.5" customHeight="1">
      <c r="B111" s="56"/>
    </row>
    <row r="112" ht="11.25">
      <c r="B112" s="56"/>
    </row>
    <row r="113" ht="11.25">
      <c r="B113" s="56"/>
    </row>
    <row r="114" ht="11.25">
      <c r="B114" s="56"/>
    </row>
    <row r="115" ht="11.25">
      <c r="B115" s="56"/>
    </row>
  </sheetData>
  <sheetProtection selectLockedCells="1" selectUnlockedCells="1"/>
  <mergeCells count="5">
    <mergeCell ref="A4:C4"/>
    <mergeCell ref="A5:C5"/>
    <mergeCell ref="C6:E6"/>
    <mergeCell ref="A1:E1"/>
    <mergeCell ref="A2:E2"/>
  </mergeCells>
  <printOptions/>
  <pageMargins left="0.984251968503937" right="0" top="0.9055118110236221" bottom="0.9055118110236221" header="0.11811023622047245" footer="0.1968503937007874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zoomScale="80" zoomScaleSheetLayoutView="80" zoomScalePageLayoutView="0" workbookViewId="0" topLeftCell="A1">
      <selection activeCell="A1" sqref="A1:IV16384"/>
    </sheetView>
  </sheetViews>
  <sheetFormatPr defaultColWidth="9.00390625" defaultRowHeight="12.75"/>
  <cols>
    <col min="1" max="1" width="63.125" style="1" customWidth="1"/>
    <col min="2" max="2" width="14.75390625" style="1" customWidth="1"/>
    <col min="3" max="3" width="12.75390625" style="1" customWidth="1"/>
    <col min="4" max="4" width="12.125" style="1" customWidth="1"/>
    <col min="5" max="5" width="0.2421875" style="1" hidden="1" customWidth="1"/>
    <col min="6" max="12" width="9.125" style="1" hidden="1" customWidth="1"/>
    <col min="13" max="16384" width="9.125" style="1" customWidth="1"/>
  </cols>
  <sheetData>
    <row r="1" spans="1:12" s="243" customFormat="1" ht="21" customHeight="1">
      <c r="A1" s="263" t="s">
        <v>448</v>
      </c>
      <c r="B1" s="263"/>
      <c r="C1" s="263"/>
      <c r="D1" s="263"/>
      <c r="E1" s="263"/>
      <c r="F1" s="242"/>
      <c r="G1" s="242"/>
      <c r="H1" s="242"/>
      <c r="I1" s="242"/>
      <c r="J1" s="242"/>
      <c r="K1" s="242"/>
      <c r="L1" s="242"/>
    </row>
    <row r="2" spans="1:12" s="243" customFormat="1" ht="18.75" customHeight="1">
      <c r="A2" s="263" t="s">
        <v>433</v>
      </c>
      <c r="B2" s="263"/>
      <c r="C2" s="263"/>
      <c r="D2" s="263"/>
      <c r="E2" s="263"/>
      <c r="F2" s="242"/>
      <c r="G2" s="242"/>
      <c r="H2" s="242"/>
      <c r="I2" s="242"/>
      <c r="J2" s="242"/>
      <c r="K2" s="242"/>
      <c r="L2" s="242"/>
    </row>
    <row r="3" spans="1:4" ht="22.5" customHeight="1">
      <c r="A3" s="267" t="s">
        <v>181</v>
      </c>
      <c r="B3" s="267"/>
      <c r="C3" s="268"/>
      <c r="D3" s="268"/>
    </row>
    <row r="4" spans="1:4" ht="21.75" customHeight="1">
      <c r="A4" s="267" t="s">
        <v>434</v>
      </c>
      <c r="B4" s="267"/>
      <c r="C4" s="268"/>
      <c r="D4" s="268"/>
    </row>
    <row r="5" spans="1:4" ht="19.5" customHeight="1">
      <c r="A5" s="55"/>
      <c r="C5" s="152"/>
      <c r="D5" s="152"/>
    </row>
    <row r="6" spans="1:6" ht="42.75" customHeight="1">
      <c r="A6" s="153" t="s">
        <v>109</v>
      </c>
      <c r="B6" s="78" t="s">
        <v>381</v>
      </c>
      <c r="C6" s="80" t="s">
        <v>399</v>
      </c>
      <c r="D6" s="154" t="s">
        <v>400</v>
      </c>
      <c r="E6" s="155"/>
      <c r="F6" s="156"/>
    </row>
    <row r="7" spans="1:6" ht="16.5" customHeight="1">
      <c r="A7" s="106" t="s">
        <v>110</v>
      </c>
      <c r="B7" s="157">
        <v>747099</v>
      </c>
      <c r="C7" s="157">
        <v>492124</v>
      </c>
      <c r="D7" s="158">
        <f>C7/B7</f>
        <v>0.6587132361306869</v>
      </c>
      <c r="E7" s="159"/>
      <c r="F7" s="160"/>
    </row>
    <row r="8" spans="1:6" ht="13.5" customHeight="1">
      <c r="A8" s="136" t="s">
        <v>111</v>
      </c>
      <c r="B8" s="58">
        <f>SUM(B9:B10)</f>
        <v>737099</v>
      </c>
      <c r="C8" s="58">
        <f>SUM(C9:C10)</f>
        <v>482124</v>
      </c>
      <c r="D8" s="158">
        <f>C8/B8</f>
        <v>0.6540831014558425</v>
      </c>
      <c r="E8" s="161"/>
      <c r="F8" s="162"/>
    </row>
    <row r="9" spans="1:6" ht="13.5" customHeight="1">
      <c r="A9" s="130" t="s">
        <v>112</v>
      </c>
      <c r="B9" s="163">
        <v>725594</v>
      </c>
      <c r="C9" s="163">
        <v>470243</v>
      </c>
      <c r="D9" s="158">
        <f>C9/B9</f>
        <v>0.6480800557887745</v>
      </c>
      <c r="E9" s="164"/>
      <c r="F9" s="162"/>
    </row>
    <row r="10" spans="1:6" ht="16.5" customHeight="1">
      <c r="A10" s="165" t="s">
        <v>113</v>
      </c>
      <c r="B10" s="166">
        <v>11505</v>
      </c>
      <c r="C10" s="166">
        <v>11881</v>
      </c>
      <c r="D10" s="158">
        <f>C10/B10</f>
        <v>1.0326814428509343</v>
      </c>
      <c r="E10" s="167">
        <v>1636</v>
      </c>
      <c r="F10" s="168"/>
    </row>
    <row r="11" spans="1:6" ht="13.5" customHeight="1">
      <c r="A11" s="169" t="s">
        <v>114</v>
      </c>
      <c r="B11" s="170"/>
      <c r="C11" s="170"/>
      <c r="D11" s="158"/>
      <c r="E11" s="171"/>
      <c r="F11" s="162"/>
    </row>
    <row r="12" spans="1:6" ht="13.5" customHeight="1">
      <c r="A12" s="134" t="s">
        <v>115</v>
      </c>
      <c r="B12" s="170"/>
      <c r="C12" s="170"/>
      <c r="D12" s="158"/>
      <c r="E12" s="172"/>
      <c r="F12" s="162"/>
    </row>
    <row r="13" spans="1:6" ht="13.5" customHeight="1">
      <c r="A13" s="134" t="s">
        <v>116</v>
      </c>
      <c r="B13" s="166"/>
      <c r="C13" s="166"/>
      <c r="D13" s="158"/>
      <c r="E13" s="172"/>
      <c r="F13" s="168"/>
    </row>
    <row r="14" spans="1:6" ht="13.5" customHeight="1">
      <c r="A14" s="134" t="s">
        <v>117</v>
      </c>
      <c r="B14" s="166"/>
      <c r="C14" s="166"/>
      <c r="D14" s="158"/>
      <c r="E14" s="172"/>
      <c r="F14" s="168"/>
    </row>
    <row r="15" spans="1:6" ht="13.5" customHeight="1">
      <c r="A15" s="134" t="s">
        <v>118</v>
      </c>
      <c r="B15" s="166"/>
      <c r="C15" s="166"/>
      <c r="D15" s="158"/>
      <c r="E15" s="172"/>
      <c r="F15" s="168"/>
    </row>
    <row r="16" spans="1:6" ht="16.5" customHeight="1">
      <c r="A16" s="134" t="s">
        <v>119</v>
      </c>
      <c r="B16" s="166"/>
      <c r="C16" s="166"/>
      <c r="D16" s="158"/>
      <c r="E16" s="172"/>
      <c r="F16" s="168"/>
    </row>
    <row r="17" spans="1:6" ht="13.5" customHeight="1">
      <c r="A17" s="169" t="s">
        <v>120</v>
      </c>
      <c r="B17" s="170">
        <v>0</v>
      </c>
      <c r="C17" s="170">
        <v>0</v>
      </c>
      <c r="D17" s="158"/>
      <c r="E17" s="171"/>
      <c r="F17" s="162"/>
    </row>
    <row r="18" spans="1:6" ht="13.5" customHeight="1">
      <c r="A18" s="134" t="s">
        <v>121</v>
      </c>
      <c r="B18" s="166"/>
      <c r="C18" s="166"/>
      <c r="D18" s="158"/>
      <c r="E18" s="172"/>
      <c r="F18" s="168"/>
    </row>
    <row r="19" spans="1:6" ht="14.25" customHeight="1">
      <c r="A19" s="134" t="s">
        <v>122</v>
      </c>
      <c r="B19" s="166"/>
      <c r="C19" s="166"/>
      <c r="D19" s="158"/>
      <c r="E19" s="172"/>
      <c r="F19" s="168"/>
    </row>
    <row r="20" spans="1:6" ht="16.5" customHeight="1">
      <c r="A20" s="134" t="s">
        <v>123</v>
      </c>
      <c r="B20" s="166">
        <v>0</v>
      </c>
      <c r="C20" s="166">
        <v>0</v>
      </c>
      <c r="D20" s="158"/>
      <c r="E20" s="172"/>
      <c r="F20" s="168"/>
    </row>
    <row r="21" spans="1:6" ht="16.5" customHeight="1">
      <c r="A21" s="135" t="s">
        <v>12</v>
      </c>
      <c r="B21" s="170">
        <v>10000</v>
      </c>
      <c r="C21" s="170">
        <v>10000</v>
      </c>
      <c r="D21" s="158">
        <f>C21/B21</f>
        <v>1</v>
      </c>
      <c r="E21" s="173"/>
      <c r="F21" s="162"/>
    </row>
    <row r="22" spans="1:6" ht="16.5" customHeight="1">
      <c r="A22" s="136" t="s">
        <v>13</v>
      </c>
      <c r="B22" s="170">
        <v>10000</v>
      </c>
      <c r="C22" s="170">
        <v>10000</v>
      </c>
      <c r="D22" s="158">
        <f>C22/B22</f>
        <v>1</v>
      </c>
      <c r="E22" s="161"/>
      <c r="F22" s="162"/>
    </row>
    <row r="23" spans="1:6" ht="16.5" customHeight="1">
      <c r="A23" s="130" t="s">
        <v>124</v>
      </c>
      <c r="B23" s="166">
        <v>10000</v>
      </c>
      <c r="C23" s="166">
        <v>10000</v>
      </c>
      <c r="D23" s="158">
        <f>C23/B23</f>
        <v>1</v>
      </c>
      <c r="E23" s="164"/>
      <c r="F23" s="162"/>
    </row>
    <row r="24" spans="1:6" ht="16.5" customHeight="1">
      <c r="A24" s="134" t="s">
        <v>125</v>
      </c>
      <c r="B24" s="170"/>
      <c r="C24" s="170"/>
      <c r="D24" s="158"/>
      <c r="E24" s="172"/>
      <c r="F24" s="162"/>
    </row>
    <row r="25" spans="1:6" ht="16.5" customHeight="1">
      <c r="A25" s="136" t="s">
        <v>20</v>
      </c>
      <c r="B25" s="170"/>
      <c r="C25" s="170"/>
      <c r="D25" s="158"/>
      <c r="E25" s="161"/>
      <c r="F25" s="162"/>
    </row>
    <row r="26" spans="1:6" ht="16.5" customHeight="1">
      <c r="A26" s="138" t="s">
        <v>126</v>
      </c>
      <c r="B26" s="170"/>
      <c r="C26" s="170"/>
      <c r="D26" s="158"/>
      <c r="E26" s="174"/>
      <c r="F26" s="162"/>
    </row>
    <row r="27" spans="1:6" ht="16.5" customHeight="1">
      <c r="A27" s="106" t="s">
        <v>127</v>
      </c>
      <c r="B27" s="170"/>
      <c r="C27" s="170"/>
      <c r="D27" s="158"/>
      <c r="E27" s="175"/>
      <c r="F27" s="162"/>
    </row>
    <row r="28" spans="1:6" ht="16.5" customHeight="1">
      <c r="A28" s="136" t="s">
        <v>128</v>
      </c>
      <c r="B28" s="170">
        <v>727199</v>
      </c>
      <c r="C28" s="170">
        <v>494441</v>
      </c>
      <c r="D28" s="158">
        <f>C28/B28</f>
        <v>0.6799253024275336</v>
      </c>
      <c r="E28" s="161"/>
      <c r="F28" s="162"/>
    </row>
    <row r="29" spans="1:6" ht="13.5" customHeight="1">
      <c r="A29" s="176" t="s">
        <v>129</v>
      </c>
      <c r="B29" s="170">
        <f>SUM(B30:B32)</f>
        <v>52900</v>
      </c>
      <c r="C29" s="170">
        <v>53276</v>
      </c>
      <c r="D29" s="158">
        <f>C29/B29</f>
        <v>1.0071077504725898</v>
      </c>
      <c r="E29" s="177"/>
      <c r="F29" s="162"/>
    </row>
    <row r="30" spans="1:6" ht="13.5" customHeight="1">
      <c r="A30" s="178" t="s">
        <v>130</v>
      </c>
      <c r="B30" s="170">
        <v>50000</v>
      </c>
      <c r="C30" s="170">
        <v>50000</v>
      </c>
      <c r="D30" s="158">
        <f>C30/B30</f>
        <v>1</v>
      </c>
      <c r="E30" s="179"/>
      <c r="F30" s="162"/>
    </row>
    <row r="31" spans="1:6" ht="13.5" customHeight="1">
      <c r="A31" s="180" t="s">
        <v>131</v>
      </c>
      <c r="B31" s="170">
        <v>2800</v>
      </c>
      <c r="C31" s="170">
        <v>3176</v>
      </c>
      <c r="D31" s="158">
        <f>C31/B31</f>
        <v>1.1342857142857143</v>
      </c>
      <c r="E31" s="181"/>
      <c r="F31" s="162"/>
    </row>
    <row r="32" spans="1:9" ht="13.5" customHeight="1">
      <c r="A32" s="178" t="s">
        <v>132</v>
      </c>
      <c r="B32" s="170">
        <v>100</v>
      </c>
      <c r="C32" s="170">
        <v>100</v>
      </c>
      <c r="D32" s="158">
        <f>C32/B32</f>
        <v>1</v>
      </c>
      <c r="E32" s="179"/>
      <c r="F32" s="162"/>
      <c r="H32" s="125"/>
      <c r="I32" s="125"/>
    </row>
    <row r="33" spans="1:4" ht="13.5" customHeight="1">
      <c r="A33" s="176" t="s">
        <v>390</v>
      </c>
      <c r="B33" s="170"/>
      <c r="C33" s="170"/>
      <c r="D33" s="158"/>
    </row>
    <row r="34" spans="1:4" ht="13.5" customHeight="1">
      <c r="A34" s="182" t="s">
        <v>133</v>
      </c>
      <c r="B34" s="166"/>
      <c r="C34" s="166"/>
      <c r="D34" s="158"/>
    </row>
    <row r="35" spans="1:4" ht="13.5" customHeight="1">
      <c r="A35" s="182" t="s">
        <v>134</v>
      </c>
      <c r="B35" s="166"/>
      <c r="C35" s="166"/>
      <c r="D35" s="158"/>
    </row>
    <row r="36" spans="1:4" ht="13.5" customHeight="1">
      <c r="A36" s="182"/>
      <c r="B36" s="166"/>
      <c r="C36" s="166"/>
      <c r="D36" s="158"/>
    </row>
    <row r="37" spans="1:4" ht="13.5" customHeight="1">
      <c r="A37" s="136" t="s">
        <v>135</v>
      </c>
      <c r="B37" s="170">
        <v>694821</v>
      </c>
      <c r="C37" s="170">
        <v>441165</v>
      </c>
      <c r="D37" s="158">
        <f aca="true" t="shared" si="0" ref="D37:D44">C37/B37</f>
        <v>0.6349333137599468</v>
      </c>
    </row>
    <row r="38" spans="1:4" ht="13.5" customHeight="1">
      <c r="A38" s="176" t="s">
        <v>136</v>
      </c>
      <c r="B38" s="170">
        <f>SUM(B39:B44)</f>
        <v>10522</v>
      </c>
      <c r="C38" s="170">
        <v>12217</v>
      </c>
      <c r="D38" s="158">
        <f t="shared" si="0"/>
        <v>1.1610910473294052</v>
      </c>
    </row>
    <row r="39" spans="1:4" ht="13.5" customHeight="1">
      <c r="A39" s="131" t="s">
        <v>359</v>
      </c>
      <c r="B39" s="166">
        <v>2500</v>
      </c>
      <c r="C39" s="166">
        <v>2500</v>
      </c>
      <c r="D39" s="158">
        <f t="shared" si="0"/>
        <v>1</v>
      </c>
    </row>
    <row r="40" spans="1:4" ht="15.75" customHeight="1">
      <c r="A40" s="131" t="s">
        <v>360</v>
      </c>
      <c r="B40" s="166">
        <v>3936</v>
      </c>
      <c r="C40" s="166">
        <v>3936</v>
      </c>
      <c r="D40" s="158">
        <f t="shared" si="0"/>
        <v>1</v>
      </c>
    </row>
    <row r="41" spans="1:4" ht="15.75" customHeight="1">
      <c r="A41" s="183" t="s">
        <v>361</v>
      </c>
      <c r="B41" s="184">
        <v>1000</v>
      </c>
      <c r="C41" s="184">
        <v>1000</v>
      </c>
      <c r="D41" s="158">
        <f t="shared" si="0"/>
        <v>1</v>
      </c>
    </row>
    <row r="42" spans="1:4" ht="15.75" customHeight="1">
      <c r="A42" s="183" t="s">
        <v>362</v>
      </c>
      <c r="B42" s="184">
        <v>1250</v>
      </c>
      <c r="C42" s="184">
        <v>1250</v>
      </c>
      <c r="D42" s="158">
        <f t="shared" si="0"/>
        <v>1</v>
      </c>
    </row>
    <row r="43" spans="1:4" ht="15.75" customHeight="1">
      <c r="A43" s="183" t="s">
        <v>363</v>
      </c>
      <c r="B43" s="184">
        <v>300</v>
      </c>
      <c r="C43" s="184">
        <v>300</v>
      </c>
      <c r="D43" s="158">
        <f t="shared" si="0"/>
        <v>1</v>
      </c>
    </row>
    <row r="44" spans="1:4" ht="15.75" customHeight="1">
      <c r="A44" s="183" t="s">
        <v>364</v>
      </c>
      <c r="B44" s="184">
        <v>1536</v>
      </c>
      <c r="C44" s="184">
        <v>1536</v>
      </c>
      <c r="D44" s="158">
        <f t="shared" si="0"/>
        <v>1</v>
      </c>
    </row>
    <row r="45" spans="1:4" ht="13.5" customHeight="1">
      <c r="A45" s="183" t="s">
        <v>380</v>
      </c>
      <c r="B45" s="184"/>
      <c r="C45" s="184"/>
      <c r="D45" s="158"/>
    </row>
    <row r="46" spans="1:4" ht="13.5" customHeight="1">
      <c r="A46" s="183" t="s">
        <v>427</v>
      </c>
      <c r="B46" s="184"/>
      <c r="C46" s="184">
        <v>1695</v>
      </c>
      <c r="D46" s="158"/>
    </row>
    <row r="47" spans="1:6" ht="13.5" customHeight="1">
      <c r="A47" s="178" t="s">
        <v>130</v>
      </c>
      <c r="B47" s="170">
        <v>675594</v>
      </c>
      <c r="C47" s="170">
        <v>420243</v>
      </c>
      <c r="D47" s="158">
        <f>C47/B47</f>
        <v>0.6220348315704403</v>
      </c>
      <c r="E47" s="179"/>
      <c r="F47" s="162"/>
    </row>
    <row r="48" spans="1:6" ht="13.5" customHeight="1">
      <c r="A48" s="180" t="s">
        <v>131</v>
      </c>
      <c r="B48" s="170">
        <v>8705</v>
      </c>
      <c r="C48" s="170">
        <v>8705</v>
      </c>
      <c r="D48" s="158">
        <f>C48/B48</f>
        <v>1</v>
      </c>
      <c r="E48" s="181"/>
      <c r="F48" s="162"/>
    </row>
    <row r="49" spans="1:9" ht="13.5" customHeight="1">
      <c r="A49" s="178" t="s">
        <v>132</v>
      </c>
      <c r="B49" s="170"/>
      <c r="C49" s="170"/>
      <c r="D49" s="158"/>
      <c r="E49" s="179"/>
      <c r="F49" s="162"/>
      <c r="H49" s="125"/>
      <c r="I49" s="125"/>
    </row>
    <row r="50" spans="1:4" ht="13.5" customHeight="1">
      <c r="A50" s="176" t="s">
        <v>391</v>
      </c>
      <c r="B50" s="185">
        <v>0</v>
      </c>
      <c r="C50" s="185"/>
      <c r="D50" s="158"/>
    </row>
    <row r="51" spans="1:4" ht="13.5" customHeight="1">
      <c r="A51" s="136" t="s">
        <v>137</v>
      </c>
      <c r="B51" s="185">
        <v>0</v>
      </c>
      <c r="C51" s="185"/>
      <c r="D51" s="158"/>
    </row>
    <row r="52" spans="1:4" ht="13.5" customHeight="1">
      <c r="A52" s="176" t="s">
        <v>138</v>
      </c>
      <c r="B52" s="185">
        <v>0</v>
      </c>
      <c r="C52" s="185"/>
      <c r="D52" s="158"/>
    </row>
    <row r="53" spans="1:4" ht="13.5" customHeight="1">
      <c r="A53" s="176" t="s">
        <v>139</v>
      </c>
      <c r="B53" s="185">
        <v>0</v>
      </c>
      <c r="C53" s="185"/>
      <c r="D53" s="158"/>
    </row>
    <row r="54" spans="1:4" ht="13.5" customHeight="1">
      <c r="A54" s="186"/>
      <c r="B54" s="166"/>
      <c r="C54" s="166"/>
      <c r="D54" s="158"/>
    </row>
    <row r="55" spans="1:4" ht="13.5" customHeight="1">
      <c r="A55" s="186"/>
      <c r="B55" s="166"/>
      <c r="C55" s="166"/>
      <c r="D55" s="158"/>
    </row>
    <row r="56" spans="1:4" ht="13.5" customHeight="1">
      <c r="A56" s="187"/>
      <c r="B56" s="166"/>
      <c r="C56" s="166"/>
      <c r="D56" s="158"/>
    </row>
    <row r="57" spans="1:4" ht="13.5" customHeight="1">
      <c r="A57" s="135" t="s">
        <v>38</v>
      </c>
      <c r="B57" s="185">
        <v>0</v>
      </c>
      <c r="C57" s="185"/>
      <c r="D57" s="158"/>
    </row>
    <row r="58" spans="1:4" ht="13.5" customHeight="1">
      <c r="A58" s="136" t="s">
        <v>106</v>
      </c>
      <c r="B58" s="185">
        <v>0</v>
      </c>
      <c r="C58" s="185"/>
      <c r="D58" s="158"/>
    </row>
    <row r="59" spans="1:4" ht="13.5" customHeight="1">
      <c r="A59" s="142" t="s">
        <v>140</v>
      </c>
      <c r="B59" s="188"/>
      <c r="C59" s="188"/>
      <c r="D59" s="158"/>
    </row>
    <row r="60" spans="1:4" ht="13.5" customHeight="1">
      <c r="A60" s="136" t="s">
        <v>41</v>
      </c>
      <c r="B60" s="185">
        <v>0</v>
      </c>
      <c r="C60" s="185"/>
      <c r="D60" s="158"/>
    </row>
    <row r="61" spans="1:4" ht="13.5" customHeight="1">
      <c r="A61" s="138" t="s">
        <v>141</v>
      </c>
      <c r="B61" s="189">
        <v>747721</v>
      </c>
      <c r="C61" s="189">
        <v>494441</v>
      </c>
      <c r="D61" s="158">
        <f>C61/B61</f>
        <v>0.6612640276252774</v>
      </c>
    </row>
    <row r="62" spans="1:6" ht="13.5" customHeight="1">
      <c r="A62" s="190"/>
      <c r="B62" s="191"/>
      <c r="C62" s="190"/>
      <c r="D62" s="192"/>
      <c r="E62" s="177"/>
      <c r="F62" s="162"/>
    </row>
    <row r="63" spans="1:12" s="196" customFormat="1" ht="13.5" customHeight="1">
      <c r="A63" s="145"/>
      <c r="B63" s="100"/>
      <c r="C63" s="145"/>
      <c r="D63" s="193"/>
      <c r="E63" s="194"/>
      <c r="F63" s="195"/>
      <c r="G63" s="1"/>
      <c r="H63" s="1"/>
      <c r="I63" s="1"/>
      <c r="J63" s="1"/>
      <c r="K63" s="1"/>
      <c r="L63" s="1"/>
    </row>
    <row r="64" spans="2:6" s="196" customFormat="1" ht="13.5" customHeight="1">
      <c r="B64" s="100"/>
      <c r="D64" s="193"/>
      <c r="E64" s="197"/>
      <c r="F64" s="147"/>
    </row>
    <row r="65" spans="2:6" s="196" customFormat="1" ht="16.5" customHeight="1">
      <c r="B65" s="100"/>
      <c r="D65" s="193"/>
      <c r="E65" s="197"/>
      <c r="F65" s="147"/>
    </row>
    <row r="66" spans="2:6" s="196" customFormat="1" ht="16.5" customHeight="1">
      <c r="B66" s="100"/>
      <c r="D66" s="198"/>
      <c r="E66" s="57"/>
      <c r="F66" s="146"/>
    </row>
    <row r="67" spans="4:6" s="196" customFormat="1" ht="13.5" customHeight="1">
      <c r="D67" s="198"/>
      <c r="E67" s="199"/>
      <c r="F67" s="146"/>
    </row>
    <row r="68" spans="1:12" ht="13.5" customHeight="1">
      <c r="A68" s="196"/>
      <c r="B68" s="196"/>
      <c r="C68" s="196"/>
      <c r="D68" s="200"/>
      <c r="E68" s="201"/>
      <c r="F68" s="147"/>
      <c r="G68" s="196"/>
      <c r="H68" s="196"/>
      <c r="I68" s="196"/>
      <c r="J68" s="196"/>
      <c r="K68" s="196"/>
      <c r="L68" s="196"/>
    </row>
    <row r="69" spans="4:9" ht="13.5" customHeight="1">
      <c r="D69" s="202"/>
      <c r="E69" s="203"/>
      <c r="F69" s="204"/>
      <c r="I69" s="196"/>
    </row>
    <row r="70" spans="4:8" ht="13.5" customHeight="1">
      <c r="D70" s="205"/>
      <c r="E70" s="206"/>
      <c r="F70" s="207"/>
      <c r="H70" s="196"/>
    </row>
    <row r="71" spans="4:8" ht="13.5" customHeight="1">
      <c r="D71" s="205"/>
      <c r="E71" s="206"/>
      <c r="F71" s="207"/>
      <c r="H71" s="196"/>
    </row>
    <row r="72" spans="4:8" ht="13.5" customHeight="1">
      <c r="D72" s="208"/>
      <c r="E72" s="177"/>
      <c r="F72" s="209"/>
      <c r="H72" s="196"/>
    </row>
    <row r="73" spans="4:6" ht="13.5" customHeight="1">
      <c r="D73" s="198"/>
      <c r="E73" s="161"/>
      <c r="F73" s="162"/>
    </row>
    <row r="74" spans="4:6" ht="13.5" customHeight="1">
      <c r="D74" s="208"/>
      <c r="E74" s="177"/>
      <c r="F74" s="168"/>
    </row>
    <row r="75" spans="4:6" ht="13.5" customHeight="1">
      <c r="D75" s="208"/>
      <c r="E75" s="177"/>
      <c r="F75" s="162"/>
    </row>
    <row r="76" spans="4:6" ht="13.5" customHeight="1">
      <c r="D76" s="210"/>
      <c r="E76" s="211"/>
      <c r="F76" s="212"/>
    </row>
    <row r="77" spans="4:6" ht="13.5" customHeight="1">
      <c r="D77" s="210"/>
      <c r="E77" s="211"/>
      <c r="F77" s="212"/>
    </row>
    <row r="78" spans="4:6" ht="16.5" customHeight="1">
      <c r="D78" s="213"/>
      <c r="E78" s="214"/>
      <c r="F78" s="212"/>
    </row>
    <row r="79" spans="4:6" ht="13.5" customHeight="1">
      <c r="D79" s="198"/>
      <c r="E79" s="215"/>
      <c r="F79" s="216"/>
    </row>
    <row r="80" spans="4:6" ht="13.5" customHeight="1">
      <c r="D80" s="198"/>
      <c r="E80" s="161"/>
      <c r="F80" s="217"/>
    </row>
    <row r="81" spans="4:6" ht="13.5" customHeight="1">
      <c r="D81" s="218"/>
      <c r="E81" s="219"/>
      <c r="F81" s="217"/>
    </row>
    <row r="82" spans="4:6" ht="18" customHeight="1">
      <c r="D82" s="198"/>
      <c r="E82" s="161"/>
      <c r="F82" s="217"/>
    </row>
    <row r="83" spans="4:6" ht="11.25">
      <c r="D83" s="220"/>
      <c r="E83" s="221"/>
      <c r="F83" s="222"/>
    </row>
    <row r="84" spans="4:6" ht="11.25">
      <c r="D84" s="196"/>
      <c r="F84" s="125"/>
    </row>
    <row r="85" spans="4:6" ht="11.25">
      <c r="D85" s="145"/>
      <c r="E85" s="145"/>
      <c r="F85" s="125"/>
    </row>
    <row r="86" spans="4:6" ht="11.25">
      <c r="D86" s="196"/>
      <c r="F86" s="125"/>
    </row>
    <row r="87" spans="4:6" ht="11.25">
      <c r="D87" s="196"/>
      <c r="F87" s="125"/>
    </row>
    <row r="88" spans="4:6" ht="11.25">
      <c r="D88" s="196"/>
      <c r="F88" s="125"/>
    </row>
  </sheetData>
  <sheetProtection selectLockedCells="1" selectUnlockedCells="1"/>
  <mergeCells count="4">
    <mergeCell ref="A3:D3"/>
    <mergeCell ref="A4:D4"/>
    <mergeCell ref="A1:E1"/>
    <mergeCell ref="A2:E2"/>
  </mergeCells>
  <printOptions/>
  <pageMargins left="0.7874015748031497" right="0" top="0.35433070866141736" bottom="0.15748031496062992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875" style="1" customWidth="1"/>
    <col min="2" max="2" width="33.00390625" style="1" customWidth="1"/>
    <col min="3" max="5" width="9.125" style="1" customWidth="1"/>
    <col min="6" max="6" width="0.2421875" style="1" customWidth="1"/>
    <col min="7" max="11" width="9.125" style="1" hidden="1" customWidth="1"/>
    <col min="12" max="16384" width="9.125" style="1" customWidth="1"/>
  </cols>
  <sheetData>
    <row r="1" spans="1:12" s="243" customFormat="1" ht="21" customHeight="1">
      <c r="A1" s="263" t="s">
        <v>449</v>
      </c>
      <c r="B1" s="263"/>
      <c r="C1" s="263"/>
      <c r="D1" s="263"/>
      <c r="E1" s="263"/>
      <c r="F1" s="242"/>
      <c r="G1" s="242"/>
      <c r="H1" s="242"/>
      <c r="I1" s="242"/>
      <c r="J1" s="242"/>
      <c r="K1" s="242"/>
      <c r="L1" s="242"/>
    </row>
    <row r="2" spans="1:12" s="243" customFormat="1" ht="18.75" customHeight="1">
      <c r="A2" s="263" t="s">
        <v>401</v>
      </c>
      <c r="B2" s="263"/>
      <c r="C2" s="263"/>
      <c r="D2" s="263"/>
      <c r="E2" s="263"/>
      <c r="F2" s="242"/>
      <c r="G2" s="242"/>
      <c r="H2" s="242"/>
      <c r="I2" s="242"/>
      <c r="J2" s="242"/>
      <c r="K2" s="242"/>
      <c r="L2" s="242"/>
    </row>
    <row r="3" spans="1:5" ht="54" customHeight="1">
      <c r="A3" s="269" t="s">
        <v>435</v>
      </c>
      <c r="B3" s="269"/>
      <c r="C3" s="269"/>
      <c r="D3" s="269"/>
      <c r="E3" s="269"/>
    </row>
    <row r="4" spans="1:5" ht="11.25">
      <c r="A4" s="88"/>
      <c r="B4" s="89"/>
      <c r="C4" s="88"/>
      <c r="D4" s="88"/>
      <c r="E4" s="2" t="s">
        <v>0</v>
      </c>
    </row>
    <row r="5" spans="1:5" ht="11.25">
      <c r="A5" s="3"/>
      <c r="B5" s="4" t="s">
        <v>220</v>
      </c>
      <c r="C5" s="3" t="s">
        <v>221</v>
      </c>
      <c r="D5" s="3" t="s">
        <v>353</v>
      </c>
      <c r="E5" s="3" t="s">
        <v>354</v>
      </c>
    </row>
    <row r="6" spans="1:5" ht="54.75" customHeight="1">
      <c r="A6" s="5" t="s">
        <v>345</v>
      </c>
      <c r="B6" s="6" t="s">
        <v>223</v>
      </c>
      <c r="C6" s="78" t="s">
        <v>386</v>
      </c>
      <c r="D6" s="80" t="s">
        <v>399</v>
      </c>
      <c r="E6" s="154" t="s">
        <v>400</v>
      </c>
    </row>
    <row r="7" spans="1:5" ht="11.25">
      <c r="A7" s="3"/>
      <c r="B7" s="7"/>
      <c r="C7" s="8"/>
      <c r="D7" s="8"/>
      <c r="E7" s="8"/>
    </row>
    <row r="8" spans="1:5" ht="11.25">
      <c r="A8" s="3">
        <v>1</v>
      </c>
      <c r="B8" s="9" t="s">
        <v>224</v>
      </c>
      <c r="C8" s="10"/>
      <c r="D8" s="10"/>
      <c r="E8" s="11"/>
    </row>
    <row r="9" spans="1:5" s="77" customFormat="1" ht="10.5">
      <c r="A9" s="3">
        <f>A8+1</f>
        <v>2</v>
      </c>
      <c r="B9" s="9" t="s">
        <v>190</v>
      </c>
      <c r="C9" s="10">
        <f>SUM(C10:C19)</f>
        <v>39272</v>
      </c>
      <c r="D9" s="10">
        <f>SUM(D10:D19)</f>
        <v>42872</v>
      </c>
      <c r="E9" s="87">
        <f>D9/C9</f>
        <v>1.0916683642289673</v>
      </c>
    </row>
    <row r="10" spans="1:5" ht="11.25">
      <c r="A10" s="3"/>
      <c r="B10" s="7" t="s">
        <v>308</v>
      </c>
      <c r="C10" s="8">
        <v>33852</v>
      </c>
      <c r="D10" s="8">
        <v>33852</v>
      </c>
      <c r="E10" s="84">
        <f>D10/C10</f>
        <v>1</v>
      </c>
    </row>
    <row r="11" spans="1:5" ht="11.25">
      <c r="A11" s="3"/>
      <c r="B11" s="7" t="s">
        <v>350</v>
      </c>
      <c r="C11" s="8"/>
      <c r="D11" s="8"/>
      <c r="E11" s="84"/>
    </row>
    <row r="12" spans="1:5" ht="11.25">
      <c r="A12" s="3"/>
      <c r="B12" s="7" t="s">
        <v>301</v>
      </c>
      <c r="C12" s="8"/>
      <c r="D12" s="8">
        <v>1128</v>
      </c>
      <c r="E12" s="84"/>
    </row>
    <row r="13" spans="1:5" ht="11.25">
      <c r="A13" s="3"/>
      <c r="B13" s="7" t="s">
        <v>302</v>
      </c>
      <c r="C13" s="8">
        <v>2200</v>
      </c>
      <c r="D13" s="8">
        <v>2200</v>
      </c>
      <c r="E13" s="84">
        <f>D13/C13</f>
        <v>1</v>
      </c>
    </row>
    <row r="14" spans="1:5" ht="11.25">
      <c r="A14" s="3"/>
      <c r="B14" s="7" t="s">
        <v>303</v>
      </c>
      <c r="C14" s="8">
        <v>850</v>
      </c>
      <c r="D14" s="8">
        <v>850</v>
      </c>
      <c r="E14" s="84">
        <f>D14/C14</f>
        <v>1</v>
      </c>
    </row>
    <row r="15" spans="1:5" ht="11.25">
      <c r="A15" s="3"/>
      <c r="B15" s="7" t="s">
        <v>304</v>
      </c>
      <c r="C15" s="8">
        <v>0</v>
      </c>
      <c r="D15" s="8"/>
      <c r="E15" s="84"/>
    </row>
    <row r="16" spans="1:5" ht="11.25">
      <c r="A16" s="3"/>
      <c r="B16" s="7" t="s">
        <v>306</v>
      </c>
      <c r="C16" s="8">
        <v>0</v>
      </c>
      <c r="D16" s="8">
        <v>1242</v>
      </c>
      <c r="E16" s="84"/>
    </row>
    <row r="17" spans="1:5" ht="45">
      <c r="A17" s="3"/>
      <c r="B17" s="7" t="s">
        <v>305</v>
      </c>
      <c r="C17" s="18">
        <v>1900</v>
      </c>
      <c r="D17" s="18">
        <v>1900</v>
      </c>
      <c r="E17" s="84">
        <f aca="true" t="shared" si="0" ref="E17:E25">D17/C17</f>
        <v>1</v>
      </c>
    </row>
    <row r="18" spans="1:5" ht="22.5">
      <c r="A18" s="3"/>
      <c r="B18" s="7" t="s">
        <v>351</v>
      </c>
      <c r="C18" s="8">
        <v>350</v>
      </c>
      <c r="D18" s="8">
        <v>800</v>
      </c>
      <c r="E18" s="84">
        <f t="shared" si="0"/>
        <v>2.2857142857142856</v>
      </c>
    </row>
    <row r="19" spans="1:5" ht="11.25">
      <c r="A19" s="3"/>
      <c r="B19" s="7" t="s">
        <v>307</v>
      </c>
      <c r="C19" s="8">
        <v>120</v>
      </c>
      <c r="D19" s="8">
        <v>900</v>
      </c>
      <c r="E19" s="84">
        <f t="shared" si="0"/>
        <v>7.5</v>
      </c>
    </row>
    <row r="20" spans="1:6" s="77" customFormat="1" ht="21">
      <c r="A20" s="3">
        <f>A9+1</f>
        <v>3</v>
      </c>
      <c r="B20" s="9" t="s">
        <v>225</v>
      </c>
      <c r="C20" s="16">
        <v>7635</v>
      </c>
      <c r="D20" s="16">
        <v>7755</v>
      </c>
      <c r="E20" s="87">
        <f t="shared" si="0"/>
        <v>1.0157170923379175</v>
      </c>
      <c r="F20" s="77">
        <v>790</v>
      </c>
    </row>
    <row r="21" spans="1:6" s="77" customFormat="1" ht="10.5">
      <c r="A21" s="3">
        <f aca="true" t="shared" si="1" ref="A21:A39">A20+1</f>
        <v>4</v>
      </c>
      <c r="B21" s="9" t="s">
        <v>226</v>
      </c>
      <c r="C21" s="10">
        <f>SUM(C22:C25)</f>
        <v>8694</v>
      </c>
      <c r="D21" s="10">
        <f>SUM(D22:D25)</f>
        <v>10134</v>
      </c>
      <c r="E21" s="87">
        <f>D21/C21</f>
        <v>1.165631469979296</v>
      </c>
      <c r="F21" s="77">
        <v>100</v>
      </c>
    </row>
    <row r="22" spans="1:5" ht="11.25">
      <c r="A22" s="3"/>
      <c r="B22" s="7" t="s">
        <v>309</v>
      </c>
      <c r="C22" s="8">
        <v>1746</v>
      </c>
      <c r="D22" s="8">
        <v>1746</v>
      </c>
      <c r="E22" s="84">
        <f t="shared" si="0"/>
        <v>1</v>
      </c>
    </row>
    <row r="23" spans="1:5" ht="11.25">
      <c r="A23" s="3"/>
      <c r="B23" s="7" t="s">
        <v>310</v>
      </c>
      <c r="C23" s="8">
        <v>1203</v>
      </c>
      <c r="D23" s="8">
        <v>1203</v>
      </c>
      <c r="E23" s="84">
        <f t="shared" si="0"/>
        <v>1</v>
      </c>
    </row>
    <row r="24" spans="1:5" ht="11.25">
      <c r="A24" s="3"/>
      <c r="B24" s="7" t="s">
        <v>311</v>
      </c>
      <c r="C24" s="8">
        <v>4320</v>
      </c>
      <c r="D24" s="8">
        <v>5660</v>
      </c>
      <c r="E24" s="84">
        <f t="shared" si="0"/>
        <v>1.3101851851851851</v>
      </c>
    </row>
    <row r="25" spans="1:5" ht="11.25">
      <c r="A25" s="3"/>
      <c r="B25" s="7" t="s">
        <v>312</v>
      </c>
      <c r="C25" s="8">
        <v>1425</v>
      </c>
      <c r="D25" s="8">
        <v>1525</v>
      </c>
      <c r="E25" s="84">
        <f t="shared" si="0"/>
        <v>1.0701754385964912</v>
      </c>
    </row>
    <row r="26" spans="1:5" ht="11.25">
      <c r="A26" s="3">
        <f>A21+1</f>
        <v>5</v>
      </c>
      <c r="B26" s="7" t="s">
        <v>227</v>
      </c>
      <c r="C26" s="8"/>
      <c r="D26" s="8"/>
      <c r="E26" s="84"/>
    </row>
    <row r="27" spans="1:5" ht="11.25">
      <c r="A27" s="3">
        <f t="shared" si="1"/>
        <v>6</v>
      </c>
      <c r="B27" s="7" t="s">
        <v>228</v>
      </c>
      <c r="C27" s="8"/>
      <c r="D27" s="8"/>
      <c r="E27" s="84"/>
    </row>
    <row r="28" spans="1:5" ht="11.25">
      <c r="A28" s="3">
        <f t="shared" si="1"/>
        <v>7</v>
      </c>
      <c r="B28" s="7" t="s">
        <v>229</v>
      </c>
      <c r="C28" s="8"/>
      <c r="D28" s="8"/>
      <c r="E28" s="84"/>
    </row>
    <row r="29" spans="1:5" ht="11.25">
      <c r="A29" s="3">
        <f t="shared" si="1"/>
        <v>8</v>
      </c>
      <c r="B29" s="9"/>
      <c r="C29" s="10"/>
      <c r="D29" s="10"/>
      <c r="E29" s="84"/>
    </row>
    <row r="30" spans="1:5" ht="11.25">
      <c r="A30" s="3">
        <f t="shared" si="1"/>
        <v>9</v>
      </c>
      <c r="B30" s="9" t="s">
        <v>230</v>
      </c>
      <c r="C30" s="12"/>
      <c r="D30" s="12"/>
      <c r="E30" s="84"/>
    </row>
    <row r="31" spans="1:5" ht="11.25">
      <c r="A31" s="3">
        <f t="shared" si="1"/>
        <v>10</v>
      </c>
      <c r="B31" s="7"/>
      <c r="C31" s="8"/>
      <c r="D31" s="8"/>
      <c r="E31" s="84"/>
    </row>
    <row r="32" spans="1:5" ht="11.25">
      <c r="A32" s="3">
        <f t="shared" si="1"/>
        <v>11</v>
      </c>
      <c r="B32" s="7" t="s">
        <v>144</v>
      </c>
      <c r="C32" s="8"/>
      <c r="D32" s="8"/>
      <c r="E32" s="84"/>
    </row>
    <row r="33" spans="1:5" ht="11.25">
      <c r="A33" s="3">
        <f t="shared" si="1"/>
        <v>12</v>
      </c>
      <c r="B33" s="7" t="s">
        <v>145</v>
      </c>
      <c r="C33" s="8"/>
      <c r="D33" s="8"/>
      <c r="E33" s="84"/>
    </row>
    <row r="34" spans="1:5" ht="11.25">
      <c r="A34" s="3">
        <f t="shared" si="1"/>
        <v>13</v>
      </c>
      <c r="B34" s="9"/>
      <c r="C34" s="10"/>
      <c r="D34" s="10"/>
      <c r="E34" s="84"/>
    </row>
    <row r="35" spans="1:5" ht="11.25">
      <c r="A35" s="3">
        <f t="shared" si="1"/>
        <v>14</v>
      </c>
      <c r="B35" s="6" t="s">
        <v>231</v>
      </c>
      <c r="C35" s="10"/>
      <c r="D35" s="10"/>
      <c r="E35" s="84"/>
    </row>
    <row r="36" spans="1:5" ht="11.25">
      <c r="A36" s="3">
        <f t="shared" si="1"/>
        <v>15</v>
      </c>
      <c r="B36" s="9" t="s">
        <v>232</v>
      </c>
      <c r="C36" s="12"/>
      <c r="D36" s="12"/>
      <c r="E36" s="84"/>
    </row>
    <row r="37" spans="1:5" ht="22.5">
      <c r="A37" s="3">
        <f t="shared" si="1"/>
        <v>16</v>
      </c>
      <c r="B37" s="7" t="s">
        <v>233</v>
      </c>
      <c r="C37" s="10"/>
      <c r="D37" s="10"/>
      <c r="E37" s="84"/>
    </row>
    <row r="38" spans="1:5" ht="11.25">
      <c r="A38" s="3">
        <f t="shared" si="1"/>
        <v>17</v>
      </c>
      <c r="B38" s="7" t="s">
        <v>234</v>
      </c>
      <c r="C38" s="10"/>
      <c r="D38" s="10"/>
      <c r="E38" s="84"/>
    </row>
    <row r="39" spans="1:5" ht="11.25">
      <c r="A39" s="3">
        <f t="shared" si="1"/>
        <v>18</v>
      </c>
      <c r="B39" s="13" t="s">
        <v>235</v>
      </c>
      <c r="C39" s="10">
        <f>SUM(C9+C20+C21)</f>
        <v>55601</v>
      </c>
      <c r="D39" s="10">
        <f>SUM(D9+D20+D21)</f>
        <v>60761</v>
      </c>
      <c r="E39" s="87">
        <f>D39/C39</f>
        <v>1.0928040862574415</v>
      </c>
    </row>
    <row r="40" spans="1:5" ht="46.5" customHeight="1">
      <c r="A40" s="3">
        <v>19</v>
      </c>
      <c r="B40" s="79" t="s">
        <v>342</v>
      </c>
      <c r="C40" s="4" t="s">
        <v>343</v>
      </c>
      <c r="D40" s="4" t="s">
        <v>343</v>
      </c>
      <c r="E40" s="87">
        <v>1</v>
      </c>
    </row>
  </sheetData>
  <sheetProtection/>
  <mergeCells count="3">
    <mergeCell ref="A3:E3"/>
    <mergeCell ref="A1:E1"/>
    <mergeCell ref="A2:E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6.125" style="1" customWidth="1"/>
    <col min="2" max="2" width="32.375" style="1" customWidth="1"/>
    <col min="3" max="3" width="11.875" style="1" customWidth="1"/>
    <col min="4" max="4" width="18.00390625" style="1" customWidth="1"/>
    <col min="5" max="5" width="11.75390625" style="1" customWidth="1"/>
    <col min="6" max="6" width="0.12890625" style="1" customWidth="1"/>
    <col min="7" max="11" width="9.125" style="1" hidden="1" customWidth="1"/>
    <col min="12" max="16384" width="9.125" style="1" customWidth="1"/>
  </cols>
  <sheetData>
    <row r="1" spans="1:12" s="243" customFormat="1" ht="21" customHeight="1">
      <c r="A1" s="263" t="s">
        <v>450</v>
      </c>
      <c r="B1" s="263"/>
      <c r="C1" s="263"/>
      <c r="D1" s="263"/>
      <c r="E1" s="263"/>
      <c r="F1" s="242"/>
      <c r="G1" s="242"/>
      <c r="H1" s="242"/>
      <c r="I1" s="242"/>
      <c r="J1" s="242"/>
      <c r="K1" s="242"/>
      <c r="L1" s="242"/>
    </row>
    <row r="2" spans="1:12" s="243" customFormat="1" ht="18.75" customHeight="1">
      <c r="A2" s="263" t="s">
        <v>437</v>
      </c>
      <c r="B2" s="263"/>
      <c r="C2" s="263"/>
      <c r="D2" s="263"/>
      <c r="E2" s="263"/>
      <c r="F2" s="242"/>
      <c r="G2" s="242"/>
      <c r="H2" s="242"/>
      <c r="I2" s="242"/>
      <c r="J2" s="242"/>
      <c r="K2" s="242"/>
      <c r="L2" s="242"/>
    </row>
    <row r="3" spans="1:5" ht="34.5" customHeight="1">
      <c r="A3" s="270" t="s">
        <v>436</v>
      </c>
      <c r="B3" s="270"/>
      <c r="C3" s="270"/>
      <c r="D3" s="270"/>
      <c r="E3" s="270"/>
    </row>
    <row r="4" spans="1:5" ht="11.25">
      <c r="A4" s="88"/>
      <c r="B4" s="89"/>
      <c r="C4" s="14"/>
      <c r="D4" s="14"/>
      <c r="E4" s="2" t="s">
        <v>0</v>
      </c>
    </row>
    <row r="5" spans="1:5" ht="11.25">
      <c r="A5" s="3"/>
      <c r="B5" s="4" t="s">
        <v>220</v>
      </c>
      <c r="C5" s="15" t="s">
        <v>221</v>
      </c>
      <c r="D5" s="3" t="s">
        <v>353</v>
      </c>
      <c r="E5" s="3" t="s">
        <v>354</v>
      </c>
    </row>
    <row r="6" spans="1:5" ht="44.25" customHeight="1">
      <c r="A6" s="5" t="s">
        <v>222</v>
      </c>
      <c r="B6" s="6" t="s">
        <v>223</v>
      </c>
      <c r="C6" s="78" t="s">
        <v>381</v>
      </c>
      <c r="D6" s="80" t="s">
        <v>399</v>
      </c>
      <c r="E6" s="154" t="s">
        <v>400</v>
      </c>
    </row>
    <row r="7" spans="1:5" ht="15" customHeight="1">
      <c r="A7" s="3">
        <v>1</v>
      </c>
      <c r="B7" s="9" t="s">
        <v>236</v>
      </c>
      <c r="C7" s="16"/>
      <c r="D7" s="16"/>
      <c r="E7" s="17"/>
    </row>
    <row r="8" spans="1:5" ht="15" customHeight="1">
      <c r="A8" s="3">
        <f aca="true" t="shared" si="0" ref="A8:A30">A7+1</f>
        <v>2</v>
      </c>
      <c r="B8" s="7" t="s">
        <v>237</v>
      </c>
      <c r="C8" s="18"/>
      <c r="D8" s="18"/>
      <c r="E8" s="17"/>
    </row>
    <row r="9" spans="1:5" ht="15" customHeight="1">
      <c r="A9" s="3">
        <f t="shared" si="0"/>
        <v>3</v>
      </c>
      <c r="B9" s="7" t="s">
        <v>238</v>
      </c>
      <c r="C9" s="18"/>
      <c r="D9" s="18"/>
      <c r="E9" s="17"/>
    </row>
    <row r="10" spans="1:5" ht="15" customHeight="1">
      <c r="A10" s="3">
        <f t="shared" si="0"/>
        <v>4</v>
      </c>
      <c r="B10" s="7" t="s">
        <v>239</v>
      </c>
      <c r="C10" s="18"/>
      <c r="D10" s="18"/>
      <c r="E10" s="17"/>
    </row>
    <row r="11" spans="1:5" ht="15" customHeight="1">
      <c r="A11" s="3">
        <f t="shared" si="0"/>
        <v>5</v>
      </c>
      <c r="B11" s="7" t="s">
        <v>240</v>
      </c>
      <c r="C11" s="18"/>
      <c r="D11" s="18"/>
      <c r="E11" s="17"/>
    </row>
    <row r="12" spans="1:5" ht="15" customHeight="1">
      <c r="A12" s="3">
        <f t="shared" si="0"/>
        <v>6</v>
      </c>
      <c r="B12" s="7" t="s">
        <v>241</v>
      </c>
      <c r="C12" s="18"/>
      <c r="D12" s="18"/>
      <c r="E12" s="17"/>
    </row>
    <row r="13" spans="1:5" ht="15" customHeight="1">
      <c r="A13" s="3">
        <f t="shared" si="0"/>
        <v>7</v>
      </c>
      <c r="B13" s="7" t="s">
        <v>242</v>
      </c>
      <c r="C13" s="18"/>
      <c r="D13" s="18"/>
      <c r="E13" s="17"/>
    </row>
    <row r="14" spans="1:5" ht="15" customHeight="1">
      <c r="A14" s="3">
        <f t="shared" si="0"/>
        <v>8</v>
      </c>
      <c r="B14" s="7" t="s">
        <v>243</v>
      </c>
      <c r="C14" s="18"/>
      <c r="D14" s="18"/>
      <c r="E14" s="17"/>
    </row>
    <row r="15" spans="1:5" ht="15" customHeight="1">
      <c r="A15" s="3">
        <f t="shared" si="0"/>
        <v>9</v>
      </c>
      <c r="B15" s="7" t="s">
        <v>244</v>
      </c>
      <c r="C15" s="18"/>
      <c r="D15" s="18"/>
      <c r="E15" s="17"/>
    </row>
    <row r="16" spans="1:5" ht="15" customHeight="1">
      <c r="A16" s="3">
        <f t="shared" si="0"/>
        <v>10</v>
      </c>
      <c r="B16" s="7" t="s">
        <v>245</v>
      </c>
      <c r="C16" s="18"/>
      <c r="D16" s="18"/>
      <c r="E16" s="17"/>
    </row>
    <row r="17" spans="1:5" ht="15" customHeight="1">
      <c r="A17" s="3">
        <f t="shared" si="0"/>
        <v>11</v>
      </c>
      <c r="B17" s="7" t="s">
        <v>246</v>
      </c>
      <c r="C17" s="18"/>
      <c r="D17" s="18"/>
      <c r="E17" s="17"/>
    </row>
    <row r="18" spans="1:5" ht="15" customHeight="1">
      <c r="A18" s="3">
        <f t="shared" si="0"/>
        <v>12</v>
      </c>
      <c r="B18" s="7" t="s">
        <v>247</v>
      </c>
      <c r="C18" s="18"/>
      <c r="D18" s="18"/>
      <c r="E18" s="17"/>
    </row>
    <row r="19" spans="1:5" ht="15" customHeight="1">
      <c r="A19" s="3">
        <f t="shared" si="0"/>
        <v>13</v>
      </c>
      <c r="B19" s="7" t="s">
        <v>248</v>
      </c>
      <c r="C19" s="18"/>
      <c r="D19" s="18"/>
      <c r="E19" s="17"/>
    </row>
    <row r="20" spans="1:5" ht="15" customHeight="1">
      <c r="A20" s="3">
        <f t="shared" si="0"/>
        <v>14</v>
      </c>
      <c r="B20" s="9" t="s">
        <v>249</v>
      </c>
      <c r="C20" s="81">
        <v>200</v>
      </c>
      <c r="D20" s="81">
        <v>200</v>
      </c>
      <c r="E20" s="91">
        <f>D20/C20</f>
        <v>1</v>
      </c>
    </row>
    <row r="21" spans="1:5" ht="15" customHeight="1">
      <c r="A21" s="3">
        <f t="shared" si="0"/>
        <v>15</v>
      </c>
      <c r="B21" s="7" t="s">
        <v>250</v>
      </c>
      <c r="C21" s="18"/>
      <c r="D21" s="18"/>
      <c r="E21" s="17"/>
    </row>
    <row r="22" spans="1:5" ht="15" customHeight="1">
      <c r="A22" s="3">
        <f t="shared" si="0"/>
        <v>16</v>
      </c>
      <c r="B22" s="7" t="s">
        <v>251</v>
      </c>
      <c r="C22" s="18"/>
      <c r="D22" s="18"/>
      <c r="E22" s="17"/>
    </row>
    <row r="23" spans="1:5" ht="15" customHeight="1">
      <c r="A23" s="3">
        <f t="shared" si="0"/>
        <v>17</v>
      </c>
      <c r="B23" s="7" t="s">
        <v>252</v>
      </c>
      <c r="C23" s="82">
        <v>25</v>
      </c>
      <c r="D23" s="82">
        <v>25</v>
      </c>
      <c r="E23" s="92">
        <f>D23/C23</f>
        <v>1</v>
      </c>
    </row>
    <row r="24" spans="1:5" ht="15" customHeight="1">
      <c r="A24" s="3">
        <f t="shared" si="0"/>
        <v>18</v>
      </c>
      <c r="B24" s="7" t="s">
        <v>253</v>
      </c>
      <c r="C24" s="82"/>
      <c r="D24" s="82"/>
      <c r="E24" s="17"/>
    </row>
    <row r="25" spans="1:5" ht="15" customHeight="1">
      <c r="A25" s="3">
        <f t="shared" si="0"/>
        <v>19</v>
      </c>
      <c r="B25" s="7" t="s">
        <v>289</v>
      </c>
      <c r="C25" s="82">
        <v>118</v>
      </c>
      <c r="D25" s="82">
        <v>118</v>
      </c>
      <c r="E25" s="17"/>
    </row>
    <row r="26" spans="1:5" ht="15" customHeight="1">
      <c r="A26" s="3">
        <f t="shared" si="0"/>
        <v>20</v>
      </c>
      <c r="B26" s="7" t="s">
        <v>254</v>
      </c>
      <c r="C26" s="82"/>
      <c r="D26" s="82"/>
      <c r="E26" s="17"/>
    </row>
    <row r="27" spans="1:5" ht="15" customHeight="1">
      <c r="A27" s="3">
        <f t="shared" si="0"/>
        <v>21</v>
      </c>
      <c r="B27" s="7" t="s">
        <v>255</v>
      </c>
      <c r="C27" s="82">
        <v>32</v>
      </c>
      <c r="D27" s="82">
        <v>32</v>
      </c>
      <c r="E27" s="17"/>
    </row>
    <row r="28" spans="1:5" ht="15" customHeight="1">
      <c r="A28" s="3">
        <f t="shared" si="0"/>
        <v>22</v>
      </c>
      <c r="B28" s="7" t="s">
        <v>256</v>
      </c>
      <c r="C28" s="82"/>
      <c r="D28" s="82"/>
      <c r="E28" s="17"/>
    </row>
    <row r="29" spans="1:5" ht="15" customHeight="1">
      <c r="A29" s="3">
        <f t="shared" si="0"/>
        <v>23</v>
      </c>
      <c r="B29" s="7" t="s">
        <v>355</v>
      </c>
      <c r="C29" s="82">
        <v>25</v>
      </c>
      <c r="D29" s="82">
        <v>25</v>
      </c>
      <c r="E29" s="17"/>
    </row>
    <row r="30" spans="1:5" ht="15" customHeight="1">
      <c r="A30" s="3">
        <f t="shared" si="0"/>
        <v>24</v>
      </c>
      <c r="B30" s="19" t="s">
        <v>257</v>
      </c>
      <c r="C30" s="82"/>
      <c r="D30" s="82"/>
      <c r="E30" s="17"/>
    </row>
    <row r="31" spans="1:5" ht="29.25" customHeight="1">
      <c r="A31" s="5">
        <f>A30+1</f>
        <v>25</v>
      </c>
      <c r="B31" s="20" t="s">
        <v>258</v>
      </c>
      <c r="C31" s="16"/>
      <c r="D31" s="16"/>
      <c r="E31" s="21"/>
    </row>
    <row r="32" spans="1:5" ht="15" customHeight="1">
      <c r="A32" s="5">
        <v>30</v>
      </c>
      <c r="B32" s="22" t="s">
        <v>259</v>
      </c>
      <c r="C32" s="18"/>
      <c r="D32" s="18"/>
      <c r="E32" s="17"/>
    </row>
    <row r="33" spans="1:5" ht="15" customHeight="1">
      <c r="A33" s="5">
        <v>31</v>
      </c>
      <c r="B33" s="22" t="s">
        <v>260</v>
      </c>
      <c r="C33" s="18"/>
      <c r="D33" s="18"/>
      <c r="E33" s="17"/>
    </row>
    <row r="34" spans="1:5" ht="15" customHeight="1">
      <c r="A34" s="5">
        <v>32</v>
      </c>
      <c r="B34" s="22" t="s">
        <v>261</v>
      </c>
      <c r="C34" s="18"/>
      <c r="D34" s="18"/>
      <c r="E34" s="17"/>
    </row>
    <row r="35" spans="1:5" ht="15" customHeight="1">
      <c r="A35" s="5">
        <v>33</v>
      </c>
      <c r="B35" s="22" t="s">
        <v>262</v>
      </c>
      <c r="C35" s="18"/>
      <c r="D35" s="18"/>
      <c r="E35" s="17"/>
    </row>
    <row r="36" spans="1:5" ht="15" customHeight="1">
      <c r="A36" s="5">
        <v>34</v>
      </c>
      <c r="B36" s="22" t="s">
        <v>263</v>
      </c>
      <c r="C36" s="18"/>
      <c r="D36" s="18"/>
      <c r="E36" s="17"/>
    </row>
    <row r="37" spans="1:5" ht="15" customHeight="1">
      <c r="A37" s="5">
        <v>35</v>
      </c>
      <c r="B37" s="23" t="s">
        <v>264</v>
      </c>
      <c r="C37" s="24"/>
      <c r="D37" s="24"/>
      <c r="E37" s="17"/>
    </row>
    <row r="38" spans="1:5" ht="15" customHeight="1">
      <c r="A38" s="5">
        <v>36</v>
      </c>
      <c r="B38" s="23"/>
      <c r="C38" s="18"/>
      <c r="D38" s="18"/>
      <c r="E38" s="17"/>
    </row>
    <row r="39" spans="1:5" ht="15" customHeight="1">
      <c r="A39" s="5">
        <v>37</v>
      </c>
      <c r="B39" s="25" t="s">
        <v>265</v>
      </c>
      <c r="C39" s="16"/>
      <c r="D39" s="16"/>
      <c r="E39" s="17"/>
    </row>
    <row r="40" spans="1:5" ht="15" customHeight="1">
      <c r="A40" s="5">
        <v>38</v>
      </c>
      <c r="B40" s="26"/>
      <c r="C40" s="24"/>
      <c r="D40" s="24"/>
      <c r="E40" s="17"/>
    </row>
    <row r="41" spans="1:5" ht="21" customHeight="1">
      <c r="A41" s="5">
        <v>39</v>
      </c>
      <c r="B41" s="9" t="s">
        <v>266</v>
      </c>
      <c r="C41" s="16"/>
      <c r="D41" s="16"/>
      <c r="E41" s="17"/>
    </row>
    <row r="42" spans="1:5" ht="21.75" customHeight="1">
      <c r="A42" s="5">
        <v>40</v>
      </c>
      <c r="B42" s="7" t="s">
        <v>267</v>
      </c>
      <c r="C42" s="18"/>
      <c r="D42" s="18"/>
      <c r="E42" s="17"/>
    </row>
    <row r="43" spans="1:5" ht="30.75" customHeight="1">
      <c r="A43" s="5">
        <v>41</v>
      </c>
      <c r="B43" s="7" t="s">
        <v>268</v>
      </c>
      <c r="C43" s="18"/>
      <c r="D43" s="18"/>
      <c r="E43" s="17"/>
    </row>
    <row r="44" spans="1:5" ht="31.5" customHeight="1">
      <c r="A44" s="5">
        <v>42</v>
      </c>
      <c r="B44" s="7" t="s">
        <v>269</v>
      </c>
      <c r="C44" s="18"/>
      <c r="D44" s="18"/>
      <c r="E44" s="17"/>
    </row>
    <row r="45" spans="1:5" ht="15" customHeight="1">
      <c r="A45" s="5">
        <v>43</v>
      </c>
      <c r="B45" s="7" t="s">
        <v>270</v>
      </c>
      <c r="C45" s="18"/>
      <c r="D45" s="18"/>
      <c r="E45" s="17"/>
    </row>
    <row r="46" spans="1:5" ht="15" customHeight="1">
      <c r="A46" s="5">
        <v>44</v>
      </c>
      <c r="B46" s="7" t="s">
        <v>271</v>
      </c>
      <c r="C46" s="18"/>
      <c r="D46" s="18"/>
      <c r="E46" s="17"/>
    </row>
    <row r="47" spans="1:5" ht="15" customHeight="1">
      <c r="A47" s="5">
        <v>45</v>
      </c>
      <c r="B47" s="7" t="s">
        <v>272</v>
      </c>
      <c r="C47" s="18"/>
      <c r="D47" s="18"/>
      <c r="E47" s="17"/>
    </row>
    <row r="48" spans="1:6" s="113" customFormat="1" ht="13.5" customHeight="1">
      <c r="A48" s="224">
        <v>46</v>
      </c>
      <c r="B48" s="90" t="s">
        <v>387</v>
      </c>
      <c r="C48" s="225"/>
      <c r="D48" s="225">
        <v>1452</v>
      </c>
      <c r="E48" s="223"/>
      <c r="F48" s="123">
        <v>26389</v>
      </c>
    </row>
    <row r="49" spans="1:5" s="196" customFormat="1" ht="15" customHeight="1">
      <c r="A49" s="27"/>
      <c r="B49" s="28"/>
      <c r="C49" s="29"/>
      <c r="D49" s="29"/>
      <c r="E49" s="30"/>
    </row>
    <row r="50" spans="1:5" ht="15" customHeight="1">
      <c r="A50" s="3"/>
      <c r="B50" s="4" t="s">
        <v>220</v>
      </c>
      <c r="C50" s="15" t="s">
        <v>221</v>
      </c>
      <c r="D50" s="3" t="s">
        <v>353</v>
      </c>
      <c r="E50" s="3" t="s">
        <v>354</v>
      </c>
    </row>
    <row r="51" spans="1:5" ht="42.75" customHeight="1">
      <c r="A51" s="5" t="s">
        <v>222</v>
      </c>
      <c r="B51" s="6" t="s">
        <v>223</v>
      </c>
      <c r="C51" s="226" t="s">
        <v>381</v>
      </c>
      <c r="D51" s="80" t="s">
        <v>399</v>
      </c>
      <c r="E51" s="154" t="s">
        <v>400</v>
      </c>
    </row>
    <row r="52" spans="1:5" ht="31.5" customHeight="1">
      <c r="A52" s="4">
        <v>46</v>
      </c>
      <c r="B52" s="9" t="s">
        <v>273</v>
      </c>
      <c r="C52" s="16"/>
      <c r="D52" s="16"/>
      <c r="E52" s="17"/>
    </row>
    <row r="53" spans="1:5" ht="15" customHeight="1">
      <c r="A53" s="5">
        <v>47</v>
      </c>
      <c r="B53" s="7" t="s">
        <v>274</v>
      </c>
      <c r="C53" s="18"/>
      <c r="D53" s="18"/>
      <c r="E53" s="17"/>
    </row>
    <row r="54" spans="1:5" ht="15" customHeight="1">
      <c r="A54" s="5">
        <v>48</v>
      </c>
      <c r="B54" s="9" t="s">
        <v>275</v>
      </c>
      <c r="C54" s="16"/>
      <c r="D54" s="16"/>
      <c r="E54" s="17"/>
    </row>
    <row r="55" spans="1:5" ht="23.25" customHeight="1">
      <c r="A55" s="5">
        <v>49</v>
      </c>
      <c r="B55" s="7" t="s">
        <v>276</v>
      </c>
      <c r="C55" s="18"/>
      <c r="D55" s="18"/>
      <c r="E55" s="17"/>
    </row>
    <row r="56" spans="1:5" ht="15" customHeight="1">
      <c r="A56" s="5">
        <v>50</v>
      </c>
      <c r="B56" s="7" t="s">
        <v>277</v>
      </c>
      <c r="C56" s="18"/>
      <c r="D56" s="18"/>
      <c r="E56" s="17"/>
    </row>
    <row r="57" spans="1:5" ht="15" customHeight="1">
      <c r="A57" s="5">
        <v>51</v>
      </c>
      <c r="B57" s="7" t="s">
        <v>278</v>
      </c>
      <c r="C57" s="18"/>
      <c r="D57" s="18"/>
      <c r="E57" s="17"/>
    </row>
    <row r="58" spans="1:5" ht="15" customHeight="1">
      <c r="A58" s="5"/>
      <c r="B58" s="23"/>
      <c r="C58" s="24"/>
      <c r="D58" s="24"/>
      <c r="E58" s="17"/>
    </row>
    <row r="59" spans="1:5" ht="15" customHeight="1">
      <c r="A59" s="5">
        <v>52</v>
      </c>
      <c r="B59" s="25" t="s">
        <v>279</v>
      </c>
      <c r="C59" s="16"/>
      <c r="D59" s="16"/>
      <c r="E59" s="17"/>
    </row>
    <row r="60" spans="1:5" ht="15" customHeight="1">
      <c r="A60" s="3">
        <v>53</v>
      </c>
      <c r="B60" s="31" t="s">
        <v>280</v>
      </c>
      <c r="C60" s="16">
        <v>2191</v>
      </c>
      <c r="D60" s="16">
        <v>3647</v>
      </c>
      <c r="E60" s="91">
        <f>D60/C60</f>
        <v>1.6645367412140575</v>
      </c>
    </row>
    <row r="61" spans="1:5" ht="15" customHeight="1">
      <c r="A61" s="3">
        <v>54</v>
      </c>
      <c r="B61" s="31" t="s">
        <v>234</v>
      </c>
      <c r="C61" s="16">
        <v>53210</v>
      </c>
      <c r="D61" s="16">
        <v>55462</v>
      </c>
      <c r="E61" s="91">
        <f>D61/C61</f>
        <v>1.042322871640669</v>
      </c>
    </row>
    <row r="62" spans="1:5" ht="15" customHeight="1">
      <c r="A62" s="5">
        <v>55</v>
      </c>
      <c r="B62" s="9" t="s">
        <v>281</v>
      </c>
      <c r="C62" s="18"/>
      <c r="D62" s="18"/>
      <c r="E62" s="91"/>
    </row>
    <row r="63" spans="1:5" ht="15" customHeight="1">
      <c r="A63" s="3">
        <v>56</v>
      </c>
      <c r="B63" s="23" t="s">
        <v>282</v>
      </c>
      <c r="C63" s="16"/>
      <c r="D63" s="16"/>
      <c r="E63" s="91"/>
    </row>
    <row r="64" spans="1:5" ht="15" customHeight="1">
      <c r="A64" s="3"/>
      <c r="B64" s="26"/>
      <c r="C64" s="18"/>
      <c r="D64" s="18"/>
      <c r="E64" s="91"/>
    </row>
    <row r="65" spans="1:5" ht="15" customHeight="1">
      <c r="A65" s="3">
        <v>57</v>
      </c>
      <c r="B65" s="9" t="s">
        <v>283</v>
      </c>
      <c r="C65" s="16"/>
      <c r="D65" s="16"/>
      <c r="E65" s="91"/>
    </row>
    <row r="66" spans="1:5" ht="15" customHeight="1">
      <c r="A66" s="3">
        <v>58</v>
      </c>
      <c r="B66" s="9" t="s">
        <v>284</v>
      </c>
      <c r="C66" s="16"/>
      <c r="D66" s="16"/>
      <c r="E66" s="91"/>
    </row>
    <row r="67" spans="1:5" ht="15" customHeight="1">
      <c r="A67" s="3">
        <v>59</v>
      </c>
      <c r="B67" s="9" t="s">
        <v>285</v>
      </c>
      <c r="C67" s="16"/>
      <c r="D67" s="16"/>
      <c r="E67" s="91"/>
    </row>
    <row r="68" spans="1:5" ht="15" customHeight="1">
      <c r="A68" s="3">
        <f>A67+1</f>
        <v>60</v>
      </c>
      <c r="B68" s="9" t="s">
        <v>286</v>
      </c>
      <c r="C68" s="16"/>
      <c r="D68" s="16"/>
      <c r="E68" s="91"/>
    </row>
    <row r="69" spans="1:5" ht="15" customHeight="1">
      <c r="A69" s="3"/>
      <c r="B69" s="7"/>
      <c r="C69" s="18"/>
      <c r="D69" s="18"/>
      <c r="E69" s="91"/>
    </row>
    <row r="70" spans="1:5" ht="21" customHeight="1">
      <c r="A70" s="3">
        <v>61</v>
      </c>
      <c r="B70" s="13" t="s">
        <v>287</v>
      </c>
      <c r="C70" s="10">
        <f>SUM(C20+C60+C61)</f>
        <v>55601</v>
      </c>
      <c r="D70" s="10">
        <f>SUM(D20+D60+D61+D48)</f>
        <v>60761</v>
      </c>
      <c r="E70" s="91">
        <f>D70/C70</f>
        <v>1.0928040862574415</v>
      </c>
    </row>
    <row r="71" spans="1:5" ht="11.25">
      <c r="A71" s="32"/>
      <c r="B71" s="33"/>
      <c r="C71" s="34"/>
      <c r="D71" s="34"/>
      <c r="E71" s="35"/>
    </row>
  </sheetData>
  <sheetProtection/>
  <mergeCells count="3">
    <mergeCell ref="A3:E3"/>
    <mergeCell ref="A1:E1"/>
    <mergeCell ref="A2:E2"/>
  </mergeCells>
  <printOptions/>
  <pageMargins left="1.1023622047244095" right="0.7086614173228347" top="0.5511811023622047" bottom="0.9448818897637796" header="0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M1" sqref="M1"/>
    </sheetView>
  </sheetViews>
  <sheetFormatPr defaultColWidth="0" defaultRowHeight="12.75"/>
  <cols>
    <col min="1" max="1" width="4.125" style="1" customWidth="1"/>
    <col min="2" max="2" width="66.625" style="1" customWidth="1"/>
    <col min="3" max="4" width="8.875" style="1" customWidth="1"/>
    <col min="5" max="10" width="9.125" style="1" hidden="1" customWidth="1"/>
    <col min="11" max="220" width="9.125" style="1" customWidth="1"/>
    <col min="221" max="16384" width="0" style="1" hidden="1" customWidth="1"/>
  </cols>
  <sheetData>
    <row r="1" spans="1:12" s="243" customFormat="1" ht="21" customHeight="1">
      <c r="A1" s="263" t="s">
        <v>451</v>
      </c>
      <c r="B1" s="263"/>
      <c r="C1" s="263"/>
      <c r="D1" s="263"/>
      <c r="E1" s="263"/>
      <c r="F1" s="242"/>
      <c r="G1" s="242"/>
      <c r="H1" s="242"/>
      <c r="I1" s="242"/>
      <c r="J1" s="242"/>
      <c r="K1" s="242"/>
      <c r="L1" s="242"/>
    </row>
    <row r="2" spans="1:12" s="243" customFormat="1" ht="18.75" customHeight="1">
      <c r="A2" s="263" t="s">
        <v>438</v>
      </c>
      <c r="B2" s="263"/>
      <c r="C2" s="263"/>
      <c r="D2" s="263"/>
      <c r="E2" s="263"/>
      <c r="F2" s="242"/>
      <c r="G2" s="242"/>
      <c r="H2" s="242"/>
      <c r="I2" s="242"/>
      <c r="J2" s="242"/>
      <c r="K2" s="242"/>
      <c r="L2" s="242"/>
    </row>
    <row r="3" spans="1:10" ht="15.75" customHeight="1">
      <c r="A3" s="263"/>
      <c r="B3" s="263"/>
      <c r="C3" s="263"/>
      <c r="D3" s="263"/>
      <c r="E3" s="263"/>
      <c r="F3" s="263"/>
      <c r="G3" s="263"/>
      <c r="H3" s="263"/>
      <c r="I3" s="263"/>
      <c r="J3" s="263"/>
    </row>
    <row r="4" spans="2:3" ht="11.25">
      <c r="B4" s="271" t="s">
        <v>439</v>
      </c>
      <c r="C4" s="271"/>
    </row>
    <row r="5" spans="2:3" ht="11.25">
      <c r="B5" s="267" t="s">
        <v>440</v>
      </c>
      <c r="C5" s="267"/>
    </row>
    <row r="6" spans="2:3" ht="11.25">
      <c r="B6" s="227"/>
      <c r="C6" s="228"/>
    </row>
    <row r="7" spans="1:11" ht="16.5" customHeight="1">
      <c r="A7" s="272" t="s">
        <v>0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</row>
    <row r="8" spans="1:11" ht="57.75" customHeight="1">
      <c r="A8" s="229"/>
      <c r="B8" s="135" t="s">
        <v>142</v>
      </c>
      <c r="C8" s="78" t="s">
        <v>381</v>
      </c>
      <c r="D8" s="80" t="s">
        <v>399</v>
      </c>
      <c r="E8" s="154" t="s">
        <v>400</v>
      </c>
      <c r="F8" s="80" t="s">
        <v>399</v>
      </c>
      <c r="G8" s="154" t="s">
        <v>400</v>
      </c>
      <c r="H8" s="80" t="s">
        <v>399</v>
      </c>
      <c r="I8" s="154" t="s">
        <v>400</v>
      </c>
      <c r="J8" s="80" t="s">
        <v>399</v>
      </c>
      <c r="K8" s="154" t="s">
        <v>400</v>
      </c>
    </row>
    <row r="9" spans="1:11" ht="11.25">
      <c r="A9" s="230">
        <v>1</v>
      </c>
      <c r="B9" s="231" t="s">
        <v>332</v>
      </c>
      <c r="C9" s="232">
        <f>SUM(C10:C23)</f>
        <v>6750</v>
      </c>
      <c r="D9" s="232">
        <f>SUM(D10:D23)</f>
        <v>6820</v>
      </c>
      <c r="E9" s="233"/>
      <c r="F9" s="233"/>
      <c r="G9" s="233"/>
      <c r="H9" s="233"/>
      <c r="I9" s="233"/>
      <c r="J9" s="233"/>
      <c r="K9" s="94">
        <f aca="true" t="shared" si="0" ref="K9:K18">D9/C9</f>
        <v>1.0103703703703704</v>
      </c>
    </row>
    <row r="10" spans="1:11" ht="11.25">
      <c r="A10" s="230"/>
      <c r="B10" s="231" t="s">
        <v>333</v>
      </c>
      <c r="C10" s="232">
        <v>1900</v>
      </c>
      <c r="D10" s="232">
        <v>1900</v>
      </c>
      <c r="E10" s="233"/>
      <c r="F10" s="233"/>
      <c r="G10" s="233"/>
      <c r="H10" s="233"/>
      <c r="I10" s="233"/>
      <c r="J10" s="233"/>
      <c r="K10" s="94">
        <f t="shared" si="0"/>
        <v>1</v>
      </c>
    </row>
    <row r="11" spans="1:11" ht="11.25">
      <c r="A11" s="230"/>
      <c r="B11" s="231" t="s">
        <v>334</v>
      </c>
      <c r="C11" s="232">
        <v>350</v>
      </c>
      <c r="D11" s="232">
        <v>350</v>
      </c>
      <c r="E11" s="233"/>
      <c r="F11" s="233"/>
      <c r="G11" s="233"/>
      <c r="H11" s="233"/>
      <c r="I11" s="233"/>
      <c r="J11" s="233"/>
      <c r="K11" s="94">
        <f t="shared" si="0"/>
        <v>1</v>
      </c>
    </row>
    <row r="12" spans="1:11" ht="11.25">
      <c r="A12" s="230"/>
      <c r="B12" s="231" t="s">
        <v>335</v>
      </c>
      <c r="C12" s="232">
        <v>2200</v>
      </c>
      <c r="D12" s="232">
        <v>2200</v>
      </c>
      <c r="E12" s="233"/>
      <c r="F12" s="233"/>
      <c r="G12" s="233"/>
      <c r="H12" s="233"/>
      <c r="I12" s="233"/>
      <c r="J12" s="233"/>
      <c r="K12" s="94">
        <f t="shared" si="0"/>
        <v>1</v>
      </c>
    </row>
    <row r="13" spans="1:11" ht="11.25">
      <c r="A13" s="230"/>
      <c r="B13" s="231" t="s">
        <v>336</v>
      </c>
      <c r="C13" s="232">
        <v>350</v>
      </c>
      <c r="D13" s="232">
        <v>350</v>
      </c>
      <c r="E13" s="233"/>
      <c r="F13" s="233"/>
      <c r="G13" s="233"/>
      <c r="H13" s="233"/>
      <c r="I13" s="233"/>
      <c r="J13" s="233"/>
      <c r="K13" s="94">
        <f t="shared" si="0"/>
        <v>1</v>
      </c>
    </row>
    <row r="14" spans="1:11" ht="11.25">
      <c r="A14" s="230"/>
      <c r="B14" s="231" t="s">
        <v>337</v>
      </c>
      <c r="C14" s="232">
        <v>350</v>
      </c>
      <c r="D14" s="232">
        <v>350</v>
      </c>
      <c r="E14" s="233"/>
      <c r="F14" s="233"/>
      <c r="G14" s="233"/>
      <c r="H14" s="233"/>
      <c r="I14" s="233"/>
      <c r="J14" s="233"/>
      <c r="K14" s="94">
        <f t="shared" si="0"/>
        <v>1</v>
      </c>
    </row>
    <row r="15" spans="1:11" ht="11.25">
      <c r="A15" s="230"/>
      <c r="B15" s="231" t="s">
        <v>338</v>
      </c>
      <c r="C15" s="232">
        <v>350</v>
      </c>
      <c r="D15" s="232">
        <v>350</v>
      </c>
      <c r="E15" s="233"/>
      <c r="F15" s="233"/>
      <c r="G15" s="233"/>
      <c r="H15" s="233"/>
      <c r="I15" s="233"/>
      <c r="J15" s="233"/>
      <c r="K15" s="94">
        <f t="shared" si="0"/>
        <v>1</v>
      </c>
    </row>
    <row r="16" spans="1:11" ht="11.25">
      <c r="A16" s="230"/>
      <c r="B16" s="231" t="s">
        <v>339</v>
      </c>
      <c r="C16" s="232">
        <v>350</v>
      </c>
      <c r="D16" s="232">
        <v>350</v>
      </c>
      <c r="E16" s="233"/>
      <c r="F16" s="233"/>
      <c r="G16" s="233"/>
      <c r="H16" s="233"/>
      <c r="I16" s="233"/>
      <c r="J16" s="233"/>
      <c r="K16" s="94">
        <f t="shared" si="0"/>
        <v>1</v>
      </c>
    </row>
    <row r="17" spans="1:11" ht="11.25">
      <c r="A17" s="230"/>
      <c r="B17" s="231" t="s">
        <v>340</v>
      </c>
      <c r="C17" s="232">
        <v>350</v>
      </c>
      <c r="D17" s="232">
        <v>350</v>
      </c>
      <c r="E17" s="233"/>
      <c r="F17" s="233"/>
      <c r="G17" s="233"/>
      <c r="H17" s="233"/>
      <c r="I17" s="233"/>
      <c r="J17" s="233"/>
      <c r="K17" s="94">
        <f t="shared" si="0"/>
        <v>1</v>
      </c>
    </row>
    <row r="18" spans="1:11" ht="11.25">
      <c r="A18" s="230"/>
      <c r="B18" s="231" t="s">
        <v>341</v>
      </c>
      <c r="C18" s="232">
        <v>350</v>
      </c>
      <c r="D18" s="232">
        <v>350</v>
      </c>
      <c r="E18" s="233"/>
      <c r="F18" s="233"/>
      <c r="G18" s="233"/>
      <c r="H18" s="233"/>
      <c r="I18" s="233"/>
      <c r="J18" s="233"/>
      <c r="K18" s="94">
        <f t="shared" si="0"/>
        <v>1</v>
      </c>
    </row>
    <row r="19" spans="1:11" ht="11.25">
      <c r="A19" s="230"/>
      <c r="B19" s="231" t="s">
        <v>365</v>
      </c>
      <c r="C19" s="232"/>
      <c r="D19" s="232"/>
      <c r="E19" s="233"/>
      <c r="F19" s="233"/>
      <c r="G19" s="233"/>
      <c r="H19" s="233"/>
      <c r="I19" s="233"/>
      <c r="J19" s="233"/>
      <c r="K19" s="94"/>
    </row>
    <row r="20" spans="1:11" ht="11.25">
      <c r="A20" s="230"/>
      <c r="B20" s="231" t="s">
        <v>383</v>
      </c>
      <c r="C20" s="232">
        <v>100</v>
      </c>
      <c r="D20" s="232">
        <v>100</v>
      </c>
      <c r="E20" s="233"/>
      <c r="F20" s="233"/>
      <c r="G20" s="233"/>
      <c r="H20" s="233"/>
      <c r="I20" s="233"/>
      <c r="J20" s="233"/>
      <c r="K20" s="94"/>
    </row>
    <row r="21" spans="1:11" ht="11.25">
      <c r="A21" s="230"/>
      <c r="B21" s="231" t="s">
        <v>384</v>
      </c>
      <c r="C21" s="232">
        <v>100</v>
      </c>
      <c r="D21" s="232">
        <v>100</v>
      </c>
      <c r="E21" s="233"/>
      <c r="F21" s="233"/>
      <c r="G21" s="233"/>
      <c r="H21" s="233"/>
      <c r="I21" s="233"/>
      <c r="J21" s="233"/>
      <c r="K21" s="94"/>
    </row>
    <row r="22" spans="1:11" ht="11.25">
      <c r="A22" s="230"/>
      <c r="B22" s="231" t="s">
        <v>402</v>
      </c>
      <c r="C22" s="232"/>
      <c r="D22" s="232">
        <v>60</v>
      </c>
      <c r="E22" s="233"/>
      <c r="F22" s="233"/>
      <c r="G22" s="233"/>
      <c r="H22" s="233"/>
      <c r="I22" s="233"/>
      <c r="J22" s="233"/>
      <c r="K22" s="94"/>
    </row>
    <row r="23" spans="1:11" ht="11.25">
      <c r="A23" s="230"/>
      <c r="B23" s="231" t="s">
        <v>403</v>
      </c>
      <c r="C23" s="232"/>
      <c r="D23" s="232">
        <v>10</v>
      </c>
      <c r="E23" s="233"/>
      <c r="F23" s="233"/>
      <c r="G23" s="233"/>
      <c r="H23" s="233"/>
      <c r="I23" s="233"/>
      <c r="J23" s="233"/>
      <c r="K23" s="94"/>
    </row>
    <row r="24" spans="1:11" ht="11.25">
      <c r="A24" s="229">
        <v>2</v>
      </c>
      <c r="B24" s="131" t="s">
        <v>182</v>
      </c>
      <c r="C24" s="232">
        <v>170517</v>
      </c>
      <c r="D24" s="232">
        <v>170517</v>
      </c>
      <c r="E24" s="233"/>
      <c r="F24" s="233"/>
      <c r="G24" s="233"/>
      <c r="H24" s="233"/>
      <c r="I24" s="233"/>
      <c r="J24" s="233"/>
      <c r="K24" s="94">
        <f>D24/C24</f>
        <v>1</v>
      </c>
    </row>
    <row r="25" spans="1:11" ht="11.25">
      <c r="A25" s="229">
        <v>3</v>
      </c>
      <c r="B25" s="131" t="s">
        <v>183</v>
      </c>
      <c r="C25" s="232">
        <v>1770</v>
      </c>
      <c r="D25" s="232">
        <v>1770</v>
      </c>
      <c r="E25" s="233"/>
      <c r="F25" s="233"/>
      <c r="G25" s="233"/>
      <c r="H25" s="233"/>
      <c r="I25" s="233"/>
      <c r="J25" s="233"/>
      <c r="K25" s="94">
        <f>D25/C25</f>
        <v>1</v>
      </c>
    </row>
    <row r="26" spans="1:11" ht="11.25">
      <c r="A26" s="229">
        <v>4</v>
      </c>
      <c r="B26" s="131" t="s">
        <v>317</v>
      </c>
      <c r="C26" s="234">
        <v>270</v>
      </c>
      <c r="D26" s="234">
        <v>270</v>
      </c>
      <c r="E26" s="233"/>
      <c r="F26" s="233"/>
      <c r="G26" s="233"/>
      <c r="H26" s="233"/>
      <c r="I26" s="233"/>
      <c r="J26" s="233"/>
      <c r="K26" s="94">
        <f>D26/C26</f>
        <v>1</v>
      </c>
    </row>
    <row r="27" spans="1:11" ht="11.25">
      <c r="A27" s="229">
        <v>5</v>
      </c>
      <c r="B27" s="131" t="s">
        <v>316</v>
      </c>
      <c r="C27" s="76"/>
      <c r="D27" s="76"/>
      <c r="E27" s="235"/>
      <c r="F27" s="233"/>
      <c r="G27" s="233"/>
      <c r="H27" s="233"/>
      <c r="I27" s="233"/>
      <c r="J27" s="233"/>
      <c r="K27" s="94"/>
    </row>
    <row r="28" spans="1:11" ht="11.25">
      <c r="A28" s="229">
        <v>6</v>
      </c>
      <c r="B28" s="131" t="s">
        <v>388</v>
      </c>
      <c r="C28" s="93"/>
      <c r="D28" s="93"/>
      <c r="E28" s="235"/>
      <c r="F28" s="233"/>
      <c r="G28" s="233"/>
      <c r="H28" s="233"/>
      <c r="I28" s="233"/>
      <c r="J28" s="233"/>
      <c r="K28" s="94"/>
    </row>
    <row r="29" spans="1:11" ht="16.5" customHeight="1">
      <c r="A29" s="236">
        <v>4</v>
      </c>
      <c r="B29" s="237" t="s">
        <v>143</v>
      </c>
      <c r="C29" s="238">
        <f>SUM(C9+C24+C25+C26)</f>
        <v>179307</v>
      </c>
      <c r="D29" s="238">
        <f>SUM(D9+D24+D25+D26)</f>
        <v>179377</v>
      </c>
      <c r="E29" s="238">
        <f aca="true" t="shared" si="1" ref="E29:J29">SUM(E9+E24+E25)</f>
        <v>0</v>
      </c>
      <c r="F29" s="238">
        <f t="shared" si="1"/>
        <v>0</v>
      </c>
      <c r="G29" s="238">
        <f t="shared" si="1"/>
        <v>0</v>
      </c>
      <c r="H29" s="238">
        <f t="shared" si="1"/>
        <v>0</v>
      </c>
      <c r="I29" s="238">
        <f t="shared" si="1"/>
        <v>0</v>
      </c>
      <c r="J29" s="238">
        <f t="shared" si="1"/>
        <v>0</v>
      </c>
      <c r="K29" s="95">
        <f>D29/C29</f>
        <v>1.000390391897695</v>
      </c>
    </row>
  </sheetData>
  <sheetProtection selectLockedCells="1" selectUnlockedCells="1"/>
  <mergeCells count="6">
    <mergeCell ref="B4:C4"/>
    <mergeCell ref="B5:C5"/>
    <mergeCell ref="A3:J3"/>
    <mergeCell ref="A7:K7"/>
    <mergeCell ref="A1:E1"/>
    <mergeCell ref="A2:E2"/>
  </mergeCells>
  <printOptions/>
  <pageMargins left="0.7874015748031497" right="0.15748031496062992" top="0.9448818897637796" bottom="0.15748031496062992" header="0.5118110236220472" footer="0.5118110236220472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.625" style="1" customWidth="1"/>
    <col min="2" max="2" width="6.00390625" style="1" customWidth="1"/>
    <col min="3" max="3" width="21.375" style="1" customWidth="1"/>
    <col min="4" max="4" width="9.375" style="1" customWidth="1"/>
    <col min="5" max="5" width="9.75390625" style="1" customWidth="1"/>
    <col min="6" max="6" width="8.375" style="1" customWidth="1"/>
    <col min="7" max="9" width="9.25390625" style="1" customWidth="1"/>
    <col min="10" max="12" width="9.00390625" style="1" customWidth="1"/>
    <col min="13" max="13" width="7.875" style="1" customWidth="1"/>
    <col min="14" max="15" width="9.25390625" style="1" customWidth="1"/>
    <col min="16" max="18" width="7.125" style="1" customWidth="1"/>
    <col min="19" max="20" width="8.00390625" style="1" customWidth="1"/>
    <col min="21" max="21" width="8.875" style="1" customWidth="1"/>
    <col min="22" max="24" width="6.75390625" style="1" customWidth="1"/>
    <col min="25" max="16384" width="9.125" style="1" customWidth="1"/>
  </cols>
  <sheetData>
    <row r="1" spans="1:12" s="243" customFormat="1" ht="21" customHeight="1">
      <c r="A1" s="263" t="s">
        <v>452</v>
      </c>
      <c r="B1" s="263"/>
      <c r="C1" s="263"/>
      <c r="D1" s="263"/>
      <c r="E1" s="263"/>
      <c r="F1" s="242"/>
      <c r="G1" s="242"/>
      <c r="H1" s="242"/>
      <c r="I1" s="242"/>
      <c r="J1" s="242"/>
      <c r="K1" s="242"/>
      <c r="L1" s="242"/>
    </row>
    <row r="2" spans="1:12" s="243" customFormat="1" ht="18.75" customHeight="1">
      <c r="A2" s="263" t="s">
        <v>442</v>
      </c>
      <c r="B2" s="263"/>
      <c r="C2" s="263"/>
      <c r="D2" s="263"/>
      <c r="E2" s="263"/>
      <c r="F2" s="242"/>
      <c r="G2" s="242"/>
      <c r="H2" s="242"/>
      <c r="I2" s="242"/>
      <c r="J2" s="242"/>
      <c r="K2" s="242"/>
      <c r="L2" s="242"/>
    </row>
    <row r="3" spans="1:18" ht="11.25">
      <c r="A3" s="270" t="s">
        <v>444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4" spans="1:18" ht="12" thickBo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24" ht="12" thickBot="1">
      <c r="A5" s="279" t="s">
        <v>186</v>
      </c>
      <c r="B5" s="36"/>
      <c r="C5" s="36"/>
      <c r="D5" s="275"/>
      <c r="E5" s="275"/>
      <c r="F5" s="275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</row>
    <row r="6" spans="1:24" ht="24" customHeight="1" thickBot="1">
      <c r="A6" s="280"/>
      <c r="B6" s="37" t="s">
        <v>187</v>
      </c>
      <c r="C6" s="37" t="s">
        <v>189</v>
      </c>
      <c r="D6" s="273" t="s">
        <v>392</v>
      </c>
      <c r="E6" s="273"/>
      <c r="F6" s="273"/>
      <c r="G6" s="273" t="s">
        <v>190</v>
      </c>
      <c r="H6" s="273"/>
      <c r="I6" s="273"/>
      <c r="J6" s="273" t="s">
        <v>393</v>
      </c>
      <c r="K6" s="273"/>
      <c r="L6" s="273"/>
      <c r="M6" s="273" t="s">
        <v>191</v>
      </c>
      <c r="N6" s="275"/>
      <c r="O6" s="275"/>
      <c r="P6" s="273" t="s">
        <v>394</v>
      </c>
      <c r="Q6" s="273"/>
      <c r="R6" s="273"/>
      <c r="S6" s="273" t="s">
        <v>395</v>
      </c>
      <c r="T6" s="273"/>
      <c r="U6" s="275"/>
      <c r="V6" s="273" t="s">
        <v>396</v>
      </c>
      <c r="W6" s="273"/>
      <c r="X6" s="273"/>
    </row>
    <row r="7" spans="1:24" ht="63" customHeight="1" thickBot="1">
      <c r="A7" s="280"/>
      <c r="B7" s="37" t="s">
        <v>188</v>
      </c>
      <c r="C7" s="240"/>
      <c r="D7" s="47" t="s">
        <v>382</v>
      </c>
      <c r="E7" s="80" t="s">
        <v>399</v>
      </c>
      <c r="F7" s="154" t="s">
        <v>400</v>
      </c>
      <c r="G7" s="47" t="s">
        <v>382</v>
      </c>
      <c r="H7" s="80" t="s">
        <v>399</v>
      </c>
      <c r="I7" s="154" t="s">
        <v>400</v>
      </c>
      <c r="J7" s="47" t="s">
        <v>382</v>
      </c>
      <c r="K7" s="80" t="s">
        <v>399</v>
      </c>
      <c r="L7" s="244" t="s">
        <v>400</v>
      </c>
      <c r="M7" s="245" t="s">
        <v>382</v>
      </c>
      <c r="N7" s="246" t="s">
        <v>399</v>
      </c>
      <c r="O7" s="244" t="s">
        <v>400</v>
      </c>
      <c r="P7" s="245" t="s">
        <v>382</v>
      </c>
      <c r="Q7" s="246" t="s">
        <v>399</v>
      </c>
      <c r="R7" s="244" t="s">
        <v>400</v>
      </c>
      <c r="S7" s="245" t="s">
        <v>382</v>
      </c>
      <c r="T7" s="246" t="s">
        <v>399</v>
      </c>
      <c r="U7" s="244" t="s">
        <v>400</v>
      </c>
      <c r="V7" s="245" t="s">
        <v>382</v>
      </c>
      <c r="W7" s="246" t="s">
        <v>399</v>
      </c>
      <c r="X7" s="244" t="s">
        <v>400</v>
      </c>
    </row>
    <row r="8" spans="1:24" ht="12" customHeight="1" hidden="1" thickBot="1">
      <c r="A8" s="281"/>
      <c r="B8" s="42"/>
      <c r="C8" s="42"/>
      <c r="D8" s="241"/>
      <c r="E8" s="241"/>
      <c r="F8" s="241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</row>
    <row r="9" spans="1:24" ht="24" customHeight="1" thickBot="1">
      <c r="A9" s="38" t="s">
        <v>146</v>
      </c>
      <c r="B9" s="38">
        <v>11130</v>
      </c>
      <c r="C9" s="38" t="s">
        <v>192</v>
      </c>
      <c r="D9" s="53">
        <f>G9+J9+M9+P9+S9+V9</f>
        <v>35213</v>
      </c>
      <c r="E9" s="53">
        <f>H9+K9+N9+Q9+T9+W9</f>
        <v>40437</v>
      </c>
      <c r="F9" s="48">
        <f>E9/D9</f>
        <v>1.1483543009683923</v>
      </c>
      <c r="G9" s="46">
        <v>13413</v>
      </c>
      <c r="H9" s="46">
        <v>18184</v>
      </c>
      <c r="I9" s="48">
        <f>H9/G9</f>
        <v>1.3556996943263997</v>
      </c>
      <c r="J9" s="40">
        <v>2615</v>
      </c>
      <c r="K9" s="40">
        <v>3068</v>
      </c>
      <c r="L9" s="50">
        <f>K9/J9</f>
        <v>1.1732313575525812</v>
      </c>
      <c r="M9" s="52">
        <v>10395</v>
      </c>
      <c r="N9" s="52">
        <v>10395</v>
      </c>
      <c r="O9" s="48">
        <f>N9/M9</f>
        <v>1</v>
      </c>
      <c r="P9" s="40"/>
      <c r="Q9" s="40"/>
      <c r="R9" s="40"/>
      <c r="S9" s="40">
        <v>8790</v>
      </c>
      <c r="T9" s="40">
        <v>8790</v>
      </c>
      <c r="U9" s="50">
        <v>1.1959</v>
      </c>
      <c r="V9" s="40"/>
      <c r="W9" s="40"/>
      <c r="X9" s="40"/>
    </row>
    <row r="10" spans="1:24" ht="24" customHeight="1" thickBot="1">
      <c r="A10" s="41" t="s">
        <v>147</v>
      </c>
      <c r="B10" s="42">
        <v>13320</v>
      </c>
      <c r="C10" s="42" t="s">
        <v>193</v>
      </c>
      <c r="D10" s="53">
        <f aca="true" t="shared" si="0" ref="D10:E33">G10+J10+M10+P10+S10+V10</f>
        <v>305</v>
      </c>
      <c r="E10" s="53">
        <f t="shared" si="0"/>
        <v>305</v>
      </c>
      <c r="F10" s="48">
        <f aca="true" t="shared" si="1" ref="F10:F33">E10/D10</f>
        <v>1</v>
      </c>
      <c r="G10" s="40"/>
      <c r="H10" s="40"/>
      <c r="I10" s="48"/>
      <c r="J10" s="40"/>
      <c r="K10" s="40"/>
      <c r="L10" s="50"/>
      <c r="M10" s="40">
        <v>305</v>
      </c>
      <c r="N10" s="40">
        <v>305</v>
      </c>
      <c r="O10" s="48">
        <f aca="true" t="shared" si="2" ref="O10:O33">N10/M10</f>
        <v>1</v>
      </c>
      <c r="P10" s="40"/>
      <c r="Q10" s="40"/>
      <c r="R10" s="40"/>
      <c r="S10" s="40"/>
      <c r="T10" s="40"/>
      <c r="U10" s="40"/>
      <c r="V10" s="40"/>
      <c r="W10" s="40"/>
      <c r="X10" s="40"/>
    </row>
    <row r="11" spans="1:24" ht="24" customHeight="1" thickBot="1">
      <c r="A11" s="41" t="s">
        <v>148</v>
      </c>
      <c r="B11" s="42">
        <v>11350</v>
      </c>
      <c r="C11" s="42" t="s">
        <v>194</v>
      </c>
      <c r="D11" s="53">
        <f t="shared" si="0"/>
        <v>2215</v>
      </c>
      <c r="E11" s="53">
        <f t="shared" si="0"/>
        <v>2215</v>
      </c>
      <c r="F11" s="48">
        <f t="shared" si="1"/>
        <v>1</v>
      </c>
      <c r="G11" s="40"/>
      <c r="H11" s="40"/>
      <c r="I11" s="48"/>
      <c r="J11" s="40"/>
      <c r="K11" s="40"/>
      <c r="L11" s="50"/>
      <c r="M11" s="40">
        <v>2215</v>
      </c>
      <c r="N11" s="40">
        <v>2215</v>
      </c>
      <c r="O11" s="48">
        <f t="shared" si="2"/>
        <v>1</v>
      </c>
      <c r="P11" s="40"/>
      <c r="Q11" s="40"/>
      <c r="R11" s="40"/>
      <c r="S11" s="40"/>
      <c r="T11" s="40"/>
      <c r="U11" s="40"/>
      <c r="V11" s="40"/>
      <c r="W11" s="40"/>
      <c r="X11" s="40"/>
    </row>
    <row r="12" spans="1:24" ht="24" customHeight="1" thickBot="1">
      <c r="A12" s="41" t="s">
        <v>149</v>
      </c>
      <c r="B12" s="42">
        <v>32020</v>
      </c>
      <c r="C12" s="42" t="s">
        <v>195</v>
      </c>
      <c r="D12" s="53">
        <f t="shared" si="0"/>
        <v>127</v>
      </c>
      <c r="E12" s="53">
        <f t="shared" si="0"/>
        <v>127</v>
      </c>
      <c r="F12" s="48">
        <f t="shared" si="1"/>
        <v>1</v>
      </c>
      <c r="G12" s="40"/>
      <c r="H12" s="40"/>
      <c r="I12" s="48"/>
      <c r="J12" s="40"/>
      <c r="K12" s="40"/>
      <c r="L12" s="50"/>
      <c r="M12" s="40">
        <v>127</v>
      </c>
      <c r="N12" s="40">
        <v>127</v>
      </c>
      <c r="O12" s="48">
        <f t="shared" si="2"/>
        <v>1</v>
      </c>
      <c r="P12" s="40"/>
      <c r="Q12" s="40"/>
      <c r="R12" s="40"/>
      <c r="S12" s="40"/>
      <c r="T12" s="40"/>
      <c r="U12" s="40"/>
      <c r="V12" s="40"/>
      <c r="W12" s="40"/>
      <c r="X12" s="40"/>
    </row>
    <row r="13" spans="1:24" ht="24" customHeight="1" thickBot="1">
      <c r="A13" s="41" t="s">
        <v>150</v>
      </c>
      <c r="B13" s="42">
        <v>41231</v>
      </c>
      <c r="C13" s="42" t="s">
        <v>179</v>
      </c>
      <c r="D13" s="53">
        <f t="shared" si="0"/>
        <v>64775</v>
      </c>
      <c r="E13" s="53">
        <f t="shared" si="0"/>
        <v>59551</v>
      </c>
      <c r="F13" s="48">
        <f t="shared" si="1"/>
        <v>0.9193516016981861</v>
      </c>
      <c r="G13" s="40">
        <v>48027</v>
      </c>
      <c r="H13" s="40">
        <v>43256</v>
      </c>
      <c r="I13" s="48">
        <f>H13/G13</f>
        <v>0.9006600453911342</v>
      </c>
      <c r="J13" s="40">
        <v>4683</v>
      </c>
      <c r="K13" s="40">
        <v>4230</v>
      </c>
      <c r="L13" s="50">
        <f>K13/J13</f>
        <v>0.903267136450993</v>
      </c>
      <c r="M13" s="52">
        <v>12065</v>
      </c>
      <c r="N13" s="52">
        <v>12065</v>
      </c>
      <c r="O13" s="48">
        <f t="shared" si="2"/>
        <v>1</v>
      </c>
      <c r="P13" s="40"/>
      <c r="Q13" s="40"/>
      <c r="R13" s="40"/>
      <c r="S13" s="40"/>
      <c r="T13" s="40"/>
      <c r="U13" s="40"/>
      <c r="V13" s="40"/>
      <c r="W13" s="40"/>
      <c r="X13" s="40"/>
    </row>
    <row r="14" spans="1:24" ht="24" customHeight="1" thickBot="1">
      <c r="A14" s="41" t="s">
        <v>151</v>
      </c>
      <c r="B14" s="42">
        <v>45160</v>
      </c>
      <c r="C14" s="42" t="s">
        <v>196</v>
      </c>
      <c r="D14" s="53">
        <f t="shared" si="0"/>
        <v>25</v>
      </c>
      <c r="E14" s="53">
        <f t="shared" si="0"/>
        <v>25</v>
      </c>
      <c r="F14" s="48">
        <f t="shared" si="1"/>
        <v>1</v>
      </c>
      <c r="G14" s="40"/>
      <c r="H14" s="40"/>
      <c r="I14" s="48"/>
      <c r="J14" s="40"/>
      <c r="K14" s="40"/>
      <c r="L14" s="50"/>
      <c r="M14" s="40">
        <v>25</v>
      </c>
      <c r="N14" s="40">
        <v>25</v>
      </c>
      <c r="O14" s="48">
        <f t="shared" si="2"/>
        <v>1</v>
      </c>
      <c r="P14" s="40"/>
      <c r="Q14" s="40"/>
      <c r="R14" s="40"/>
      <c r="S14" s="40"/>
      <c r="T14" s="40"/>
      <c r="U14" s="40"/>
      <c r="V14" s="40"/>
      <c r="W14" s="40"/>
      <c r="X14" s="40"/>
    </row>
    <row r="15" spans="1:24" ht="24" customHeight="1" thickBot="1">
      <c r="A15" s="41" t="s">
        <v>152</v>
      </c>
      <c r="B15" s="42">
        <v>51040</v>
      </c>
      <c r="C15" s="42" t="s">
        <v>197</v>
      </c>
      <c r="D15" s="53">
        <f t="shared" si="0"/>
        <v>0</v>
      </c>
      <c r="E15" s="53">
        <f t="shared" si="0"/>
        <v>0</v>
      </c>
      <c r="F15" s="48"/>
      <c r="G15" s="40"/>
      <c r="H15" s="40"/>
      <c r="I15" s="48"/>
      <c r="J15" s="40"/>
      <c r="K15" s="40"/>
      <c r="L15" s="50"/>
      <c r="M15" s="40">
        <v>0</v>
      </c>
      <c r="N15" s="40">
        <v>0</v>
      </c>
      <c r="O15" s="48"/>
      <c r="P15" s="40"/>
      <c r="Q15" s="40"/>
      <c r="R15" s="40"/>
      <c r="S15" s="40"/>
      <c r="T15" s="40"/>
      <c r="U15" s="40"/>
      <c r="V15" s="40"/>
      <c r="W15" s="40"/>
      <c r="X15" s="40"/>
    </row>
    <row r="16" spans="1:24" ht="24" customHeight="1" thickBot="1">
      <c r="A16" s="41" t="s">
        <v>153</v>
      </c>
      <c r="B16" s="42">
        <v>52020</v>
      </c>
      <c r="C16" s="42" t="s">
        <v>180</v>
      </c>
      <c r="D16" s="53">
        <f t="shared" si="0"/>
        <v>0</v>
      </c>
      <c r="E16" s="53">
        <f t="shared" si="0"/>
        <v>0</v>
      </c>
      <c r="F16" s="48"/>
      <c r="G16" s="40"/>
      <c r="H16" s="40"/>
      <c r="I16" s="48"/>
      <c r="J16" s="40"/>
      <c r="K16" s="40"/>
      <c r="L16" s="50"/>
      <c r="M16" s="40">
        <v>0</v>
      </c>
      <c r="N16" s="40">
        <v>0</v>
      </c>
      <c r="O16" s="48"/>
      <c r="P16" s="40"/>
      <c r="Q16" s="40"/>
      <c r="R16" s="40"/>
      <c r="S16" s="40"/>
      <c r="T16" s="40"/>
      <c r="U16" s="40"/>
      <c r="V16" s="40"/>
      <c r="W16" s="40"/>
      <c r="X16" s="40"/>
    </row>
    <row r="17" spans="1:24" ht="24" customHeight="1" thickBot="1">
      <c r="A17" s="41" t="s">
        <v>154</v>
      </c>
      <c r="B17" s="42">
        <v>63020</v>
      </c>
      <c r="C17" s="42" t="s">
        <v>198</v>
      </c>
      <c r="D17" s="53">
        <f t="shared" si="0"/>
        <v>848</v>
      </c>
      <c r="E17" s="53">
        <f t="shared" si="0"/>
        <v>848</v>
      </c>
      <c r="F17" s="48">
        <f t="shared" si="1"/>
        <v>1</v>
      </c>
      <c r="G17" s="40"/>
      <c r="H17" s="40"/>
      <c r="I17" s="48"/>
      <c r="J17" s="40"/>
      <c r="K17" s="40"/>
      <c r="L17" s="50"/>
      <c r="M17" s="40">
        <v>848</v>
      </c>
      <c r="N17" s="40">
        <v>848</v>
      </c>
      <c r="O17" s="48">
        <f t="shared" si="2"/>
        <v>1</v>
      </c>
      <c r="P17" s="40"/>
      <c r="Q17" s="40"/>
      <c r="R17" s="40"/>
      <c r="S17" s="40"/>
      <c r="T17" s="40"/>
      <c r="U17" s="40"/>
      <c r="V17" s="40"/>
      <c r="W17" s="40"/>
      <c r="X17" s="40"/>
    </row>
    <row r="18" spans="1:24" ht="24" customHeight="1" thickBot="1">
      <c r="A18" s="41" t="s">
        <v>155</v>
      </c>
      <c r="B18" s="42">
        <v>64010</v>
      </c>
      <c r="C18" s="42" t="s">
        <v>171</v>
      </c>
      <c r="D18" s="53">
        <f t="shared" si="0"/>
        <v>6250</v>
      </c>
      <c r="E18" s="53">
        <f t="shared" si="0"/>
        <v>6250</v>
      </c>
      <c r="F18" s="48">
        <f t="shared" si="1"/>
        <v>1</v>
      </c>
      <c r="G18" s="40"/>
      <c r="H18" s="40"/>
      <c r="I18" s="48"/>
      <c r="J18" s="40"/>
      <c r="K18" s="40"/>
      <c r="L18" s="50"/>
      <c r="M18" s="40">
        <v>6250</v>
      </c>
      <c r="N18" s="40">
        <v>6250</v>
      </c>
      <c r="O18" s="48">
        <f t="shared" si="2"/>
        <v>1</v>
      </c>
      <c r="P18" s="40"/>
      <c r="Q18" s="40"/>
      <c r="R18" s="40"/>
      <c r="S18" s="40"/>
      <c r="T18" s="40"/>
      <c r="U18" s="40"/>
      <c r="V18" s="40"/>
      <c r="W18" s="40"/>
      <c r="X18" s="40"/>
    </row>
    <row r="19" spans="1:24" ht="24" customHeight="1" thickBot="1">
      <c r="A19" s="41" t="s">
        <v>156</v>
      </c>
      <c r="B19" s="42">
        <v>66010</v>
      </c>
      <c r="C19" s="42" t="s">
        <v>199</v>
      </c>
      <c r="D19" s="53">
        <f t="shared" si="0"/>
        <v>2159</v>
      </c>
      <c r="E19" s="53">
        <f t="shared" si="0"/>
        <v>2159</v>
      </c>
      <c r="F19" s="48">
        <f t="shared" si="1"/>
        <v>1</v>
      </c>
      <c r="G19" s="40"/>
      <c r="H19" s="40"/>
      <c r="I19" s="48"/>
      <c r="J19" s="40"/>
      <c r="K19" s="40"/>
      <c r="L19" s="50"/>
      <c r="M19" s="40">
        <v>2159</v>
      </c>
      <c r="N19" s="40">
        <v>2159</v>
      </c>
      <c r="O19" s="48">
        <f t="shared" si="2"/>
        <v>1</v>
      </c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41.25" customHeight="1" thickBot="1">
      <c r="A20" s="41" t="s">
        <v>157</v>
      </c>
      <c r="B20" s="42">
        <v>66020</v>
      </c>
      <c r="C20" s="42" t="s">
        <v>200</v>
      </c>
      <c r="D20" s="53">
        <f t="shared" si="0"/>
        <v>25455</v>
      </c>
      <c r="E20" s="53">
        <f t="shared" si="0"/>
        <v>25455</v>
      </c>
      <c r="F20" s="48">
        <f t="shared" si="1"/>
        <v>1</v>
      </c>
      <c r="G20" s="40">
        <v>12945</v>
      </c>
      <c r="H20" s="40">
        <v>12945</v>
      </c>
      <c r="I20" s="48">
        <f>H20/G20</f>
        <v>1</v>
      </c>
      <c r="J20" s="40">
        <v>2364</v>
      </c>
      <c r="K20" s="40">
        <v>2364</v>
      </c>
      <c r="L20" s="50">
        <f>K20/J20</f>
        <v>1</v>
      </c>
      <c r="M20" s="40">
        <v>10146</v>
      </c>
      <c r="N20" s="40">
        <v>10146</v>
      </c>
      <c r="O20" s="48">
        <f t="shared" si="2"/>
        <v>1</v>
      </c>
      <c r="P20" s="40"/>
      <c r="Q20" s="40"/>
      <c r="R20" s="40"/>
      <c r="S20" s="40"/>
      <c r="T20" s="40"/>
      <c r="U20" s="40"/>
      <c r="V20" s="40"/>
      <c r="W20" s="40"/>
      <c r="X20" s="40"/>
    </row>
    <row r="21" spans="1:24" ht="24" customHeight="1" thickBot="1">
      <c r="A21" s="41" t="s">
        <v>158</v>
      </c>
      <c r="B21" s="42">
        <v>72111</v>
      </c>
      <c r="C21" s="42" t="s">
        <v>201</v>
      </c>
      <c r="D21" s="53">
        <f t="shared" si="0"/>
        <v>516</v>
      </c>
      <c r="E21" s="53">
        <f t="shared" si="0"/>
        <v>516</v>
      </c>
      <c r="F21" s="48">
        <f t="shared" si="1"/>
        <v>1</v>
      </c>
      <c r="G21" s="40"/>
      <c r="H21" s="40"/>
      <c r="I21" s="48"/>
      <c r="J21" s="40"/>
      <c r="K21" s="40"/>
      <c r="L21" s="50"/>
      <c r="M21" s="40">
        <v>516</v>
      </c>
      <c r="N21" s="40">
        <v>516</v>
      </c>
      <c r="O21" s="48">
        <f t="shared" si="2"/>
        <v>1</v>
      </c>
      <c r="P21" s="40"/>
      <c r="Q21" s="40"/>
      <c r="R21" s="40"/>
      <c r="S21" s="40"/>
      <c r="T21" s="40"/>
      <c r="U21" s="40"/>
      <c r="V21" s="40"/>
      <c r="W21" s="40"/>
      <c r="X21" s="40"/>
    </row>
    <row r="22" spans="1:24" ht="24" customHeight="1" thickBot="1">
      <c r="A22" s="41">
        <v>374</v>
      </c>
      <c r="B22" s="42">
        <v>72311</v>
      </c>
      <c r="C22" s="42" t="s">
        <v>202</v>
      </c>
      <c r="D22" s="53">
        <f t="shared" si="0"/>
        <v>349</v>
      </c>
      <c r="E22" s="53">
        <f t="shared" si="0"/>
        <v>349</v>
      </c>
      <c r="F22" s="48">
        <f t="shared" si="1"/>
        <v>1</v>
      </c>
      <c r="G22" s="40"/>
      <c r="H22" s="40"/>
      <c r="I22" s="48"/>
      <c r="J22" s="40"/>
      <c r="K22" s="40"/>
      <c r="L22" s="50"/>
      <c r="M22" s="40">
        <v>349</v>
      </c>
      <c r="N22" s="40">
        <v>349</v>
      </c>
      <c r="O22" s="48">
        <f t="shared" si="2"/>
        <v>1</v>
      </c>
      <c r="P22" s="40"/>
      <c r="Q22" s="40"/>
      <c r="R22" s="40"/>
      <c r="S22" s="40"/>
      <c r="T22" s="40"/>
      <c r="U22" s="40"/>
      <c r="V22" s="40"/>
      <c r="W22" s="40"/>
      <c r="X22" s="40"/>
    </row>
    <row r="23" spans="1:24" ht="24" customHeight="1" thickBot="1">
      <c r="A23" s="41" t="s">
        <v>160</v>
      </c>
      <c r="B23" s="42">
        <v>74031</v>
      </c>
      <c r="C23" s="42" t="s">
        <v>203</v>
      </c>
      <c r="D23" s="53">
        <f t="shared" si="0"/>
        <v>425</v>
      </c>
      <c r="E23" s="53">
        <f t="shared" si="0"/>
        <v>425</v>
      </c>
      <c r="F23" s="48">
        <f t="shared" si="1"/>
        <v>1</v>
      </c>
      <c r="G23" s="40"/>
      <c r="H23" s="40"/>
      <c r="I23" s="48"/>
      <c r="J23" s="40"/>
      <c r="K23" s="40"/>
      <c r="L23" s="50"/>
      <c r="M23" s="40">
        <v>425</v>
      </c>
      <c r="N23" s="40">
        <v>425</v>
      </c>
      <c r="O23" s="48">
        <f t="shared" si="2"/>
        <v>1</v>
      </c>
      <c r="P23" s="40"/>
      <c r="Q23" s="40"/>
      <c r="R23" s="40"/>
      <c r="S23" s="40"/>
      <c r="T23" s="40"/>
      <c r="U23" s="40"/>
      <c r="V23" s="40"/>
      <c r="W23" s="40"/>
      <c r="X23" s="40"/>
    </row>
    <row r="24" spans="1:24" ht="24" customHeight="1" thickBot="1">
      <c r="A24" s="41" t="s">
        <v>161</v>
      </c>
      <c r="B24" s="42">
        <v>76062</v>
      </c>
      <c r="C24" s="42" t="s">
        <v>204</v>
      </c>
      <c r="D24" s="53">
        <f t="shared" si="0"/>
        <v>0</v>
      </c>
      <c r="E24" s="53">
        <f t="shared" si="0"/>
        <v>0</v>
      </c>
      <c r="F24" s="48"/>
      <c r="G24" s="40"/>
      <c r="H24" s="40"/>
      <c r="I24" s="48"/>
      <c r="J24" s="40"/>
      <c r="K24" s="40"/>
      <c r="L24" s="50"/>
      <c r="M24" s="40">
        <v>0</v>
      </c>
      <c r="N24" s="40">
        <v>0</v>
      </c>
      <c r="O24" s="48"/>
      <c r="P24" s="40"/>
      <c r="Q24" s="40"/>
      <c r="R24" s="40"/>
      <c r="S24" s="40"/>
      <c r="T24" s="40"/>
      <c r="U24" s="40"/>
      <c r="V24" s="40"/>
      <c r="W24" s="40"/>
      <c r="X24" s="40"/>
    </row>
    <row r="25" spans="1:24" ht="24" customHeight="1" thickBot="1">
      <c r="A25" s="41" t="s">
        <v>162</v>
      </c>
      <c r="B25" s="42">
        <v>81030</v>
      </c>
      <c r="C25" s="42" t="s">
        <v>205</v>
      </c>
      <c r="D25" s="53">
        <f t="shared" si="0"/>
        <v>349</v>
      </c>
      <c r="E25" s="53">
        <f t="shared" si="0"/>
        <v>349</v>
      </c>
      <c r="F25" s="48">
        <f t="shared" si="1"/>
        <v>1</v>
      </c>
      <c r="G25" s="40"/>
      <c r="H25" s="40"/>
      <c r="I25" s="48"/>
      <c r="J25" s="40"/>
      <c r="K25" s="40"/>
      <c r="L25" s="50"/>
      <c r="M25" s="40">
        <v>349</v>
      </c>
      <c r="N25" s="40">
        <v>349</v>
      </c>
      <c r="O25" s="48">
        <f t="shared" si="2"/>
        <v>1</v>
      </c>
      <c r="P25" s="40"/>
      <c r="Q25" s="40"/>
      <c r="R25" s="40"/>
      <c r="S25" s="40"/>
      <c r="T25" s="40"/>
      <c r="U25" s="40"/>
      <c r="V25" s="40"/>
      <c r="W25" s="40"/>
      <c r="X25" s="40"/>
    </row>
    <row r="26" spans="1:24" ht="24" customHeight="1" thickBot="1">
      <c r="A26" s="41" t="s">
        <v>163</v>
      </c>
      <c r="B26" s="42">
        <v>82042</v>
      </c>
      <c r="C26" s="42" t="s">
        <v>206</v>
      </c>
      <c r="D26" s="53">
        <f t="shared" si="0"/>
        <v>7247</v>
      </c>
      <c r="E26" s="53">
        <f t="shared" si="0"/>
        <v>7247</v>
      </c>
      <c r="F26" s="48">
        <f t="shared" si="1"/>
        <v>1</v>
      </c>
      <c r="G26" s="86">
        <v>3397</v>
      </c>
      <c r="H26" s="86">
        <v>3397</v>
      </c>
      <c r="I26" s="48">
        <f>H26/G26</f>
        <v>1</v>
      </c>
      <c r="J26" s="40">
        <v>662</v>
      </c>
      <c r="K26" s="40">
        <v>662</v>
      </c>
      <c r="L26" s="50">
        <f>K26/J26</f>
        <v>1</v>
      </c>
      <c r="M26" s="40">
        <v>3188</v>
      </c>
      <c r="N26" s="40">
        <v>3188</v>
      </c>
      <c r="O26" s="48">
        <f t="shared" si="2"/>
        <v>1</v>
      </c>
      <c r="P26" s="40"/>
      <c r="Q26" s="40"/>
      <c r="R26" s="40"/>
      <c r="S26" s="40"/>
      <c r="T26" s="40"/>
      <c r="U26" s="40"/>
      <c r="V26" s="40"/>
      <c r="W26" s="40"/>
      <c r="X26" s="40"/>
    </row>
    <row r="27" spans="1:24" ht="24" customHeight="1" thickBot="1">
      <c r="A27" s="41" t="s">
        <v>164</v>
      </c>
      <c r="B27" s="42">
        <v>82092</v>
      </c>
      <c r="C27" s="42" t="s">
        <v>207</v>
      </c>
      <c r="D27" s="53">
        <f t="shared" si="0"/>
        <v>6332</v>
      </c>
      <c r="E27" s="53">
        <f t="shared" si="0"/>
        <v>6332</v>
      </c>
      <c r="F27" s="48">
        <f t="shared" si="1"/>
        <v>1</v>
      </c>
      <c r="G27" s="86">
        <v>2459</v>
      </c>
      <c r="H27" s="86">
        <v>2459</v>
      </c>
      <c r="I27" s="48">
        <f>H27/G27</f>
        <v>1</v>
      </c>
      <c r="J27" s="40">
        <v>480</v>
      </c>
      <c r="K27" s="40">
        <v>480</v>
      </c>
      <c r="L27" s="50">
        <f>K27/J27</f>
        <v>1</v>
      </c>
      <c r="M27" s="40">
        <v>3393</v>
      </c>
      <c r="N27" s="40">
        <v>3393</v>
      </c>
      <c r="O27" s="48">
        <f t="shared" si="2"/>
        <v>1</v>
      </c>
      <c r="P27" s="40"/>
      <c r="Q27" s="40"/>
      <c r="R27" s="40"/>
      <c r="S27" s="40"/>
      <c r="T27" s="40"/>
      <c r="U27" s="40"/>
      <c r="V27" s="40"/>
      <c r="W27" s="40"/>
      <c r="X27" s="40"/>
    </row>
    <row r="28" spans="1:24" ht="24" customHeight="1" thickBot="1">
      <c r="A28" s="41" t="s">
        <v>165</v>
      </c>
      <c r="B28" s="42">
        <v>96015</v>
      </c>
      <c r="C28" s="42" t="s">
        <v>208</v>
      </c>
      <c r="D28" s="53">
        <f t="shared" si="0"/>
        <v>135209</v>
      </c>
      <c r="E28" s="53">
        <f t="shared" si="0"/>
        <v>135209</v>
      </c>
      <c r="F28" s="48">
        <f t="shared" si="1"/>
        <v>1</v>
      </c>
      <c r="G28" s="46"/>
      <c r="H28" s="46"/>
      <c r="I28" s="48"/>
      <c r="J28" s="40"/>
      <c r="K28" s="40"/>
      <c r="L28" s="50"/>
      <c r="M28" s="40">
        <v>0</v>
      </c>
      <c r="N28" s="40">
        <v>0</v>
      </c>
      <c r="O28" s="48"/>
      <c r="P28" s="40"/>
      <c r="Q28" s="40"/>
      <c r="R28" s="40"/>
      <c r="S28" s="40">
        <v>135209</v>
      </c>
      <c r="T28" s="40">
        <v>135209</v>
      </c>
      <c r="U28" s="40">
        <v>100</v>
      </c>
      <c r="V28" s="40"/>
      <c r="W28" s="40"/>
      <c r="X28" s="40"/>
    </row>
    <row r="29" spans="1:24" ht="24" customHeight="1" thickBot="1">
      <c r="A29" s="41" t="s">
        <v>166</v>
      </c>
      <c r="B29" s="42">
        <v>102030</v>
      </c>
      <c r="C29" s="42" t="s">
        <v>209</v>
      </c>
      <c r="D29" s="53">
        <f t="shared" si="0"/>
        <v>635</v>
      </c>
      <c r="E29" s="53">
        <f t="shared" si="0"/>
        <v>635</v>
      </c>
      <c r="F29" s="48">
        <f t="shared" si="1"/>
        <v>1</v>
      </c>
      <c r="G29" s="40"/>
      <c r="H29" s="40"/>
      <c r="I29" s="48"/>
      <c r="J29" s="40"/>
      <c r="K29" s="40"/>
      <c r="L29" s="50"/>
      <c r="M29" s="40">
        <v>635</v>
      </c>
      <c r="N29" s="40">
        <v>635</v>
      </c>
      <c r="O29" s="48">
        <f t="shared" si="2"/>
        <v>1</v>
      </c>
      <c r="P29" s="40"/>
      <c r="Q29" s="40"/>
      <c r="R29" s="40"/>
      <c r="S29" s="40"/>
      <c r="T29" s="40"/>
      <c r="U29" s="40"/>
      <c r="V29" s="40"/>
      <c r="W29" s="40"/>
      <c r="X29" s="40"/>
    </row>
    <row r="30" spans="1:24" ht="24" customHeight="1" thickBot="1">
      <c r="A30" s="41" t="s">
        <v>167</v>
      </c>
      <c r="B30" s="42">
        <v>104042</v>
      </c>
      <c r="C30" s="42" t="s">
        <v>210</v>
      </c>
      <c r="D30" s="53">
        <f t="shared" si="0"/>
        <v>35275</v>
      </c>
      <c r="E30" s="53">
        <f t="shared" si="0"/>
        <v>35275</v>
      </c>
      <c r="F30" s="48">
        <f t="shared" si="1"/>
        <v>1</v>
      </c>
      <c r="G30" s="40"/>
      <c r="H30" s="40"/>
      <c r="I30" s="48"/>
      <c r="J30" s="40"/>
      <c r="K30" s="40"/>
      <c r="L30" s="50"/>
      <c r="M30" s="40">
        <v>1810</v>
      </c>
      <c r="N30" s="40">
        <v>1810</v>
      </c>
      <c r="O30" s="48">
        <f t="shared" si="2"/>
        <v>1</v>
      </c>
      <c r="P30" s="40"/>
      <c r="Q30" s="40"/>
      <c r="R30" s="40"/>
      <c r="S30" s="40">
        <v>33465</v>
      </c>
      <c r="T30" s="40">
        <v>33465</v>
      </c>
      <c r="U30" s="40" t="s">
        <v>404</v>
      </c>
      <c r="V30" s="40"/>
      <c r="W30" s="40"/>
      <c r="X30" s="40"/>
    </row>
    <row r="31" spans="1:24" ht="24" customHeight="1" thickBot="1">
      <c r="A31" s="41" t="s">
        <v>168</v>
      </c>
      <c r="B31" s="42">
        <v>104051</v>
      </c>
      <c r="C31" s="42" t="s">
        <v>211</v>
      </c>
      <c r="D31" s="53">
        <f t="shared" si="0"/>
        <v>0</v>
      </c>
      <c r="E31" s="53">
        <f t="shared" si="0"/>
        <v>0</v>
      </c>
      <c r="F31" s="48"/>
      <c r="G31" s="40"/>
      <c r="H31" s="40"/>
      <c r="I31" s="48"/>
      <c r="J31" s="40"/>
      <c r="K31" s="40"/>
      <c r="L31" s="50"/>
      <c r="M31" s="40">
        <v>0</v>
      </c>
      <c r="N31" s="40">
        <v>0</v>
      </c>
      <c r="O31" s="48"/>
      <c r="P31" s="40"/>
      <c r="Q31" s="40"/>
      <c r="R31" s="40"/>
      <c r="S31" s="40"/>
      <c r="T31" s="40"/>
      <c r="U31" s="40"/>
      <c r="V31" s="40"/>
      <c r="W31" s="40"/>
      <c r="X31" s="40"/>
    </row>
    <row r="32" spans="1:24" ht="24" customHeight="1" thickBot="1">
      <c r="A32" s="41" t="s">
        <v>169</v>
      </c>
      <c r="B32" s="42">
        <v>107060</v>
      </c>
      <c r="C32" s="42" t="s">
        <v>212</v>
      </c>
      <c r="D32" s="53">
        <f t="shared" si="0"/>
        <v>22822</v>
      </c>
      <c r="E32" s="53">
        <f t="shared" si="0"/>
        <v>9808</v>
      </c>
      <c r="F32" s="48">
        <f t="shared" si="1"/>
        <v>0.42976075716413986</v>
      </c>
      <c r="G32" s="40"/>
      <c r="H32" s="40"/>
      <c r="I32" s="48"/>
      <c r="J32" s="40"/>
      <c r="K32" s="40"/>
      <c r="L32" s="50"/>
      <c r="M32" s="40"/>
      <c r="N32" s="40"/>
      <c r="O32" s="48"/>
      <c r="P32" s="40">
        <v>22822</v>
      </c>
      <c r="Q32" s="40">
        <v>9808</v>
      </c>
      <c r="R32" s="50">
        <f>Q32/P32</f>
        <v>0.42976075716413986</v>
      </c>
      <c r="S32" s="40"/>
      <c r="T32" s="40"/>
      <c r="U32" s="40"/>
      <c r="V32" s="40"/>
      <c r="W32" s="40"/>
      <c r="X32" s="40"/>
    </row>
    <row r="33" spans="1:24" ht="24" customHeight="1" thickBot="1">
      <c r="A33" s="43" t="s">
        <v>170</v>
      </c>
      <c r="B33" s="44"/>
      <c r="C33" s="44" t="s">
        <v>213</v>
      </c>
      <c r="D33" s="53">
        <f t="shared" si="0"/>
        <v>346531</v>
      </c>
      <c r="E33" s="53">
        <f t="shared" si="0"/>
        <v>333517</v>
      </c>
      <c r="F33" s="49">
        <f t="shared" si="1"/>
        <v>0.9624449183478534</v>
      </c>
      <c r="G33" s="39">
        <f>SUM(G9:G32)</f>
        <v>80241</v>
      </c>
      <c r="H33" s="39">
        <f>SUM(H9:H32)</f>
        <v>80241</v>
      </c>
      <c r="I33" s="49">
        <f>H33/G33</f>
        <v>1</v>
      </c>
      <c r="J33" s="39">
        <f>SUM(J9:J32)</f>
        <v>10804</v>
      </c>
      <c r="K33" s="39">
        <f>SUM(K9:K32)</f>
        <v>10804</v>
      </c>
      <c r="L33" s="51">
        <f>K33/J33</f>
        <v>1</v>
      </c>
      <c r="M33" s="39">
        <v>55200</v>
      </c>
      <c r="N33" s="39">
        <v>55200</v>
      </c>
      <c r="O33" s="49">
        <f t="shared" si="2"/>
        <v>1</v>
      </c>
      <c r="P33" s="39">
        <f aca="true" t="shared" si="3" ref="P33:X33">SUM(P9:P32)</f>
        <v>22822</v>
      </c>
      <c r="Q33" s="39">
        <f t="shared" si="3"/>
        <v>9808</v>
      </c>
      <c r="R33" s="51">
        <f>Q33/P33</f>
        <v>0.42976075716413986</v>
      </c>
      <c r="S33" s="39">
        <f>SUM(S9:S32)</f>
        <v>177464</v>
      </c>
      <c r="T33" s="39">
        <f>SUM(T9:T32)</f>
        <v>177464</v>
      </c>
      <c r="U33" s="39">
        <v>110.39</v>
      </c>
      <c r="V33" s="39">
        <f t="shared" si="3"/>
        <v>0</v>
      </c>
      <c r="W33" s="39">
        <f t="shared" si="3"/>
        <v>0</v>
      </c>
      <c r="X33" s="39">
        <f t="shared" si="3"/>
        <v>0</v>
      </c>
    </row>
    <row r="34" ht="12" thickBot="1">
      <c r="A34" s="45"/>
    </row>
    <row r="35" spans="1:24" ht="12" thickBot="1">
      <c r="A35" s="282" t="s">
        <v>186</v>
      </c>
      <c r="B35" s="36"/>
      <c r="C35" s="36"/>
      <c r="D35" s="273" t="s">
        <v>397</v>
      </c>
      <c r="E35" s="273"/>
      <c r="F35" s="273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</row>
    <row r="36" spans="1:24" ht="21.75" thickBot="1">
      <c r="A36" s="283"/>
      <c r="B36" s="37" t="s">
        <v>214</v>
      </c>
      <c r="C36" s="37" t="s">
        <v>215</v>
      </c>
      <c r="D36" s="273"/>
      <c r="E36" s="273"/>
      <c r="F36" s="273"/>
      <c r="G36" s="273" t="s">
        <v>144</v>
      </c>
      <c r="H36" s="273"/>
      <c r="I36" s="273"/>
      <c r="J36" s="276" t="s">
        <v>145</v>
      </c>
      <c r="K36" s="276"/>
      <c r="L36" s="276"/>
      <c r="M36" s="273" t="s">
        <v>216</v>
      </c>
      <c r="N36" s="273"/>
      <c r="O36" s="273"/>
      <c r="P36" s="273"/>
      <c r="Q36" s="273"/>
      <c r="R36" s="273"/>
      <c r="S36" s="273"/>
      <c r="T36" s="273"/>
      <c r="U36" s="273"/>
      <c r="V36" s="47"/>
      <c r="W36" s="47"/>
      <c r="X36" s="47"/>
    </row>
    <row r="37" spans="1:24" ht="63.75" thickBot="1">
      <c r="A37" s="283"/>
      <c r="B37" s="240"/>
      <c r="C37" s="240"/>
      <c r="D37" s="47" t="s">
        <v>382</v>
      </c>
      <c r="E37" s="80" t="s">
        <v>399</v>
      </c>
      <c r="F37" s="154" t="s">
        <v>400</v>
      </c>
      <c r="G37" s="47" t="s">
        <v>382</v>
      </c>
      <c r="H37" s="80" t="s">
        <v>399</v>
      </c>
      <c r="I37" s="154" t="s">
        <v>400</v>
      </c>
      <c r="J37" s="47" t="s">
        <v>382</v>
      </c>
      <c r="K37" s="80" t="s">
        <v>399</v>
      </c>
      <c r="L37" s="154" t="s">
        <v>400</v>
      </c>
      <c r="M37" s="47" t="s">
        <v>382</v>
      </c>
      <c r="N37" s="80" t="s">
        <v>399</v>
      </c>
      <c r="O37" s="154" t="s">
        <v>400</v>
      </c>
      <c r="P37" s="37"/>
      <c r="Q37" s="37"/>
      <c r="R37" s="239"/>
      <c r="S37" s="37"/>
      <c r="T37" s="37"/>
      <c r="U37" s="239"/>
      <c r="V37" s="47"/>
      <c r="W37" s="47"/>
      <c r="X37" s="47"/>
    </row>
    <row r="38" spans="1:24" ht="12" thickBot="1">
      <c r="A38" s="284"/>
      <c r="B38" s="42"/>
      <c r="C38" s="42"/>
      <c r="D38" s="38"/>
      <c r="E38" s="38"/>
      <c r="F38" s="38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</row>
    <row r="39" spans="1:24" ht="27.75" customHeight="1" thickBot="1">
      <c r="A39" s="41" t="s">
        <v>146</v>
      </c>
      <c r="B39" s="42">
        <v>11130</v>
      </c>
      <c r="C39" s="42" t="s">
        <v>192</v>
      </c>
      <c r="D39" s="39"/>
      <c r="E39" s="39"/>
      <c r="F39" s="54"/>
      <c r="G39" s="40"/>
      <c r="H39" s="40"/>
      <c r="I39" s="50"/>
      <c r="J39" s="40"/>
      <c r="K39" s="40"/>
      <c r="L39" s="5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21" customHeight="1" thickBot="1">
      <c r="A40" s="41" t="s">
        <v>147</v>
      </c>
      <c r="B40" s="42">
        <v>13320</v>
      </c>
      <c r="C40" s="42" t="s">
        <v>193</v>
      </c>
      <c r="D40" s="39"/>
      <c r="E40" s="39"/>
      <c r="F40" s="54"/>
      <c r="G40" s="40"/>
      <c r="H40" s="40"/>
      <c r="I40" s="50"/>
      <c r="J40" s="40"/>
      <c r="K40" s="40"/>
      <c r="L40" s="5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</row>
    <row r="41" spans="1:24" ht="21" customHeight="1" thickBot="1">
      <c r="A41" s="41" t="s">
        <v>148</v>
      </c>
      <c r="B41" s="42">
        <v>11350</v>
      </c>
      <c r="C41" s="42" t="s">
        <v>194</v>
      </c>
      <c r="D41" s="39">
        <v>170000</v>
      </c>
      <c r="E41" s="39">
        <v>170000</v>
      </c>
      <c r="F41" s="54">
        <v>100</v>
      </c>
      <c r="G41" s="40"/>
      <c r="H41" s="40"/>
      <c r="I41" s="50"/>
      <c r="J41" s="40">
        <v>170000</v>
      </c>
      <c r="K41" s="40">
        <v>170000</v>
      </c>
      <c r="L41" s="5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</row>
    <row r="42" spans="1:24" ht="21" customHeight="1" thickBot="1">
      <c r="A42" s="41" t="s">
        <v>149</v>
      </c>
      <c r="B42" s="42">
        <v>32020</v>
      </c>
      <c r="C42" s="42" t="s">
        <v>195</v>
      </c>
      <c r="D42" s="39"/>
      <c r="E42" s="39"/>
      <c r="F42" s="54"/>
      <c r="G42" s="40"/>
      <c r="H42" s="40"/>
      <c r="I42" s="50"/>
      <c r="J42" s="40"/>
      <c r="K42" s="40"/>
      <c r="L42" s="5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</row>
    <row r="43" spans="1:24" ht="21" customHeight="1" thickBot="1">
      <c r="A43" s="41" t="s">
        <v>150</v>
      </c>
      <c r="B43" s="42">
        <v>413231</v>
      </c>
      <c r="C43" s="42" t="s">
        <v>179</v>
      </c>
      <c r="D43" s="39">
        <v>2800</v>
      </c>
      <c r="E43" s="39">
        <v>3176</v>
      </c>
      <c r="F43" s="54">
        <v>108.79</v>
      </c>
      <c r="G43" s="40">
        <v>2800</v>
      </c>
      <c r="H43" s="40">
        <v>3176</v>
      </c>
      <c r="I43" s="50">
        <v>1.0879</v>
      </c>
      <c r="J43" s="40"/>
      <c r="K43" s="40"/>
      <c r="L43" s="5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</row>
    <row r="44" spans="1:24" ht="21" customHeight="1" thickBot="1">
      <c r="A44" s="41" t="s">
        <v>151</v>
      </c>
      <c r="B44" s="42">
        <v>45160</v>
      </c>
      <c r="C44" s="42" t="s">
        <v>196</v>
      </c>
      <c r="D44" s="39"/>
      <c r="E44" s="39"/>
      <c r="F44" s="54"/>
      <c r="G44" s="40"/>
      <c r="H44" s="40"/>
      <c r="I44" s="50"/>
      <c r="J44" s="40"/>
      <c r="K44" s="40"/>
      <c r="L44" s="5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</row>
    <row r="45" spans="1:24" ht="21" customHeight="1" thickBot="1">
      <c r="A45" s="41" t="s">
        <v>152</v>
      </c>
      <c r="B45" s="42">
        <v>51040</v>
      </c>
      <c r="C45" s="42" t="s">
        <v>197</v>
      </c>
      <c r="D45" s="39"/>
      <c r="E45" s="39"/>
      <c r="F45" s="54"/>
      <c r="G45" s="40"/>
      <c r="H45" s="40"/>
      <c r="I45" s="50"/>
      <c r="J45" s="40"/>
      <c r="K45" s="40"/>
      <c r="L45" s="5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</row>
    <row r="46" spans="1:24" ht="21" customHeight="1" thickBot="1">
      <c r="A46" s="41" t="s">
        <v>153</v>
      </c>
      <c r="B46" s="42">
        <v>52020</v>
      </c>
      <c r="C46" s="42" t="s">
        <v>180</v>
      </c>
      <c r="D46" s="39">
        <v>473913</v>
      </c>
      <c r="E46" s="39">
        <v>218562</v>
      </c>
      <c r="F46" s="54">
        <v>100</v>
      </c>
      <c r="G46" s="40"/>
      <c r="H46" s="40"/>
      <c r="I46" s="50"/>
      <c r="J46" s="40">
        <v>473913</v>
      </c>
      <c r="K46" s="40">
        <v>218562</v>
      </c>
      <c r="L46" s="5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1:24" ht="21" customHeight="1" thickBot="1">
      <c r="A47" s="41" t="s">
        <v>154</v>
      </c>
      <c r="B47" s="42">
        <v>63020</v>
      </c>
      <c r="C47" s="42" t="s">
        <v>198</v>
      </c>
      <c r="D47" s="39"/>
      <c r="E47" s="39">
        <v>1695</v>
      </c>
      <c r="F47" s="54">
        <v>100</v>
      </c>
      <c r="G47" s="40"/>
      <c r="H47" s="40"/>
      <c r="I47" s="50"/>
      <c r="J47" s="40"/>
      <c r="K47" s="40">
        <v>1695</v>
      </c>
      <c r="L47" s="5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</row>
    <row r="48" spans="1:24" ht="21" customHeight="1" thickBot="1">
      <c r="A48" s="41" t="s">
        <v>155</v>
      </c>
      <c r="B48" s="42">
        <v>64010</v>
      </c>
      <c r="C48" s="42" t="s">
        <v>171</v>
      </c>
      <c r="D48" s="39"/>
      <c r="E48" s="39"/>
      <c r="F48" s="54"/>
      <c r="G48" s="40"/>
      <c r="H48" s="40"/>
      <c r="I48" s="50"/>
      <c r="J48" s="40"/>
      <c r="K48" s="40"/>
      <c r="L48" s="5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</row>
    <row r="49" spans="1:24" ht="21" customHeight="1" thickBot="1">
      <c r="A49" s="41" t="s">
        <v>156</v>
      </c>
      <c r="B49" s="42">
        <v>66010</v>
      </c>
      <c r="C49" s="42" t="s">
        <v>199</v>
      </c>
      <c r="D49" s="39"/>
      <c r="E49" s="39"/>
      <c r="F49" s="54"/>
      <c r="G49" s="40"/>
      <c r="H49" s="40"/>
      <c r="I49" s="50"/>
      <c r="J49" s="40"/>
      <c r="K49" s="40"/>
      <c r="L49" s="5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</row>
    <row r="50" spans="1:24" ht="21" customHeight="1" thickBot="1">
      <c r="A50" s="41" t="s">
        <v>157</v>
      </c>
      <c r="B50" s="42">
        <v>66020</v>
      </c>
      <c r="C50" s="42" t="s">
        <v>217</v>
      </c>
      <c r="D50" s="39">
        <v>100908</v>
      </c>
      <c r="E50" s="39">
        <v>100908</v>
      </c>
      <c r="F50" s="54">
        <v>100</v>
      </c>
      <c r="G50" s="40">
        <v>50000</v>
      </c>
      <c r="H50" s="40">
        <v>50000</v>
      </c>
      <c r="I50" s="50">
        <v>0.0186</v>
      </c>
      <c r="J50" s="40">
        <v>50908</v>
      </c>
      <c r="K50" s="40">
        <v>50908</v>
      </c>
      <c r="L50" s="5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</row>
    <row r="51" spans="1:24" ht="21" customHeight="1" thickBot="1">
      <c r="A51" s="41" t="s">
        <v>158</v>
      </c>
      <c r="B51" s="42">
        <v>72111</v>
      </c>
      <c r="C51" s="42" t="s">
        <v>201</v>
      </c>
      <c r="D51" s="39"/>
      <c r="E51" s="39"/>
      <c r="F51" s="54"/>
      <c r="G51" s="40">
        <v>0</v>
      </c>
      <c r="H51" s="40"/>
      <c r="I51" s="50"/>
      <c r="J51" s="40"/>
      <c r="K51" s="40"/>
      <c r="L51" s="5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</row>
    <row r="52" spans="1:24" ht="21" customHeight="1" thickBot="1">
      <c r="A52" s="41" t="s">
        <v>159</v>
      </c>
      <c r="B52" s="42">
        <v>72311</v>
      </c>
      <c r="C52" s="42" t="s">
        <v>202</v>
      </c>
      <c r="D52" s="39"/>
      <c r="E52" s="39"/>
      <c r="F52" s="54"/>
      <c r="G52" s="40"/>
      <c r="H52" s="40"/>
      <c r="I52" s="50"/>
      <c r="J52" s="40"/>
      <c r="K52" s="40"/>
      <c r="L52" s="5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</row>
    <row r="53" spans="1:24" ht="21" customHeight="1" thickBot="1">
      <c r="A53" s="41" t="s">
        <v>160</v>
      </c>
      <c r="B53" s="42">
        <v>74031</v>
      </c>
      <c r="C53" s="42" t="s">
        <v>203</v>
      </c>
      <c r="D53" s="39"/>
      <c r="E53" s="39"/>
      <c r="F53" s="54"/>
      <c r="G53" s="40"/>
      <c r="H53" s="40"/>
      <c r="I53" s="50"/>
      <c r="J53" s="40"/>
      <c r="K53" s="40"/>
      <c r="L53" s="5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</row>
    <row r="54" spans="1:24" ht="21" customHeight="1" thickBot="1">
      <c r="A54" s="41" t="s">
        <v>161</v>
      </c>
      <c r="B54" s="42">
        <v>76062</v>
      </c>
      <c r="C54" s="42" t="s">
        <v>204</v>
      </c>
      <c r="D54" s="39"/>
      <c r="E54" s="39"/>
      <c r="F54" s="54"/>
      <c r="G54" s="40"/>
      <c r="H54" s="40"/>
      <c r="I54" s="50"/>
      <c r="J54" s="40"/>
      <c r="K54" s="40"/>
      <c r="L54" s="5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</row>
    <row r="55" spans="1:24" ht="21" customHeight="1" thickBot="1">
      <c r="A55" s="41" t="s">
        <v>162</v>
      </c>
      <c r="B55" s="42">
        <v>81030</v>
      </c>
      <c r="C55" s="42" t="s">
        <v>205</v>
      </c>
      <c r="D55" s="39"/>
      <c r="E55" s="39"/>
      <c r="F55" s="54"/>
      <c r="G55" s="40"/>
      <c r="H55" s="40"/>
      <c r="I55" s="50"/>
      <c r="J55" s="40"/>
      <c r="K55" s="40"/>
      <c r="L55" s="5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1:24" ht="21" customHeight="1" thickBot="1">
      <c r="A56" s="41" t="s">
        <v>163</v>
      </c>
      <c r="B56" s="42">
        <v>82042</v>
      </c>
      <c r="C56" s="42" t="s">
        <v>206</v>
      </c>
      <c r="D56" s="39">
        <v>100</v>
      </c>
      <c r="E56" s="39">
        <v>100</v>
      </c>
      <c r="F56" s="54">
        <v>100</v>
      </c>
      <c r="G56" s="40">
        <v>100</v>
      </c>
      <c r="H56" s="40">
        <v>100</v>
      </c>
      <c r="I56" s="50">
        <v>0.37</v>
      </c>
      <c r="J56" s="39"/>
      <c r="K56" s="39"/>
      <c r="L56" s="50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21" customHeight="1" thickBot="1">
      <c r="A57" s="41" t="s">
        <v>164</v>
      </c>
      <c r="B57" s="42">
        <v>82092</v>
      </c>
      <c r="C57" s="42" t="s">
        <v>207</v>
      </c>
      <c r="D57" s="39"/>
      <c r="E57" s="39"/>
      <c r="F57" s="54"/>
      <c r="G57" s="39"/>
      <c r="H57" s="40"/>
      <c r="I57" s="50"/>
      <c r="J57" s="39"/>
      <c r="K57" s="39"/>
      <c r="L57" s="50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21" customHeight="1" thickBot="1">
      <c r="A58" s="41" t="s">
        <v>165</v>
      </c>
      <c r="B58" s="42">
        <v>96015</v>
      </c>
      <c r="C58" s="42" t="s">
        <v>218</v>
      </c>
      <c r="D58" s="39"/>
      <c r="E58" s="39"/>
      <c r="F58" s="54"/>
      <c r="G58" s="39"/>
      <c r="H58" s="39"/>
      <c r="I58" s="50"/>
      <c r="J58" s="39"/>
      <c r="K58" s="39"/>
      <c r="L58" s="50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21" customHeight="1" thickBot="1">
      <c r="A59" s="41" t="s">
        <v>166</v>
      </c>
      <c r="B59" s="42">
        <v>102030</v>
      </c>
      <c r="C59" s="42" t="s">
        <v>209</v>
      </c>
      <c r="D59" s="39"/>
      <c r="E59" s="39"/>
      <c r="F59" s="54"/>
      <c r="G59" s="39"/>
      <c r="H59" s="39"/>
      <c r="I59" s="50"/>
      <c r="J59" s="39"/>
      <c r="K59" s="39"/>
      <c r="L59" s="50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21" customHeight="1" thickBot="1">
      <c r="A60" s="41" t="s">
        <v>167</v>
      </c>
      <c r="B60" s="42">
        <v>104042</v>
      </c>
      <c r="C60" s="42" t="s">
        <v>210</v>
      </c>
      <c r="D60" s="39"/>
      <c r="E60" s="39"/>
      <c r="F60" s="54"/>
      <c r="G60" s="40"/>
      <c r="H60" s="39"/>
      <c r="I60" s="50"/>
      <c r="J60" s="39"/>
      <c r="K60" s="39"/>
      <c r="L60" s="50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21" customHeight="1" thickBot="1">
      <c r="A61" s="41" t="s">
        <v>168</v>
      </c>
      <c r="B61" s="42">
        <v>104051</v>
      </c>
      <c r="C61" s="42" t="s">
        <v>211</v>
      </c>
      <c r="D61" s="39"/>
      <c r="E61" s="39"/>
      <c r="F61" s="54"/>
      <c r="G61" s="39"/>
      <c r="H61" s="39"/>
      <c r="I61" s="50"/>
      <c r="J61" s="39"/>
      <c r="K61" s="39"/>
      <c r="L61" s="50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21" customHeight="1" thickBot="1">
      <c r="A62" s="41" t="s">
        <v>169</v>
      </c>
      <c r="B62" s="42">
        <v>107060</v>
      </c>
      <c r="C62" s="42" t="s">
        <v>212</v>
      </c>
      <c r="D62" s="39"/>
      <c r="E62" s="39"/>
      <c r="F62" s="54"/>
      <c r="G62" s="39"/>
      <c r="H62" s="39"/>
      <c r="I62" s="50"/>
      <c r="J62" s="39"/>
      <c r="K62" s="39"/>
      <c r="L62" s="50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24" ht="21" customHeight="1" thickBot="1">
      <c r="A63" s="43" t="s">
        <v>170</v>
      </c>
      <c r="B63" s="42"/>
      <c r="C63" s="44" t="s">
        <v>219</v>
      </c>
      <c r="D63" s="39">
        <v>747721</v>
      </c>
      <c r="E63" s="39">
        <f>SUM(E39:E62)</f>
        <v>494441</v>
      </c>
      <c r="F63" s="54">
        <v>100.26</v>
      </c>
      <c r="G63" s="39">
        <f>SUM(G39:G62)</f>
        <v>52900</v>
      </c>
      <c r="H63" s="39">
        <f>SUM(H39:H62)</f>
        <v>53276</v>
      </c>
      <c r="I63" s="51">
        <f>H63/G63</f>
        <v>1.0071077504725898</v>
      </c>
      <c r="J63" s="39">
        <f>SUM(J39:J62)</f>
        <v>694821</v>
      </c>
      <c r="K63" s="39">
        <f>SUM(K39:K62)</f>
        <v>441165</v>
      </c>
      <c r="L63" s="51">
        <f>K63/J63</f>
        <v>0.6349333137599468</v>
      </c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ht="11.25">
      <c r="A64" s="45"/>
    </row>
  </sheetData>
  <sheetProtection/>
  <mergeCells count="23">
    <mergeCell ref="A1:E1"/>
    <mergeCell ref="A2:E2"/>
    <mergeCell ref="A35:A38"/>
    <mergeCell ref="G35:X35"/>
    <mergeCell ref="D35:F36"/>
    <mergeCell ref="J36:L36"/>
    <mergeCell ref="M36:O36"/>
    <mergeCell ref="S36:U36"/>
    <mergeCell ref="G36:I36"/>
    <mergeCell ref="J6:L6"/>
    <mergeCell ref="A3:R4"/>
    <mergeCell ref="A5:A8"/>
    <mergeCell ref="D6:F6"/>
    <mergeCell ref="P6:R6"/>
    <mergeCell ref="G6:I6"/>
    <mergeCell ref="M6:O6"/>
    <mergeCell ref="G5:X5"/>
    <mergeCell ref="G8:X8"/>
    <mergeCell ref="D5:F5"/>
    <mergeCell ref="S6:U6"/>
    <mergeCell ref="V6:X6"/>
    <mergeCell ref="G38:X38"/>
    <mergeCell ref="P36:R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2" sqref="A2:L2"/>
    </sheetView>
  </sheetViews>
  <sheetFormatPr defaultColWidth="9.00390625" defaultRowHeight="12.75"/>
  <cols>
    <col min="1" max="1" width="3.875" style="1" customWidth="1"/>
    <col min="2" max="2" width="37.125" style="1" customWidth="1"/>
    <col min="3" max="3" width="8.375" style="1" customWidth="1"/>
    <col min="4" max="10" width="9.125" style="1" hidden="1" customWidth="1"/>
    <col min="11" max="12" width="9.125" style="1" customWidth="1"/>
    <col min="13" max="16384" width="9.125" style="1" customWidth="1"/>
  </cols>
  <sheetData>
    <row r="1" spans="1:12" s="243" customFormat="1" ht="21" customHeight="1">
      <c r="A1" s="263" t="s">
        <v>453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s="243" customFormat="1" ht="18.75" customHeight="1">
      <c r="A2" s="263" t="s">
        <v>441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21" customHeight="1">
      <c r="A3" s="270" t="s">
        <v>439</v>
      </c>
      <c r="B3" s="277"/>
      <c r="C3" s="277"/>
      <c r="D3" s="268"/>
      <c r="E3" s="268"/>
      <c r="F3" s="268"/>
      <c r="G3" s="268"/>
      <c r="H3" s="268"/>
      <c r="I3" s="268"/>
      <c r="J3" s="268"/>
      <c r="K3" s="268"/>
      <c r="L3" s="268"/>
    </row>
    <row r="4" spans="1:7" ht="3.75" customHeight="1">
      <c r="A4" s="89"/>
      <c r="B4" s="89"/>
      <c r="C4" s="89"/>
      <c r="D4" s="89"/>
      <c r="E4" s="89"/>
      <c r="F4" s="89"/>
      <c r="G4" s="89"/>
    </row>
    <row r="5" spans="1:12" ht="11.25">
      <c r="A5" s="270" t="s">
        <v>443</v>
      </c>
      <c r="B5" s="277"/>
      <c r="C5" s="277"/>
      <c r="D5" s="268"/>
      <c r="E5" s="268"/>
      <c r="F5" s="268"/>
      <c r="G5" s="268"/>
      <c r="H5" s="268"/>
      <c r="I5" s="268"/>
      <c r="J5" s="268"/>
      <c r="K5" s="268"/>
      <c r="L5" s="268"/>
    </row>
    <row r="6" ht="31.5" customHeight="1">
      <c r="L6" s="97" t="s">
        <v>298</v>
      </c>
    </row>
    <row r="7" spans="1:18" ht="54.75" customHeight="1">
      <c r="A7" s="15" t="s">
        <v>186</v>
      </c>
      <c r="B7" s="4" t="s">
        <v>290</v>
      </c>
      <c r="C7" s="78" t="s">
        <v>381</v>
      </c>
      <c r="D7" s="78" t="s">
        <v>356</v>
      </c>
      <c r="E7" s="78" t="s">
        <v>358</v>
      </c>
      <c r="F7" s="80"/>
      <c r="G7" s="80"/>
      <c r="H7" s="80"/>
      <c r="I7" s="80"/>
      <c r="J7" s="80"/>
      <c r="K7" s="80" t="s">
        <v>399</v>
      </c>
      <c r="L7" s="249" t="s">
        <v>400</v>
      </c>
      <c r="M7" s="247"/>
      <c r="N7" s="248"/>
      <c r="O7" s="247"/>
      <c r="P7" s="248"/>
      <c r="Q7" s="247"/>
      <c r="R7" s="248"/>
    </row>
    <row r="8" spans="1:12" s="77" customFormat="1" ht="11.25">
      <c r="A8" s="19" t="s">
        <v>146</v>
      </c>
      <c r="B8" s="9" t="s">
        <v>179</v>
      </c>
      <c r="C8" s="98">
        <v>2800</v>
      </c>
      <c r="D8" s="79"/>
      <c r="E8" s="79"/>
      <c r="F8" s="79"/>
      <c r="G8" s="79"/>
      <c r="H8" s="79"/>
      <c r="I8" s="79"/>
      <c r="J8" s="79"/>
      <c r="K8" s="98">
        <v>3176</v>
      </c>
      <c r="L8" s="87">
        <f>K8/C8</f>
        <v>1.1342857142857143</v>
      </c>
    </row>
    <row r="9" spans="1:12" ht="11.25">
      <c r="A9" s="19" t="s">
        <v>147</v>
      </c>
      <c r="B9" s="7" t="s">
        <v>389</v>
      </c>
      <c r="C9" s="75">
        <v>2800</v>
      </c>
      <c r="D9" s="19"/>
      <c r="E9" s="19"/>
      <c r="F9" s="19"/>
      <c r="G9" s="19"/>
      <c r="H9" s="19"/>
      <c r="I9" s="19"/>
      <c r="J9" s="19"/>
      <c r="K9" s="75">
        <v>3176</v>
      </c>
      <c r="L9" s="87">
        <f>K9/C9</f>
        <v>1.1342857142857143</v>
      </c>
    </row>
    <row r="10" spans="1:12" s="77" customFormat="1" ht="11.25">
      <c r="A10" s="19" t="s">
        <v>148</v>
      </c>
      <c r="B10" s="79" t="s">
        <v>292</v>
      </c>
      <c r="C10" s="98">
        <v>0</v>
      </c>
      <c r="D10" s="79"/>
      <c r="E10" s="79"/>
      <c r="F10" s="79"/>
      <c r="G10" s="79"/>
      <c r="H10" s="79"/>
      <c r="I10" s="79"/>
      <c r="J10" s="79"/>
      <c r="K10" s="98"/>
      <c r="L10" s="87"/>
    </row>
    <row r="11" spans="1:12" ht="11.25">
      <c r="A11" s="19" t="s">
        <v>149</v>
      </c>
      <c r="B11" s="19" t="s">
        <v>314</v>
      </c>
      <c r="C11" s="75">
        <v>0</v>
      </c>
      <c r="D11" s="19"/>
      <c r="E11" s="19"/>
      <c r="F11" s="19"/>
      <c r="G11" s="19"/>
      <c r="H11" s="19"/>
      <c r="I11" s="19"/>
      <c r="J11" s="19"/>
      <c r="K11" s="75"/>
      <c r="L11" s="87"/>
    </row>
    <row r="12" spans="1:12" s="77" customFormat="1" ht="11.25">
      <c r="A12" s="19" t="s">
        <v>150</v>
      </c>
      <c r="B12" s="79" t="s">
        <v>293</v>
      </c>
      <c r="C12" s="79">
        <f>SUM(C13:C28)</f>
        <v>50100</v>
      </c>
      <c r="D12" s="79">
        <f aca="true" t="shared" si="0" ref="D12:J12">SUM(D13:D28)</f>
        <v>0</v>
      </c>
      <c r="E12" s="79">
        <f t="shared" si="0"/>
        <v>0</v>
      </c>
      <c r="F12" s="79">
        <f t="shared" si="0"/>
        <v>0</v>
      </c>
      <c r="G12" s="79">
        <f t="shared" si="0"/>
        <v>0</v>
      </c>
      <c r="H12" s="79">
        <f t="shared" si="0"/>
        <v>0</v>
      </c>
      <c r="I12" s="79">
        <f t="shared" si="0"/>
        <v>0</v>
      </c>
      <c r="J12" s="79">
        <f t="shared" si="0"/>
        <v>0</v>
      </c>
      <c r="K12" s="79">
        <v>50100</v>
      </c>
      <c r="L12" s="87">
        <f>K12/C12</f>
        <v>1</v>
      </c>
    </row>
    <row r="13" spans="1:12" ht="11.25">
      <c r="A13" s="19" t="s">
        <v>151</v>
      </c>
      <c r="B13" s="19" t="s">
        <v>315</v>
      </c>
      <c r="C13" s="75"/>
      <c r="D13" s="19"/>
      <c r="E13" s="19"/>
      <c r="F13" s="19"/>
      <c r="G13" s="19"/>
      <c r="H13" s="19"/>
      <c r="I13" s="19"/>
      <c r="J13" s="19"/>
      <c r="K13" s="75"/>
      <c r="L13" s="87"/>
    </row>
    <row r="14" spans="1:12" ht="11.25">
      <c r="A14" s="19" t="s">
        <v>152</v>
      </c>
      <c r="B14" s="19" t="s">
        <v>379</v>
      </c>
      <c r="C14" s="19">
        <v>100</v>
      </c>
      <c r="D14" s="19"/>
      <c r="E14" s="19"/>
      <c r="F14" s="19"/>
      <c r="G14" s="19"/>
      <c r="H14" s="19"/>
      <c r="I14" s="19"/>
      <c r="J14" s="19"/>
      <c r="K14" s="19">
        <v>100</v>
      </c>
      <c r="L14" s="87">
        <f>K14/C14</f>
        <v>1</v>
      </c>
    </row>
    <row r="15" spans="1:12" ht="11.25">
      <c r="A15" s="19" t="s">
        <v>153</v>
      </c>
      <c r="B15" s="19" t="s">
        <v>318</v>
      </c>
      <c r="C15" s="19"/>
      <c r="D15" s="19"/>
      <c r="E15" s="19"/>
      <c r="F15" s="19"/>
      <c r="G15" s="19"/>
      <c r="H15" s="19"/>
      <c r="I15" s="19"/>
      <c r="J15" s="19"/>
      <c r="K15" s="19"/>
      <c r="L15" s="87"/>
    </row>
    <row r="16" spans="1:12" ht="11.25">
      <c r="A16" s="19" t="s">
        <v>154</v>
      </c>
      <c r="B16" s="19" t="s">
        <v>366</v>
      </c>
      <c r="C16" s="19"/>
      <c r="D16" s="19"/>
      <c r="E16" s="19"/>
      <c r="F16" s="19"/>
      <c r="G16" s="19"/>
      <c r="H16" s="19"/>
      <c r="I16" s="19"/>
      <c r="J16" s="19"/>
      <c r="K16" s="19"/>
      <c r="L16" s="87"/>
    </row>
    <row r="17" spans="1:12" ht="11.25">
      <c r="A17" s="19" t="s">
        <v>155</v>
      </c>
      <c r="B17" s="19" t="s">
        <v>367</v>
      </c>
      <c r="C17" s="19"/>
      <c r="D17" s="19"/>
      <c r="E17" s="19"/>
      <c r="F17" s="19"/>
      <c r="G17" s="19"/>
      <c r="H17" s="19"/>
      <c r="I17" s="19"/>
      <c r="J17" s="19"/>
      <c r="K17" s="19"/>
      <c r="L17" s="87"/>
    </row>
    <row r="18" spans="1:12" ht="11.25">
      <c r="A18" s="19" t="s">
        <v>156</v>
      </c>
      <c r="B18" s="19" t="s">
        <v>368</v>
      </c>
      <c r="C18" s="19"/>
      <c r="D18" s="19"/>
      <c r="E18" s="19"/>
      <c r="F18" s="19"/>
      <c r="G18" s="19"/>
      <c r="H18" s="19"/>
      <c r="I18" s="19"/>
      <c r="J18" s="19"/>
      <c r="K18" s="19"/>
      <c r="L18" s="87"/>
    </row>
    <row r="19" spans="1:12" ht="11.25">
      <c r="A19" s="19" t="s">
        <v>157</v>
      </c>
      <c r="B19" s="19" t="s">
        <v>369</v>
      </c>
      <c r="C19" s="19"/>
      <c r="D19" s="19"/>
      <c r="E19" s="19"/>
      <c r="F19" s="19"/>
      <c r="G19" s="19"/>
      <c r="H19" s="19"/>
      <c r="I19" s="19"/>
      <c r="J19" s="19"/>
      <c r="K19" s="19"/>
      <c r="L19" s="87"/>
    </row>
    <row r="20" spans="1:12" ht="11.25">
      <c r="A20" s="19" t="s">
        <v>158</v>
      </c>
      <c r="B20" s="19" t="s">
        <v>375</v>
      </c>
      <c r="C20" s="19"/>
      <c r="D20" s="19"/>
      <c r="E20" s="19"/>
      <c r="F20" s="19"/>
      <c r="G20" s="19"/>
      <c r="H20" s="19"/>
      <c r="I20" s="19"/>
      <c r="J20" s="19"/>
      <c r="K20" s="19"/>
      <c r="L20" s="87"/>
    </row>
    <row r="21" spans="1:12" ht="11.25">
      <c r="A21" s="19" t="s">
        <v>159</v>
      </c>
      <c r="B21" s="19" t="s">
        <v>370</v>
      </c>
      <c r="C21" s="19"/>
      <c r="D21" s="19"/>
      <c r="E21" s="19"/>
      <c r="F21" s="19"/>
      <c r="G21" s="19"/>
      <c r="H21" s="19"/>
      <c r="I21" s="19"/>
      <c r="J21" s="19"/>
      <c r="K21" s="19"/>
      <c r="L21" s="87"/>
    </row>
    <row r="22" spans="1:12" ht="11.25">
      <c r="A22" s="19" t="s">
        <v>160</v>
      </c>
      <c r="B22" s="19" t="s">
        <v>371</v>
      </c>
      <c r="C22" s="19"/>
      <c r="D22" s="19"/>
      <c r="E22" s="19"/>
      <c r="F22" s="19"/>
      <c r="G22" s="19"/>
      <c r="H22" s="19"/>
      <c r="I22" s="19"/>
      <c r="J22" s="19"/>
      <c r="K22" s="19"/>
      <c r="L22" s="87"/>
    </row>
    <row r="23" spans="1:12" ht="11.25">
      <c r="A23" s="19" t="s">
        <v>161</v>
      </c>
      <c r="B23" s="19" t="s">
        <v>372</v>
      </c>
      <c r="C23" s="19"/>
      <c r="D23" s="19"/>
      <c r="E23" s="19"/>
      <c r="F23" s="19"/>
      <c r="G23" s="19"/>
      <c r="H23" s="19"/>
      <c r="I23" s="19"/>
      <c r="J23" s="19"/>
      <c r="K23" s="19"/>
      <c r="L23" s="87"/>
    </row>
    <row r="24" spans="1:12" ht="11.25">
      <c r="A24" s="19" t="s">
        <v>162</v>
      </c>
      <c r="B24" s="19" t="s">
        <v>373</v>
      </c>
      <c r="C24" s="19"/>
      <c r="D24" s="19"/>
      <c r="E24" s="19"/>
      <c r="F24" s="19"/>
      <c r="G24" s="19"/>
      <c r="H24" s="19"/>
      <c r="I24" s="19"/>
      <c r="J24" s="19"/>
      <c r="K24" s="19"/>
      <c r="L24" s="87"/>
    </row>
    <row r="25" spans="1:12" ht="11.25">
      <c r="A25" s="19" t="s">
        <v>163</v>
      </c>
      <c r="B25" s="19" t="s">
        <v>374</v>
      </c>
      <c r="C25" s="19"/>
      <c r="D25" s="19"/>
      <c r="E25" s="19"/>
      <c r="F25" s="19"/>
      <c r="G25" s="19"/>
      <c r="H25" s="19"/>
      <c r="I25" s="19"/>
      <c r="J25" s="19"/>
      <c r="K25" s="19"/>
      <c r="L25" s="87"/>
    </row>
    <row r="26" spans="1:12" ht="11.25">
      <c r="A26" s="19" t="s">
        <v>164</v>
      </c>
      <c r="B26" s="19" t="s">
        <v>376</v>
      </c>
      <c r="C26" s="19"/>
      <c r="D26" s="19"/>
      <c r="E26" s="19"/>
      <c r="F26" s="19"/>
      <c r="G26" s="19"/>
      <c r="H26" s="19"/>
      <c r="I26" s="19"/>
      <c r="J26" s="19"/>
      <c r="K26" s="19"/>
      <c r="L26" s="87"/>
    </row>
    <row r="27" spans="1:12" ht="11.25">
      <c r="A27" s="19" t="s">
        <v>165</v>
      </c>
      <c r="B27" s="19" t="s">
        <v>377</v>
      </c>
      <c r="C27" s="19"/>
      <c r="D27" s="19"/>
      <c r="E27" s="19"/>
      <c r="F27" s="19"/>
      <c r="G27" s="19"/>
      <c r="H27" s="19"/>
      <c r="I27" s="19"/>
      <c r="J27" s="19"/>
      <c r="K27" s="19"/>
      <c r="L27" s="87"/>
    </row>
    <row r="28" spans="1:12" ht="11.25">
      <c r="A28" s="19" t="s">
        <v>166</v>
      </c>
      <c r="B28" s="19" t="s">
        <v>378</v>
      </c>
      <c r="C28" s="75">
        <v>50000</v>
      </c>
      <c r="D28" s="19"/>
      <c r="E28" s="19"/>
      <c r="F28" s="19"/>
      <c r="G28" s="19"/>
      <c r="H28" s="19"/>
      <c r="I28" s="19"/>
      <c r="J28" s="19"/>
      <c r="K28" s="75">
        <v>50000</v>
      </c>
      <c r="L28" s="87"/>
    </row>
    <row r="29" spans="1:12" ht="11.25">
      <c r="A29" s="19"/>
      <c r="B29" s="19"/>
      <c r="C29" s="75"/>
      <c r="D29" s="19"/>
      <c r="E29" s="19"/>
      <c r="F29" s="19"/>
      <c r="G29" s="19"/>
      <c r="H29" s="19"/>
      <c r="I29" s="19"/>
      <c r="J29" s="19"/>
      <c r="K29" s="75"/>
      <c r="L29" s="87"/>
    </row>
    <row r="30" spans="1:12" ht="28.5" customHeight="1">
      <c r="A30" s="19" t="s">
        <v>167</v>
      </c>
      <c r="B30" s="79" t="s">
        <v>291</v>
      </c>
      <c r="C30" s="79">
        <f>C8+C10+C12</f>
        <v>52900</v>
      </c>
      <c r="D30" s="79"/>
      <c r="E30" s="79"/>
      <c r="F30" s="79"/>
      <c r="G30" s="79"/>
      <c r="H30" s="19"/>
      <c r="I30" s="19"/>
      <c r="J30" s="19"/>
      <c r="K30" s="79">
        <f>K8+K10+K12</f>
        <v>53276</v>
      </c>
      <c r="L30" s="87">
        <f>K30/C30</f>
        <v>1.0071077504725898</v>
      </c>
    </row>
  </sheetData>
  <sheetProtection/>
  <mergeCells count="4">
    <mergeCell ref="A3:L3"/>
    <mergeCell ref="A5:L5"/>
    <mergeCell ref="A1:L1"/>
    <mergeCell ref="A2:L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K1" sqref="K1"/>
    </sheetView>
  </sheetViews>
  <sheetFormatPr defaultColWidth="9.00390625" defaultRowHeight="12.75"/>
  <cols>
    <col min="1" max="1" width="3.75390625" style="1" customWidth="1"/>
    <col min="2" max="2" width="49.125" style="1" customWidth="1"/>
    <col min="3" max="3" width="11.125" style="1" customWidth="1"/>
    <col min="4" max="4" width="10.625" style="1" customWidth="1"/>
    <col min="5" max="5" width="10.875" style="1" customWidth="1"/>
    <col min="6" max="6" width="0.12890625" style="1" hidden="1" customWidth="1"/>
    <col min="7" max="10" width="9.125" style="1" hidden="1" customWidth="1"/>
    <col min="11" max="16384" width="9.125" style="1" customWidth="1"/>
  </cols>
  <sheetData>
    <row r="1" spans="1:12" s="243" customFormat="1" ht="21" customHeight="1">
      <c r="A1" s="263" t="s">
        <v>454</v>
      </c>
      <c r="B1" s="263"/>
      <c r="C1" s="263"/>
      <c r="D1" s="263"/>
      <c r="E1" s="263"/>
      <c r="F1" s="242"/>
      <c r="G1" s="242"/>
      <c r="H1" s="242"/>
      <c r="I1" s="242"/>
      <c r="J1" s="242"/>
      <c r="K1" s="242"/>
      <c r="L1" s="242"/>
    </row>
    <row r="2" spans="1:12" s="243" customFormat="1" ht="18.75" customHeight="1">
      <c r="A2" s="263" t="s">
        <v>455</v>
      </c>
      <c r="B2" s="263"/>
      <c r="C2" s="263"/>
      <c r="D2" s="263"/>
      <c r="E2" s="263"/>
      <c r="F2" s="242"/>
      <c r="G2" s="242"/>
      <c r="H2" s="242"/>
      <c r="I2" s="242"/>
      <c r="J2" s="242"/>
      <c r="K2" s="242"/>
      <c r="L2" s="242"/>
    </row>
    <row r="3" spans="1:5" ht="11.25">
      <c r="A3" s="270" t="s">
        <v>181</v>
      </c>
      <c r="B3" s="270"/>
      <c r="C3" s="270"/>
      <c r="D3" s="270"/>
      <c r="E3" s="270"/>
    </row>
    <row r="4" spans="1:5" ht="11.25">
      <c r="A4" s="270"/>
      <c r="B4" s="270"/>
      <c r="C4" s="270"/>
      <c r="D4" s="270"/>
      <c r="E4" s="270"/>
    </row>
    <row r="5" spans="1:5" ht="19.5" customHeight="1">
      <c r="A5" s="270" t="s">
        <v>445</v>
      </c>
      <c r="B5" s="270"/>
      <c r="C5" s="270"/>
      <c r="D5" s="270"/>
      <c r="E5" s="270"/>
    </row>
    <row r="6" ht="34.5" customHeight="1">
      <c r="E6" s="97" t="s">
        <v>298</v>
      </c>
    </row>
    <row r="7" spans="1:8" ht="54" customHeight="1">
      <c r="A7" s="15" t="s">
        <v>186</v>
      </c>
      <c r="B7" s="4" t="s">
        <v>405</v>
      </c>
      <c r="C7" s="78" t="s">
        <v>381</v>
      </c>
      <c r="D7" s="80" t="s">
        <v>399</v>
      </c>
      <c r="E7" s="249" t="s">
        <v>400</v>
      </c>
      <c r="F7" s="78" t="s">
        <v>406</v>
      </c>
      <c r="G7" s="78" t="s">
        <v>407</v>
      </c>
      <c r="H7" s="78" t="s">
        <v>408</v>
      </c>
    </row>
    <row r="8" spans="1:8" ht="23.25" customHeight="1">
      <c r="A8" s="19" t="s">
        <v>146</v>
      </c>
      <c r="B8" s="19" t="s">
        <v>409</v>
      </c>
      <c r="C8" s="19"/>
      <c r="D8" s="19"/>
      <c r="E8" s="19"/>
      <c r="F8" s="19"/>
      <c r="G8" s="19"/>
      <c r="H8" s="19"/>
    </row>
    <row r="9" spans="1:8" ht="23.25" customHeight="1">
      <c r="A9" s="19" t="s">
        <v>147</v>
      </c>
      <c r="B9" s="19" t="s">
        <v>410</v>
      </c>
      <c r="C9" s="19"/>
      <c r="D9" s="19"/>
      <c r="E9" s="19"/>
      <c r="F9" s="19"/>
      <c r="G9" s="19"/>
      <c r="H9" s="19"/>
    </row>
    <row r="10" spans="1:8" ht="23.25" customHeight="1">
      <c r="A10" s="19" t="s">
        <v>148</v>
      </c>
      <c r="B10" s="19" t="s">
        <v>411</v>
      </c>
      <c r="C10" s="19"/>
      <c r="D10" s="19"/>
      <c r="E10" s="250"/>
      <c r="F10" s="19"/>
      <c r="G10" s="19"/>
      <c r="H10" s="19"/>
    </row>
    <row r="11" spans="1:8" ht="23.25" customHeight="1">
      <c r="A11" s="19" t="s">
        <v>149</v>
      </c>
      <c r="B11" s="19" t="s">
        <v>412</v>
      </c>
      <c r="C11" s="19"/>
      <c r="D11" s="19"/>
      <c r="E11" s="250"/>
      <c r="F11" s="19"/>
      <c r="G11" s="19"/>
      <c r="H11" s="19"/>
    </row>
    <row r="12" spans="1:8" ht="23.25" customHeight="1">
      <c r="A12" s="19" t="s">
        <v>150</v>
      </c>
      <c r="B12" s="19" t="s">
        <v>413</v>
      </c>
      <c r="C12" s="19"/>
      <c r="D12" s="19"/>
      <c r="E12" s="250"/>
      <c r="F12" s="19"/>
      <c r="G12" s="19"/>
      <c r="H12" s="19"/>
    </row>
    <row r="13" spans="1:8" ht="23.25" customHeight="1">
      <c r="A13" s="19" t="s">
        <v>151</v>
      </c>
      <c r="B13" s="19" t="s">
        <v>414</v>
      </c>
      <c r="C13" s="19"/>
      <c r="D13" s="19"/>
      <c r="E13" s="250"/>
      <c r="F13" s="19"/>
      <c r="G13" s="19"/>
      <c r="H13" s="19"/>
    </row>
    <row r="14" spans="1:8" ht="23.25" customHeight="1">
      <c r="A14" s="19" t="s">
        <v>152</v>
      </c>
      <c r="B14" s="19" t="s">
        <v>415</v>
      </c>
      <c r="C14" s="19"/>
      <c r="D14" s="19"/>
      <c r="E14" s="250"/>
      <c r="F14" s="19"/>
      <c r="G14" s="19"/>
      <c r="H14" s="19"/>
    </row>
    <row r="15" spans="1:8" ht="23.25" customHeight="1">
      <c r="A15" s="19" t="s">
        <v>153</v>
      </c>
      <c r="B15" s="19" t="s">
        <v>416</v>
      </c>
      <c r="C15" s="19"/>
      <c r="D15" s="19"/>
      <c r="E15" s="250"/>
      <c r="F15" s="19"/>
      <c r="G15" s="19"/>
      <c r="H15" s="19"/>
    </row>
    <row r="16" spans="1:8" ht="23.25" customHeight="1">
      <c r="A16" s="19" t="s">
        <v>154</v>
      </c>
      <c r="B16" s="19" t="s">
        <v>417</v>
      </c>
      <c r="C16" s="251"/>
      <c r="D16" s="251"/>
      <c r="E16" s="252"/>
      <c r="F16" s="19"/>
      <c r="G16" s="19"/>
      <c r="H16" s="19"/>
    </row>
    <row r="17" spans="1:8" ht="23.25" customHeight="1">
      <c r="A17" s="19" t="s">
        <v>155</v>
      </c>
      <c r="B17" s="19" t="s">
        <v>418</v>
      </c>
      <c r="C17" s="253">
        <v>35617</v>
      </c>
      <c r="D17" s="253">
        <v>35617</v>
      </c>
      <c r="E17" s="256">
        <f>D17/C17</f>
        <v>1</v>
      </c>
      <c r="F17" s="254"/>
      <c r="G17" s="19"/>
      <c r="H17" s="19"/>
    </row>
    <row r="18" spans="1:8" ht="23.25" customHeight="1">
      <c r="A18" s="19" t="s">
        <v>156</v>
      </c>
      <c r="B18" s="19" t="s">
        <v>419</v>
      </c>
      <c r="C18" s="255">
        <v>20000</v>
      </c>
      <c r="D18" s="255">
        <v>20000</v>
      </c>
      <c r="E18" s="256">
        <f>D18/C18</f>
        <v>1</v>
      </c>
      <c r="F18" s="254"/>
      <c r="G18" s="19"/>
      <c r="H18" s="19"/>
    </row>
    <row r="19" spans="1:8" ht="23.25" customHeight="1">
      <c r="A19" s="19" t="s">
        <v>157</v>
      </c>
      <c r="B19" s="19" t="s">
        <v>420</v>
      </c>
      <c r="C19" s="255">
        <v>150000</v>
      </c>
      <c r="D19" s="255">
        <v>150000</v>
      </c>
      <c r="E19" s="256">
        <f aca="true" t="shared" si="0" ref="E19:E27">D19/C19</f>
        <v>1</v>
      </c>
      <c r="F19" s="254"/>
      <c r="G19" s="19"/>
      <c r="H19" s="19"/>
    </row>
    <row r="20" spans="1:8" ht="23.25" customHeight="1">
      <c r="A20" s="19" t="s">
        <v>158</v>
      </c>
      <c r="B20" s="19" t="s">
        <v>421</v>
      </c>
      <c r="C20" s="255">
        <v>2500</v>
      </c>
      <c r="D20" s="255">
        <v>2500</v>
      </c>
      <c r="E20" s="256">
        <f t="shared" si="0"/>
        <v>1</v>
      </c>
      <c r="F20" s="254"/>
      <c r="G20" s="19"/>
      <c r="H20" s="19"/>
    </row>
    <row r="21" spans="1:8" ht="23.25" customHeight="1">
      <c r="A21" s="19" t="s">
        <v>159</v>
      </c>
      <c r="B21" s="19" t="s">
        <v>422</v>
      </c>
      <c r="C21" s="255">
        <v>1000</v>
      </c>
      <c r="D21" s="255">
        <v>1000</v>
      </c>
      <c r="E21" s="256">
        <f t="shared" si="0"/>
        <v>1</v>
      </c>
      <c r="F21" s="254"/>
      <c r="G21" s="19"/>
      <c r="H21" s="19"/>
    </row>
    <row r="22" spans="1:8" ht="23.25" customHeight="1">
      <c r="A22" s="19" t="s">
        <v>160</v>
      </c>
      <c r="B22" s="19" t="s">
        <v>423</v>
      </c>
      <c r="C22" s="255">
        <v>1250</v>
      </c>
      <c r="D22" s="255">
        <v>1250</v>
      </c>
      <c r="E22" s="256">
        <f t="shared" si="0"/>
        <v>1</v>
      </c>
      <c r="F22" s="254"/>
      <c r="G22" s="19"/>
      <c r="H22" s="19"/>
    </row>
    <row r="23" spans="1:8" ht="23.25" customHeight="1">
      <c r="A23" s="19" t="s">
        <v>161</v>
      </c>
      <c r="B23" s="19" t="s">
        <v>424</v>
      </c>
      <c r="C23" s="255">
        <v>300</v>
      </c>
      <c r="D23" s="255">
        <v>300</v>
      </c>
      <c r="E23" s="256">
        <f t="shared" si="0"/>
        <v>1</v>
      </c>
      <c r="F23" s="254"/>
      <c r="G23" s="19"/>
      <c r="H23" s="19"/>
    </row>
    <row r="24" spans="1:8" ht="23.25" customHeight="1">
      <c r="A24" s="19" t="s">
        <v>162</v>
      </c>
      <c r="B24" s="19" t="s">
        <v>364</v>
      </c>
      <c r="C24" s="255">
        <v>10241</v>
      </c>
      <c r="D24" s="255">
        <v>10241</v>
      </c>
      <c r="E24" s="256">
        <f t="shared" si="0"/>
        <v>1</v>
      </c>
      <c r="F24" s="254"/>
      <c r="G24" s="19"/>
      <c r="H24" s="19"/>
    </row>
    <row r="25" spans="1:8" ht="23.25" customHeight="1">
      <c r="A25" s="19" t="s">
        <v>163</v>
      </c>
      <c r="B25" s="19" t="s">
        <v>425</v>
      </c>
      <c r="C25" s="255">
        <v>473913</v>
      </c>
      <c r="D25" s="255">
        <v>218562</v>
      </c>
      <c r="E25" s="256">
        <f t="shared" si="0"/>
        <v>0.4611859138702673</v>
      </c>
      <c r="F25" s="254"/>
      <c r="G25" s="19"/>
      <c r="H25" s="19"/>
    </row>
    <row r="26" spans="1:8" ht="23.25" customHeight="1">
      <c r="A26" s="19" t="s">
        <v>164</v>
      </c>
      <c r="B26" s="251" t="s">
        <v>426</v>
      </c>
      <c r="C26" s="253"/>
      <c r="D26" s="253">
        <v>1695</v>
      </c>
      <c r="E26" s="256"/>
      <c r="F26" s="254"/>
      <c r="G26" s="19"/>
      <c r="H26" s="19"/>
    </row>
    <row r="27" spans="1:8" s="77" customFormat="1" ht="23.25" customHeight="1">
      <c r="A27" s="19" t="s">
        <v>164</v>
      </c>
      <c r="B27" s="257" t="s">
        <v>291</v>
      </c>
      <c r="C27" s="258">
        <f>SUM(C17:C25)</f>
        <v>694821</v>
      </c>
      <c r="D27" s="258">
        <f>SUM(D17:D26)</f>
        <v>441165</v>
      </c>
      <c r="E27" s="256">
        <f t="shared" si="0"/>
        <v>0.6349333137599468</v>
      </c>
      <c r="F27" s="259"/>
      <c r="G27" s="79"/>
      <c r="H27" s="79"/>
    </row>
    <row r="28" spans="1:8" ht="23.25" customHeight="1">
      <c r="A28" s="260"/>
      <c r="B28" s="260"/>
      <c r="C28" s="260"/>
      <c r="D28" s="260"/>
      <c r="E28" s="261"/>
      <c r="F28" s="254"/>
      <c r="G28" s="19"/>
      <c r="H28" s="19"/>
    </row>
  </sheetData>
  <sheetProtection/>
  <mergeCells count="4">
    <mergeCell ref="A3:E4"/>
    <mergeCell ref="A5:E5"/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Szita László</dc:creator>
  <cp:keywords/>
  <dc:description/>
  <cp:lastModifiedBy>Iroda-8596</cp:lastModifiedBy>
  <cp:lastPrinted>2018-11-12T14:30:39Z</cp:lastPrinted>
  <dcterms:created xsi:type="dcterms:W3CDTF">2016-03-07T14:14:28Z</dcterms:created>
  <dcterms:modified xsi:type="dcterms:W3CDTF">2018-11-12T14:32:44Z</dcterms:modified>
  <cp:category/>
  <cp:version/>
  <cp:contentType/>
  <cp:contentStatus/>
</cp:coreProperties>
</file>