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 KÖRJEGYZŐSÉG  és  KÖH\KÖZÖS ÖNKORMÁNYZATI HIVATAL - GÓGÁNFA\RIGÁCS 2019\Rigács 2018. évi költségvetés mód +egys\"/>
    </mc:Choice>
  </mc:AlternateContent>
  <xr:revisionPtr revIDLastSave="0" documentId="13_ncr:1_{B96F1986-7DFF-4CDF-867B-9F253DA5F2EC}" xr6:coauthVersionLast="43" xr6:coauthVersionMax="43" xr10:uidLastSave="{00000000-0000-0000-0000-000000000000}"/>
  <bookViews>
    <workbookView xWindow="660" yWindow="945" windowWidth="17325" windowHeight="10755" firstSheet="5" activeTab="8" xr2:uid="{00000000-000D-0000-FFFF-FFFF00000000}"/>
  </bookViews>
  <sheets>
    <sheet name="1. melléklet " sheetId="1" r:id="rId1"/>
    <sheet name="2. melléklet" sheetId="4" r:id="rId2"/>
    <sheet name="3. melléklet" sheetId="9" r:id="rId3"/>
    <sheet name="4. melléklet" sheetId="5" r:id="rId4"/>
    <sheet name="5. melléklet" sheetId="6" r:id="rId5"/>
    <sheet name="6. melléklet" sheetId="2" r:id="rId6"/>
    <sheet name="7. melléklet" sheetId="7" r:id="rId7"/>
    <sheet name="8. melléklet" sheetId="3" r:id="rId8"/>
    <sheet name="9.melléklet" sheetId="10" r:id="rId9"/>
    <sheet name="10. melléklet" sheetId="11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G13" i="11" l="1"/>
  <c r="G14" i="11"/>
  <c r="G15" i="11"/>
  <c r="G16" i="11"/>
  <c r="G17" i="11"/>
  <c r="G34" i="11"/>
  <c r="G35" i="11"/>
  <c r="G37" i="11"/>
  <c r="G38" i="11"/>
  <c r="G36" i="11" l="1"/>
  <c r="G33" i="11"/>
  <c r="G12" i="11"/>
  <c r="D29" i="11"/>
  <c r="D28" i="11"/>
  <c r="D27" i="11" s="1"/>
  <c r="D24" i="11"/>
  <c r="D25" i="11"/>
  <c r="D23" i="11"/>
  <c r="D22" i="11" s="1"/>
  <c r="D20" i="11"/>
  <c r="D21" i="11"/>
  <c r="D19" i="11"/>
  <c r="D14" i="11"/>
  <c r="D15" i="11"/>
  <c r="D12" i="11" s="1"/>
  <c r="D13" i="11"/>
  <c r="F40" i="11"/>
  <c r="O39" i="11"/>
  <c r="M39" i="11"/>
  <c r="O38" i="11"/>
  <c r="M38" i="11"/>
  <c r="O37" i="11"/>
  <c r="M37" i="11"/>
  <c r="H36" i="11"/>
  <c r="O36" i="11" s="1"/>
  <c r="O35" i="11"/>
  <c r="M35" i="11"/>
  <c r="O34" i="11"/>
  <c r="M34" i="11"/>
  <c r="M33" i="11"/>
  <c r="H33" i="11"/>
  <c r="O33" i="11" s="1"/>
  <c r="O32" i="11"/>
  <c r="M32" i="11"/>
  <c r="O31" i="11"/>
  <c r="M31" i="11"/>
  <c r="O30" i="11"/>
  <c r="E30" i="11"/>
  <c r="O29" i="11"/>
  <c r="M29" i="11"/>
  <c r="O28" i="11"/>
  <c r="M28" i="11"/>
  <c r="O27" i="11"/>
  <c r="E27" i="11"/>
  <c r="C27" i="11"/>
  <c r="M27" i="11" s="1"/>
  <c r="O25" i="11"/>
  <c r="M25" i="11"/>
  <c r="O24" i="11"/>
  <c r="M24" i="11"/>
  <c r="O23" i="11"/>
  <c r="M23" i="11"/>
  <c r="O22" i="11"/>
  <c r="H22" i="11"/>
  <c r="F22" i="11"/>
  <c r="E22" i="11"/>
  <c r="C22" i="11"/>
  <c r="M22" i="11" s="1"/>
  <c r="O21" i="11"/>
  <c r="M21" i="11"/>
  <c r="O20" i="11"/>
  <c r="M20" i="11"/>
  <c r="O19" i="11"/>
  <c r="M19" i="11"/>
  <c r="O18" i="11"/>
  <c r="M18" i="11"/>
  <c r="H18" i="11"/>
  <c r="F18" i="11"/>
  <c r="E18" i="11"/>
  <c r="C18" i="11"/>
  <c r="O17" i="11"/>
  <c r="M17" i="11"/>
  <c r="O16" i="11"/>
  <c r="M16" i="11"/>
  <c r="O15" i="11"/>
  <c r="M15" i="11"/>
  <c r="O14" i="11"/>
  <c r="M14" i="11"/>
  <c r="O13" i="11"/>
  <c r="M13" i="11"/>
  <c r="O12" i="11"/>
  <c r="M12" i="11"/>
  <c r="H12" i="11"/>
  <c r="F12" i="11"/>
  <c r="E12" i="11"/>
  <c r="E40" i="11" s="1"/>
  <c r="C12" i="11"/>
  <c r="E29" i="10"/>
  <c r="D29" i="10"/>
  <c r="C29" i="10"/>
  <c r="H12" i="10"/>
  <c r="F12" i="10"/>
  <c r="K13" i="10"/>
  <c r="K12" i="10" s="1"/>
  <c r="K29" i="10" s="1"/>
  <c r="I13" i="10"/>
  <c r="I12" i="10" s="1"/>
  <c r="I29" i="10" s="1"/>
  <c r="G13" i="10"/>
  <c r="G12" i="10" s="1"/>
  <c r="E24" i="10"/>
  <c r="F29" i="10"/>
  <c r="G33" i="3"/>
  <c r="G31" i="3"/>
  <c r="G26" i="3"/>
  <c r="G16" i="3"/>
  <c r="G19" i="3"/>
  <c r="H26" i="3"/>
  <c r="H21" i="3"/>
  <c r="H37" i="3" s="1"/>
  <c r="G21" i="3"/>
  <c r="F21" i="3"/>
  <c r="F37" i="3" s="1"/>
  <c r="G15" i="7"/>
  <c r="G16" i="7"/>
  <c r="G17" i="7"/>
  <c r="G18" i="7"/>
  <c r="G19" i="7"/>
  <c r="G20" i="7"/>
  <c r="G21" i="7"/>
  <c r="G22" i="7"/>
  <c r="G23" i="7"/>
  <c r="G14" i="7"/>
  <c r="H13" i="7"/>
  <c r="H30" i="7"/>
  <c r="F13" i="7"/>
  <c r="F30" i="7" s="1"/>
  <c r="G39" i="6"/>
  <c r="G31" i="6"/>
  <c r="G16" i="6"/>
  <c r="G14" i="6" s="1"/>
  <c r="G12" i="6" s="1"/>
  <c r="G17" i="6"/>
  <c r="G18" i="6"/>
  <c r="G15" i="6"/>
  <c r="H30" i="6"/>
  <c r="H29" i="6" s="1"/>
  <c r="H14" i="6"/>
  <c r="H12" i="6" s="1"/>
  <c r="F29" i="6"/>
  <c r="F14" i="6"/>
  <c r="F12" i="6" s="1"/>
  <c r="F42" i="6" s="1"/>
  <c r="F44" i="6" s="1"/>
  <c r="H19" i="5"/>
  <c r="H20" i="5"/>
  <c r="H21" i="5"/>
  <c r="H22" i="5"/>
  <c r="H23" i="5"/>
  <c r="H18" i="5"/>
  <c r="I15" i="5"/>
  <c r="I43" i="5"/>
  <c r="H43" i="5"/>
  <c r="G43" i="5"/>
  <c r="I30" i="5"/>
  <c r="G15" i="5"/>
  <c r="G30" i="5" s="1"/>
  <c r="H15" i="9"/>
  <c r="H14" i="9"/>
  <c r="I12" i="9"/>
  <c r="I19" i="9" s="1"/>
  <c r="H12" i="9"/>
  <c r="H19" i="9" s="1"/>
  <c r="G12" i="9"/>
  <c r="G19" i="9" s="1"/>
  <c r="H23" i="9"/>
  <c r="N16" i="4"/>
  <c r="N19" i="4"/>
  <c r="N21" i="4"/>
  <c r="N24" i="4"/>
  <c r="O15" i="4"/>
  <c r="N15" i="4" s="1"/>
  <c r="O16" i="4"/>
  <c r="O17" i="4"/>
  <c r="N17" i="4" s="1"/>
  <c r="O19" i="4"/>
  <c r="O20" i="4"/>
  <c r="N20" i="4" s="1"/>
  <c r="O21" i="4"/>
  <c r="O22" i="4"/>
  <c r="N22" i="4" s="1"/>
  <c r="O24" i="4"/>
  <c r="O25" i="4"/>
  <c r="N25" i="4" s="1"/>
  <c r="O14" i="4"/>
  <c r="M15" i="4"/>
  <c r="M16" i="4"/>
  <c r="M17" i="4"/>
  <c r="M19" i="4"/>
  <c r="M20" i="4"/>
  <c r="M21" i="4"/>
  <c r="M22" i="4"/>
  <c r="M24" i="4"/>
  <c r="M25" i="4"/>
  <c r="M14" i="4"/>
  <c r="K21" i="4"/>
  <c r="K30" i="4" s="1"/>
  <c r="H25" i="4"/>
  <c r="H30" i="4" s="1"/>
  <c r="E17" i="1"/>
  <c r="G13" i="7" l="1"/>
  <c r="G30" i="7" s="1"/>
  <c r="O30" i="4"/>
  <c r="N14" i="4"/>
  <c r="N30" i="4" s="1"/>
  <c r="H42" i="6"/>
  <c r="H44" i="6" s="1"/>
  <c r="G30" i="6"/>
  <c r="J13" i="10"/>
  <c r="J12" i="10" s="1"/>
  <c r="J29" i="10" s="1"/>
  <c r="C40" i="11"/>
  <c r="M40" i="11"/>
  <c r="H40" i="11"/>
  <c r="O40" i="11"/>
  <c r="G37" i="3"/>
  <c r="G29" i="6"/>
  <c r="G42" i="6" s="1"/>
  <c r="G44" i="6" s="1"/>
  <c r="H15" i="5"/>
  <c r="H30" i="5" s="1"/>
  <c r="I23" i="9"/>
  <c r="G23" i="9"/>
  <c r="M30" i="4"/>
  <c r="G15" i="2" l="1"/>
  <c r="G16" i="2"/>
  <c r="G17" i="2"/>
  <c r="G18" i="2"/>
  <c r="G19" i="2"/>
  <c r="G20" i="2"/>
  <c r="G21" i="2"/>
  <c r="G22" i="2"/>
  <c r="G23" i="2"/>
  <c r="G24" i="2"/>
  <c r="G25" i="2"/>
  <c r="G26" i="2"/>
  <c r="D20" i="1"/>
  <c r="D38" i="1"/>
  <c r="D46" i="1" l="1"/>
  <c r="M15" i="2" l="1"/>
  <c r="M16" i="2"/>
  <c r="M17" i="2"/>
  <c r="M18" i="2"/>
  <c r="M19" i="2"/>
  <c r="M20" i="2"/>
  <c r="M21" i="2"/>
  <c r="M22" i="2"/>
  <c r="M23" i="2"/>
  <c r="M24" i="2"/>
  <c r="M25" i="2"/>
  <c r="M14" i="2"/>
  <c r="J16" i="2"/>
  <c r="J17" i="2"/>
  <c r="J22" i="2"/>
  <c r="J23" i="2"/>
  <c r="J14" i="2"/>
  <c r="G14" i="2"/>
  <c r="G31" i="2" s="1"/>
  <c r="E15" i="4"/>
  <c r="E16" i="4"/>
  <c r="E17" i="4"/>
  <c r="E19" i="4"/>
  <c r="E22" i="4"/>
  <c r="E25" i="4"/>
  <c r="E26" i="4"/>
  <c r="E14" i="4"/>
  <c r="E42" i="1"/>
  <c r="E43" i="1"/>
  <c r="E41" i="1"/>
  <c r="E24" i="1"/>
  <c r="E25" i="1"/>
  <c r="E26" i="1"/>
  <c r="E27" i="1"/>
  <c r="E28" i="1"/>
  <c r="E29" i="1"/>
  <c r="E23" i="1"/>
  <c r="E15" i="1"/>
  <c r="E16" i="1"/>
  <c r="E14" i="1"/>
  <c r="E30" i="4" l="1"/>
  <c r="M31" i="2"/>
  <c r="J31" i="2"/>
  <c r="E20" i="1"/>
  <c r="F20" i="1"/>
  <c r="F31" i="2" l="1"/>
  <c r="H31" i="2"/>
  <c r="I31" i="2"/>
  <c r="K31" i="2"/>
  <c r="L31" i="2"/>
  <c r="N31" i="2"/>
  <c r="L30" i="4"/>
  <c r="I30" i="4"/>
  <c r="D30" i="4"/>
  <c r="F44" i="1" l="1"/>
  <c r="F38" i="1"/>
  <c r="F46" i="1" s="1"/>
  <c r="F30" i="1"/>
  <c r="F47" i="1" l="1"/>
  <c r="Q31" i="2" l="1"/>
  <c r="F30" i="4"/>
  <c r="E44" i="1"/>
  <c r="E38" i="1"/>
  <c r="E30" i="1"/>
  <c r="E47" i="1" l="1"/>
  <c r="E46" i="1"/>
  <c r="G30" i="4" l="1"/>
  <c r="J30" i="4"/>
  <c r="D44" i="1"/>
  <c r="D30" i="1"/>
  <c r="O31" i="2"/>
  <c r="D47" i="1" l="1"/>
</calcChain>
</file>

<file path=xl/sharedStrings.xml><?xml version="1.0" encoding="utf-8"?>
<sst xmlns="http://schemas.openxmlformats.org/spreadsheetml/2006/main" count="400" uniqueCount="219">
  <si>
    <t>I: MŰKÖDÉSI BEVÉTELEK ÉS KIADÁSOK</t>
  </si>
  <si>
    <t>BEVÉTELEK ÖSSZESEN</t>
  </si>
  <si>
    <t>Bevételek</t>
  </si>
  <si>
    <t>Kiadások</t>
  </si>
  <si>
    <t>személyi juttatások</t>
  </si>
  <si>
    <t>dologi kiadások</t>
  </si>
  <si>
    <t>KIADÁSOK ÖSSZESEN</t>
  </si>
  <si>
    <t>II. FELHALMOZÁSI C. BEVÉTELEK ÉS KIADÁSOK</t>
  </si>
  <si>
    <t>BEVÉTELEK MINDÖSSZESEN</t>
  </si>
  <si>
    <t>KIADÁSOK MINDÖSSZESEN</t>
  </si>
  <si>
    <t>MŰKÖDÉSI ÉS FELHALMOZÁSI BEVÉTELEK ÉS KIADÁSOK</t>
  </si>
  <si>
    <t>E</t>
  </si>
  <si>
    <t>A</t>
  </si>
  <si>
    <t>B</t>
  </si>
  <si>
    <t>C</t>
  </si>
  <si>
    <t>D</t>
  </si>
  <si>
    <t>F</t>
  </si>
  <si>
    <t>előirányzat</t>
  </si>
  <si>
    <t>I.  ÖNKORMÁNYZAT</t>
  </si>
  <si>
    <t>CÍM</t>
  </si>
  <si>
    <t>ALCÍM</t>
  </si>
  <si>
    <t>MEGNEVEZÉS</t>
  </si>
  <si>
    <t>I.</t>
  </si>
  <si>
    <t>ÖNKORMÁNYZAT</t>
  </si>
  <si>
    <t>KÖLTSÉGVETÉSI TÁMOGATÁS JOGCÍMENKÉNT</t>
  </si>
  <si>
    <t>I.Önkormányzat</t>
  </si>
  <si>
    <t>ebből:</t>
  </si>
  <si>
    <t xml:space="preserve"> </t>
  </si>
  <si>
    <t xml:space="preserve">                  </t>
  </si>
  <si>
    <t>CÍM          ALCÍM</t>
  </si>
  <si>
    <t>SKTC Sümeg</t>
  </si>
  <si>
    <t>közvilágítás fenntartásának támogatása</t>
  </si>
  <si>
    <t>közutak fenntartásának támogatása</t>
  </si>
  <si>
    <t>ÖSSZESÍTETT (MÉRLEGSZERŰ) ELŐIRÁNYZATA</t>
  </si>
  <si>
    <t>MŰKÖDÉSI BEVÉTELEK ÖSSZESÍTETT ELŐIRÁNYZATA</t>
  </si>
  <si>
    <t>Ellátottak pénzbeni juttatásai</t>
  </si>
  <si>
    <t>Támogatásértékű működési kiadások</t>
  </si>
  <si>
    <t>Tűzoltó Köztestület</t>
  </si>
  <si>
    <t>Egyéb önkormányzati feladatok támogatása</t>
  </si>
  <si>
    <t>018010</t>
  </si>
  <si>
    <t>013320</t>
  </si>
  <si>
    <t>011130</t>
  </si>
  <si>
    <t>064010</t>
  </si>
  <si>
    <t>066020</t>
  </si>
  <si>
    <t>082044</t>
  </si>
  <si>
    <t>082091</t>
  </si>
  <si>
    <t>107055</t>
  </si>
  <si>
    <t>Megnevezés</t>
  </si>
  <si>
    <t>Közhatalmi bevételek</t>
  </si>
  <si>
    <t>Személyi juttatások</t>
  </si>
  <si>
    <t>Előző évi pénzmaradvány</t>
  </si>
  <si>
    <t>ÁH-on belüli megelőlegezés</t>
  </si>
  <si>
    <t>Dologi kiadások</t>
  </si>
  <si>
    <t>ÁH-on belüli megelőlegezés visszafiz.</t>
  </si>
  <si>
    <t>Beruházások</t>
  </si>
  <si>
    <t>Felújítások</t>
  </si>
  <si>
    <t>Pénzeszköz átadások</t>
  </si>
  <si>
    <t>Munkaadót terhelő járulékok</t>
  </si>
  <si>
    <t>066010</t>
  </si>
  <si>
    <t>045160</t>
  </si>
  <si>
    <t>Falugondnoki szolgáltatás</t>
  </si>
  <si>
    <t>Köztemető fenntartás, műk.</t>
  </si>
  <si>
    <t>Ktgvetési tám.</t>
  </si>
  <si>
    <t>Kamatbevételek</t>
  </si>
  <si>
    <t>ÖSSZESEN</t>
  </si>
  <si>
    <t>Iparűzési adó</t>
  </si>
  <si>
    <t>Gépjárműadó 40% önk.megillető</t>
  </si>
  <si>
    <t>Lakott külterülettel kapcsolatos feladatok</t>
  </si>
  <si>
    <t>Kulturális feladatok támogatása</t>
  </si>
  <si>
    <t>Közhatalmi bev.</t>
  </si>
  <si>
    <t>Intézményi bev.</t>
  </si>
  <si>
    <t>Személyi juttatások, munkaadót terhelő járulékok és dologi kiadások összesített előirányzata</t>
  </si>
  <si>
    <t>Önk. és társulások igazg. tev.</t>
  </si>
  <si>
    <t>Közutak fenntartása</t>
  </si>
  <si>
    <t>Közvilágítás</t>
  </si>
  <si>
    <t>Zöldterület-kezelés</t>
  </si>
  <si>
    <t>Város és községgazd. szolg.</t>
  </si>
  <si>
    <t>Könyvtári tevékenység</t>
  </si>
  <si>
    <t>Közművelődés</t>
  </si>
  <si>
    <t>I.Önkorm.</t>
  </si>
  <si>
    <t>Települési támogatás</t>
  </si>
  <si>
    <t>tartalék</t>
  </si>
  <si>
    <t>Tagdíj</t>
  </si>
  <si>
    <t>Pénzmaradvány</t>
  </si>
  <si>
    <t xml:space="preserve">  Összesen</t>
  </si>
  <si>
    <t>ei.</t>
  </si>
  <si>
    <t>Pénzeszk.átvétel</t>
  </si>
  <si>
    <t>Beruházás</t>
  </si>
  <si>
    <t>Felújítás</t>
  </si>
  <si>
    <t>Pénzeszk. átadás</t>
  </si>
  <si>
    <t>FELHALMOZÁS CÉLÚ KIADÁSOK</t>
  </si>
  <si>
    <t>INTÉZMÉNYI MŰKÖDÉSI BEVÉTELEK</t>
  </si>
  <si>
    <t>Forint</t>
  </si>
  <si>
    <t>KÖZHATALMI BEVÉTELEK</t>
  </si>
  <si>
    <t>TÁMOGATÁSÉRTÉKŰ MŰKÖDÉSI BEVÉTELEK</t>
  </si>
  <si>
    <t>Szociális feladatok egyéb támogatása</t>
  </si>
  <si>
    <t>ELLÁTOTTAK PÉNZBENI JUTTATÁSAI</t>
  </si>
  <si>
    <t>TÁMOGATÁSÉRTÉKŰ MŰKÖDÉSI KIADÁSOK</t>
  </si>
  <si>
    <t>Egyéb szoc. pénzbeli és term. ellátás</t>
  </si>
  <si>
    <t>köztemető fenntartásának támogatása</t>
  </si>
  <si>
    <t>Kommunális adó</t>
  </si>
  <si>
    <t>zöldterület-kezeléssel kapcs. feladatok</t>
  </si>
  <si>
    <t>Önk. funkcióira nem sorolh. bev. áh-n kívülről</t>
  </si>
  <si>
    <t>Önkorm. elszámolásai a központi ktgvetéssel</t>
  </si>
  <si>
    <t>Település-üzemeltetéshez kapcsolodó feladatok</t>
  </si>
  <si>
    <t>Önk. és társulásaik ált. igazg. tev.</t>
  </si>
  <si>
    <t>m.adót terh. járulék</t>
  </si>
  <si>
    <t>018030</t>
  </si>
  <si>
    <t>041233</t>
  </si>
  <si>
    <t>Védőnői szolgálat</t>
  </si>
  <si>
    <t>Sümeg Önkormányzat</t>
  </si>
  <si>
    <t>018030 Tám. finansz. műv.</t>
  </si>
  <si>
    <t>módosított</t>
  </si>
  <si>
    <t>Egyéb működési bevétel</t>
  </si>
  <si>
    <t>Hosszabb időtart. közfogl.</t>
  </si>
  <si>
    <t>104051</t>
  </si>
  <si>
    <t>Egyéb közhatalmi bevétel</t>
  </si>
  <si>
    <t>Szociális Társulás finansz.</t>
  </si>
  <si>
    <t>018010 Önk. elszám. kp. ktgv-sel</t>
  </si>
  <si>
    <t>teljesítés</t>
  </si>
  <si>
    <t>Hosszabb időtartamú közfoglalkoztatás</t>
  </si>
  <si>
    <t>041232</t>
  </si>
  <si>
    <t>Gyermekvédelmi pénzbeli és természetbeni ellátások</t>
  </si>
  <si>
    <t>Áfa</t>
  </si>
  <si>
    <t>módosítás</t>
  </si>
  <si>
    <t>Polgármesteri illetmény támogatása</t>
  </si>
  <si>
    <t xml:space="preserve">Kiegészítés </t>
  </si>
  <si>
    <t>Téli rezsicsökkentés</t>
  </si>
  <si>
    <t>041237</t>
  </si>
  <si>
    <t>Közfoglalkoztatási mintaprogram</t>
  </si>
  <si>
    <t>Szociális tüzifa támogatás (kiegészítőt tartalmazza)</t>
  </si>
  <si>
    <t>082092 Közművelődés</t>
  </si>
  <si>
    <t>Rigács KÖZSÉG ÖNKORMÁNYZATA</t>
  </si>
  <si>
    <t>RIGÁCS KÖZSÉG ÖNKORMÁNYZATA</t>
  </si>
  <si>
    <t>Önkormányzatok működési támogatásai</t>
  </si>
  <si>
    <t>Költségvetési támogatások</t>
  </si>
  <si>
    <t>Támogatásértékű működési bevétel</t>
  </si>
  <si>
    <t>-</t>
  </si>
  <si>
    <t>Pénzeszköz átvétel (járda pályázat)</t>
  </si>
  <si>
    <t>Közfogl. Felhalmozási támogatás</t>
  </si>
  <si>
    <t>Önk.és társ. ált.igazg.tev.</t>
  </si>
  <si>
    <t>Város-községgazd.szolg.</t>
  </si>
  <si>
    <t>egyéb szoc. Tám.</t>
  </si>
  <si>
    <t>Közm.int.köz.színterek</t>
  </si>
  <si>
    <t>Köztemető fenntartás</t>
  </si>
  <si>
    <t>Önk.bevétel ÁH. kívülről</t>
  </si>
  <si>
    <t>Önkorm. elszámolásai</t>
  </si>
  <si>
    <t>Tám. finansz. műv.</t>
  </si>
  <si>
    <t>Gyermekvéd. ellát.</t>
  </si>
  <si>
    <t>Összesen</t>
  </si>
  <si>
    <t>Szolgáltatások ellenért.</t>
  </si>
  <si>
    <t>Tulajdonosi bevétel</t>
  </si>
  <si>
    <t>Késedelmi pótlék bevétel</t>
  </si>
  <si>
    <t>Szociális, gyermekjóléti feladatok támogatása</t>
  </si>
  <si>
    <t>Kiegészítő szociális tüzifatámogatás</t>
  </si>
  <si>
    <t>Szociális tüzifa támogatás 2018</t>
  </si>
  <si>
    <t>Start-munkaprogram</t>
  </si>
  <si>
    <t>107066</t>
  </si>
  <si>
    <t>Egyéb szoc. ellát.</t>
  </si>
  <si>
    <t>RIGÁCS KÖZSÉG ÖNKORMÁNYZAT</t>
  </si>
  <si>
    <t>Köztemetés</t>
  </si>
  <si>
    <t>Iskolakezdési támogatás</t>
  </si>
  <si>
    <t>Temetési segély</t>
  </si>
  <si>
    <t>Saját hatáskörben adott természetbeni támogatás</t>
  </si>
  <si>
    <t>Gógánfai Tündérkert Óvoda</t>
  </si>
  <si>
    <t>egyéb műk. Tám. ÁH-n kivűlre</t>
  </si>
  <si>
    <t>TÖOSZ</t>
  </si>
  <si>
    <t>Veszprém Megyei Falugondnok E.</t>
  </si>
  <si>
    <t>Balton felvidéki vizitársulat</t>
  </si>
  <si>
    <t>Éltető Balatonfelv. E.</t>
  </si>
  <si>
    <t>GKÖH (finanszírozás, tervezői díj, főépítészdíj, szakmai segítségnyújtás)</t>
  </si>
  <si>
    <t>Előző évi elszámolásból származó kiadás</t>
  </si>
  <si>
    <t>041233 Hosszabb időtartamú közfogl.</t>
  </si>
  <si>
    <t>Felhalmozási támogatás</t>
  </si>
  <si>
    <t>066020 Községgazdálkodás</t>
  </si>
  <si>
    <t>082091 Közművelődés</t>
  </si>
  <si>
    <t>Járdafelújítás pályázati támogatása</t>
  </si>
  <si>
    <t>Hitel</t>
  </si>
  <si>
    <t>telj.</t>
  </si>
  <si>
    <t>011130 Önk. igazg. tev.</t>
  </si>
  <si>
    <t>Garázskapu építés</t>
  </si>
  <si>
    <t>Alumínium kapu</t>
  </si>
  <si>
    <t>Kazáncsere</t>
  </si>
  <si>
    <t>hősi emlékmű tábla</t>
  </si>
  <si>
    <t>066010 Zöldterület kezelés</t>
  </si>
  <si>
    <t>H445 motorfűrész</t>
  </si>
  <si>
    <t>041233 Hosszabb időtartamú közfoglalkoztatás</t>
  </si>
  <si>
    <t>Damilos fűnyíró</t>
  </si>
  <si>
    <t>Szárzúzó alkatrészek</t>
  </si>
  <si>
    <t>Hólégbefúvó csere</t>
  </si>
  <si>
    <t>Falugondnoki szolgálat</t>
  </si>
  <si>
    <t>Mobiltelefon vásárlás</t>
  </si>
  <si>
    <t>13320 Köztemető fenntartás és működtetés</t>
  </si>
  <si>
    <t>Kerítésoszlopok</t>
  </si>
  <si>
    <t>Kovácsoltvas temetőkerítés</t>
  </si>
  <si>
    <t>045160 - Közutak, hidak, alagutak üzemeltetése, fenntartása</t>
  </si>
  <si>
    <t>járdafelújítások</t>
  </si>
  <si>
    <t>Tartalékok</t>
  </si>
  <si>
    <t>"2. melléklet  Rigács Község Önkormányzat Képviselő-testületének 1/2018. (III.6.) önkormányzati rendelethez "</t>
  </si>
  <si>
    <t xml:space="preserve">1. melléklet Rigács Község Önkormányzat Képviselő-testületének 4/2019. (V.30.) önkormányzati rendelethez </t>
  </si>
  <si>
    <t>"3. melléklet  Rigács Község Önkormányzat Képviselő-testületének 1/2018. (III.6.) önkormányzati rendelethez "</t>
  </si>
  <si>
    <t xml:space="preserve">2. melléklet Rigács Község Önkormányzat Képviselő-testületének 4/2019. (V.30.) önkormányzati rendelethez </t>
  </si>
  <si>
    <t>"4. melléklet  Rigács Község Önkormányzat Képviselő-testületének 1/2018. (III.6.) önkormányzati rendelethez "</t>
  </si>
  <si>
    <t xml:space="preserve">3. melléklet Rigács Község Önkormányzat Képviselő-testületének  4/2019. (V.30.) önkormányzati rendelethez </t>
  </si>
  <si>
    <t>"5. melléklet  Rigács Község Önkormányzat Képviselő-testületének 1/2018. (III.6.) önkormányzati rendelethez "</t>
  </si>
  <si>
    <t>4. melléklet Rigács Község Önkormányzat Képviselő-testületének 4/2019.(V.30.) önkormányzati rendelethez</t>
  </si>
  <si>
    <t>"6. melléklet  Rigács Község Önkormányzat Képviselő-testületének 1/2018. (III.6.) önkormányzati rendelethez "</t>
  </si>
  <si>
    <t xml:space="preserve">5. melléklet Rigács Község Önkormányzat Képviselő-testületének 4/2019. (V.30.) önkormányzati rendelethez </t>
  </si>
  <si>
    <t>"7. melléklet  Rigács Község Önkormányzat Képviselő-testületének 1/2018. (III.6.) önkormányzati rendelethez "</t>
  </si>
  <si>
    <t>6. melléklet Rigács Község Önkormányzat Képviselő-testületének 4/2019. (V.30.) önkormányzati rendelethez</t>
  </si>
  <si>
    <t>"8. melléklet  Rigács Község Önkormányzat Képviselő-testületének 1/2018. (III.6.) önkormányzati rendelethez "</t>
  </si>
  <si>
    <t>7. melléklet Rigács Község Önkormányzat Képviselő-testületének  4/2019. (V.30.) önkormányzati rendelethez</t>
  </si>
  <si>
    <t>"9. melléklet  Rigács Község Önkormányzat Képviselő-testületének 1/2018. (III.6.) önkormányzati rendelethez "</t>
  </si>
  <si>
    <t>8. melléklet Rigács Község Önkormányzat Képviselő-testületének 4/2019. (V.30.) önkormányzati rendelethez</t>
  </si>
  <si>
    <t xml:space="preserve"> "10. melléklet  Rigács Község Önkormányzat Képviselő-testületének 1/2018. (III.6.) önkormányzati rendelethez "</t>
  </si>
  <si>
    <t>9. melléklet Rigács Község Önkormányzat Képviselő-testületének  4/2019. (V.30.) önkormányzati rendelethez</t>
  </si>
  <si>
    <t>FELHALMOZÁS CÉLÚ BEVÉTELEK</t>
  </si>
  <si>
    <t xml:space="preserve"> "11. melléklet  Rigács Község Önkormányzat Képviselő-testületének 1/2018. (III.6.) önkormányzati rendelethez "</t>
  </si>
  <si>
    <t>10. melléklet Rigács Község Önkormányzat Képviselő-testületének 4/2019.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</si>
</sst>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 CE"/>
      <charset val="238"/>
    </font>
    <font>
      <sz val="11"/>
      <name val="Arial CE"/>
      <charset val="238"/>
    </font>
    <font>
      <b/>
      <sz val="8"/>
      <name val="Arial"/>
      <family val="2"/>
      <charset val="238"/>
    </font>
    <font>
      <b/>
      <sz val="9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681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5" fillId="0" borderId="2" xfId="0" applyFont="1" applyBorder="1"/>
    <xf numFmtId="0" fontId="2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3" fillId="0" borderId="7" xfId="0" applyFont="1" applyBorder="1"/>
    <xf numFmtId="0" fontId="3" fillId="0" borderId="8" xfId="0" applyFont="1" applyBorder="1"/>
    <xf numFmtId="0" fontId="3" fillId="0" borderId="29" xfId="0" applyFont="1" applyBorder="1"/>
    <xf numFmtId="0" fontId="3" fillId="0" borderId="30" xfId="0" applyFont="1" applyBorder="1"/>
    <xf numFmtId="0" fontId="6" fillId="0" borderId="2" xfId="0" applyFont="1" applyBorder="1"/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" fillId="0" borderId="0" xfId="0" applyFont="1"/>
    <xf numFmtId="0" fontId="2" fillId="0" borderId="16" xfId="0" applyFont="1" applyBorder="1"/>
    <xf numFmtId="0" fontId="0" fillId="0" borderId="42" xfId="0" applyBorder="1"/>
    <xf numFmtId="0" fontId="0" fillId="0" borderId="16" xfId="0" applyBorder="1"/>
    <xf numFmtId="0" fontId="13" fillId="0" borderId="0" xfId="0" applyFont="1"/>
    <xf numFmtId="0" fontId="4" fillId="0" borderId="0" xfId="0" applyFont="1"/>
    <xf numFmtId="0" fontId="0" fillId="0" borderId="56" xfId="0" applyBorder="1"/>
    <xf numFmtId="0" fontId="0" fillId="0" borderId="57" xfId="0" applyBorder="1"/>
    <xf numFmtId="0" fontId="6" fillId="0" borderId="58" xfId="0" applyFont="1" applyBorder="1"/>
    <xf numFmtId="0" fontId="2" fillId="0" borderId="51" xfId="0" applyFont="1" applyBorder="1"/>
    <xf numFmtId="0" fontId="2" fillId="0" borderId="25" xfId="0" applyFont="1" applyBorder="1"/>
    <xf numFmtId="0" fontId="2" fillId="0" borderId="19" xfId="0" applyFont="1" applyBorder="1"/>
    <xf numFmtId="0" fontId="2" fillId="0" borderId="42" xfId="0" applyFont="1" applyBorder="1"/>
    <xf numFmtId="0" fontId="0" fillId="0" borderId="38" xfId="0" applyBorder="1"/>
    <xf numFmtId="0" fontId="0" fillId="0" borderId="28" xfId="0" applyBorder="1"/>
    <xf numFmtId="0" fontId="0" fillId="0" borderId="10" xfId="0" applyBorder="1"/>
    <xf numFmtId="0" fontId="15" fillId="0" borderId="2" xfId="0" applyFont="1" applyBorder="1"/>
    <xf numFmtId="0" fontId="15" fillId="0" borderId="12" xfId="0" applyFont="1" applyBorder="1"/>
    <xf numFmtId="0" fontId="0" fillId="0" borderId="12" xfId="0" applyBorder="1"/>
    <xf numFmtId="0" fontId="0" fillId="0" borderId="36" xfId="0" applyBorder="1"/>
    <xf numFmtId="0" fontId="0" fillId="0" borderId="11" xfId="0" applyBorder="1"/>
    <xf numFmtId="0" fontId="0" fillId="0" borderId="50" xfId="0" applyBorder="1"/>
    <xf numFmtId="0" fontId="0" fillId="0" borderId="23" xfId="0" applyBorder="1"/>
    <xf numFmtId="0" fontId="0" fillId="0" borderId="51" xfId="0" applyBorder="1"/>
    <xf numFmtId="0" fontId="0" fillId="0" borderId="60" xfId="0" applyBorder="1"/>
    <xf numFmtId="0" fontId="13" fillId="0" borderId="0" xfId="0" applyFont="1" applyBorder="1"/>
    <xf numFmtId="0" fontId="4" fillId="0" borderId="0" xfId="0" applyFont="1" applyBorder="1"/>
    <xf numFmtId="0" fontId="6" fillId="0" borderId="48" xfId="0" applyFont="1" applyBorder="1"/>
    <xf numFmtId="0" fontId="10" fillId="0" borderId="27" xfId="0" applyFont="1" applyBorder="1"/>
    <xf numFmtId="0" fontId="0" fillId="0" borderId="8" xfId="0" applyBorder="1"/>
    <xf numFmtId="0" fontId="0" fillId="0" borderId="34" xfId="0" applyBorder="1"/>
    <xf numFmtId="0" fontId="0" fillId="0" borderId="35" xfId="0" applyBorder="1"/>
    <xf numFmtId="0" fontId="16" fillId="0" borderId="62" xfId="0" applyFont="1" applyBorder="1"/>
    <xf numFmtId="0" fontId="16" fillId="0" borderId="2" xfId="0" applyFont="1" applyBorder="1"/>
    <xf numFmtId="0" fontId="0" fillId="0" borderId="62" xfId="0" applyBorder="1"/>
    <xf numFmtId="0" fontId="6" fillId="0" borderId="62" xfId="0" applyFont="1" applyBorder="1"/>
    <xf numFmtId="0" fontId="17" fillId="0" borderId="2" xfId="0" applyFont="1" applyBorder="1"/>
    <xf numFmtId="0" fontId="17" fillId="0" borderId="12" xfId="0" applyFont="1" applyBorder="1"/>
    <xf numFmtId="0" fontId="17" fillId="0" borderId="62" xfId="0" applyFont="1" applyBorder="1"/>
    <xf numFmtId="0" fontId="0" fillId="0" borderId="64" xfId="0" applyBorder="1"/>
    <xf numFmtId="0" fontId="2" fillId="0" borderId="18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10" fillId="0" borderId="46" xfId="0" applyFont="1" applyBorder="1" applyAlignment="1">
      <alignment horizontal="center"/>
    </xf>
    <xf numFmtId="0" fontId="2" fillId="0" borderId="65" xfId="0" applyFont="1" applyBorder="1"/>
    <xf numFmtId="0" fontId="2" fillId="0" borderId="1" xfId="0" applyFont="1" applyBorder="1"/>
    <xf numFmtId="0" fontId="2" fillId="0" borderId="11" xfId="0" applyFont="1" applyBorder="1"/>
    <xf numFmtId="0" fontId="0" fillId="0" borderId="36" xfId="0" applyBorder="1" applyAlignment="1">
      <alignment horizontal="right"/>
    </xf>
    <xf numFmtId="0" fontId="0" fillId="0" borderId="67" xfId="0" applyBorder="1"/>
    <xf numFmtId="0" fontId="4" fillId="0" borderId="2" xfId="0" applyFont="1" applyBorder="1"/>
    <xf numFmtId="0" fontId="0" fillId="0" borderId="30" xfId="0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2" fillId="0" borderId="57" xfId="0" applyFont="1" applyBorder="1"/>
    <xf numFmtId="0" fontId="14" fillId="0" borderId="57" xfId="0" applyFont="1" applyBorder="1"/>
    <xf numFmtId="0" fontId="14" fillId="0" borderId="70" xfId="0" applyFont="1" applyBorder="1"/>
    <xf numFmtId="0" fontId="2" fillId="0" borderId="25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0" fontId="1" fillId="0" borderId="50" xfId="0" applyFont="1" applyBorder="1"/>
    <xf numFmtId="0" fontId="2" fillId="0" borderId="45" xfId="0" applyFont="1" applyBorder="1"/>
    <xf numFmtId="0" fontId="0" fillId="0" borderId="65" xfId="0" applyBorder="1"/>
    <xf numFmtId="0" fontId="2" fillId="0" borderId="3" xfId="0" applyFont="1" applyBorder="1"/>
    <xf numFmtId="0" fontId="4" fillId="0" borderId="0" xfId="0" applyFont="1" applyAlignment="1">
      <alignment horizontal="right"/>
    </xf>
    <xf numFmtId="0" fontId="4" fillId="0" borderId="56" xfId="0" applyFont="1" applyBorder="1" applyAlignment="1">
      <alignment horizontal="center"/>
    </xf>
    <xf numFmtId="0" fontId="2" fillId="0" borderId="56" xfId="0" applyFont="1" applyBorder="1"/>
    <xf numFmtId="0" fontId="2" fillId="0" borderId="71" xfId="0" applyFont="1" applyBorder="1"/>
    <xf numFmtId="0" fontId="2" fillId="0" borderId="70" xfId="0" applyFont="1" applyBorder="1"/>
    <xf numFmtId="0" fontId="4" fillId="0" borderId="47" xfId="0" applyFont="1" applyBorder="1"/>
    <xf numFmtId="0" fontId="9" fillId="0" borderId="58" xfId="0" applyFont="1" applyBorder="1"/>
    <xf numFmtId="0" fontId="10" fillId="0" borderId="48" xfId="0" applyFont="1" applyBorder="1"/>
    <xf numFmtId="0" fontId="2" fillId="0" borderId="51" xfId="0" applyFont="1" applyBorder="1" applyAlignment="1">
      <alignment horizontal="right"/>
    </xf>
    <xf numFmtId="0" fontId="2" fillId="0" borderId="54" xfId="0" applyFont="1" applyBorder="1"/>
    <xf numFmtId="0" fontId="2" fillId="0" borderId="55" xfId="0" applyFont="1" applyBorder="1"/>
    <xf numFmtId="14" fontId="10" fillId="0" borderId="27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16" fillId="0" borderId="3" xfId="0" applyFont="1" applyBorder="1"/>
    <xf numFmtId="0" fontId="0" fillId="0" borderId="3" xfId="0" applyBorder="1"/>
    <xf numFmtId="9" fontId="20" fillId="0" borderId="2" xfId="0" applyNumberFormat="1" applyFont="1" applyBorder="1"/>
    <xf numFmtId="0" fontId="21" fillId="0" borderId="2" xfId="0" applyFont="1" applyBorder="1"/>
    <xf numFmtId="0" fontId="16" fillId="0" borderId="5" xfId="0" applyFont="1" applyBorder="1"/>
    <xf numFmtId="0" fontId="16" fillId="0" borderId="67" xfId="0" applyFont="1" applyBorder="1"/>
    <xf numFmtId="0" fontId="0" fillId="0" borderId="68" xfId="0" applyBorder="1"/>
    <xf numFmtId="0" fontId="0" fillId="0" borderId="33" xfId="0" applyBorder="1"/>
    <xf numFmtId="0" fontId="0" fillId="0" borderId="72" xfId="0" applyBorder="1"/>
    <xf numFmtId="0" fontId="2" fillId="0" borderId="74" xfId="0" applyFont="1" applyBorder="1"/>
    <xf numFmtId="0" fontId="2" fillId="0" borderId="75" xfId="0" applyFont="1" applyBorder="1"/>
    <xf numFmtId="0" fontId="16" fillId="0" borderId="11" xfId="0" applyFont="1" applyBorder="1"/>
    <xf numFmtId="0" fontId="19" fillId="0" borderId="6" xfId="0" applyFont="1" applyBorder="1"/>
    <xf numFmtId="0" fontId="19" fillId="0" borderId="24" xfId="0" applyFont="1" applyBorder="1"/>
    <xf numFmtId="0" fontId="4" fillId="0" borderId="3" xfId="0" applyFont="1" applyBorder="1"/>
    <xf numFmtId="0" fontId="1" fillId="0" borderId="11" xfId="0" applyFont="1" applyBorder="1"/>
    <xf numFmtId="0" fontId="4" fillId="0" borderId="12" xfId="0" applyFont="1" applyBorder="1"/>
    <xf numFmtId="0" fontId="13" fillId="0" borderId="77" xfId="0" applyFont="1" applyBorder="1"/>
    <xf numFmtId="0" fontId="6" fillId="0" borderId="47" xfId="0" applyFont="1" applyBorder="1"/>
    <xf numFmtId="0" fontId="7" fillId="0" borderId="2" xfId="0" applyFont="1" applyBorder="1"/>
    <xf numFmtId="0" fontId="14" fillId="0" borderId="11" xfId="0" applyFont="1" applyBorder="1"/>
    <xf numFmtId="0" fontId="0" fillId="0" borderId="45" xfId="0" applyBorder="1"/>
    <xf numFmtId="0" fontId="0" fillId="0" borderId="32" xfId="0" applyBorder="1"/>
    <xf numFmtId="0" fontId="0" fillId="0" borderId="29" xfId="0" applyBorder="1"/>
    <xf numFmtId="0" fontId="2" fillId="0" borderId="10" xfId="0" applyFont="1" applyBorder="1"/>
    <xf numFmtId="0" fontId="2" fillId="0" borderId="28" xfId="0" applyFont="1" applyBorder="1"/>
    <xf numFmtId="0" fontId="2" fillId="0" borderId="38" xfId="0" applyFont="1" applyBorder="1"/>
    <xf numFmtId="0" fontId="0" fillId="0" borderId="27" xfId="0" applyBorder="1"/>
    <xf numFmtId="0" fontId="0" fillId="0" borderId="48" xfId="0" applyBorder="1"/>
    <xf numFmtId="0" fontId="0" fillId="0" borderId="58" xfId="0" applyBorder="1"/>
    <xf numFmtId="0" fontId="0" fillId="0" borderId="71" xfId="0" applyBorder="1"/>
    <xf numFmtId="0" fontId="2" fillId="0" borderId="78" xfId="0" applyFont="1" applyBorder="1"/>
    <xf numFmtId="0" fontId="2" fillId="0" borderId="60" xfId="0" applyFont="1" applyBorder="1"/>
    <xf numFmtId="0" fontId="2" fillId="0" borderId="33" xfId="0" applyFont="1" applyBorder="1"/>
    <xf numFmtId="0" fontId="0" fillId="0" borderId="79" xfId="0" applyBorder="1"/>
    <xf numFmtId="0" fontId="0" fillId="0" borderId="70" xfId="0" applyBorder="1"/>
    <xf numFmtId="0" fontId="16" fillId="0" borderId="80" xfId="0" applyFont="1" applyBorder="1"/>
    <xf numFmtId="0" fontId="0" fillId="0" borderId="24" xfId="0" applyBorder="1"/>
    <xf numFmtId="0" fontId="11" fillId="0" borderId="43" xfId="0" applyFont="1" applyBorder="1" applyAlignment="1">
      <alignment horizontal="left"/>
    </xf>
    <xf numFmtId="0" fontId="19" fillId="0" borderId="62" xfId="0" applyFont="1" applyBorder="1" applyAlignment="1">
      <alignment horizontal="left"/>
    </xf>
    <xf numFmtId="0" fontId="19" fillId="0" borderId="3" xfId="0" applyFont="1" applyBorder="1"/>
    <xf numFmtId="0" fontId="19" fillId="0" borderId="63" xfId="0" applyFont="1" applyBorder="1" applyAlignment="1">
      <alignment horizontal="left"/>
    </xf>
    <xf numFmtId="0" fontId="0" fillId="0" borderId="80" xfId="0" applyBorder="1"/>
    <xf numFmtId="0" fontId="19" fillId="0" borderId="43" xfId="0" applyFont="1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81" xfId="0" applyFont="1" applyBorder="1" applyAlignment="1">
      <alignment horizontal="left"/>
    </xf>
    <xf numFmtId="0" fontId="2" fillId="0" borderId="82" xfId="0" applyFont="1" applyBorder="1"/>
    <xf numFmtId="0" fontId="2" fillId="0" borderId="52" xfId="0" applyFont="1" applyBorder="1"/>
    <xf numFmtId="0" fontId="0" fillId="0" borderId="62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5" fontId="2" fillId="0" borderId="0" xfId="1" applyNumberFormat="1" applyFont="1" applyBorder="1"/>
    <xf numFmtId="165" fontId="19" fillId="0" borderId="0" xfId="1" applyNumberFormat="1" applyFont="1" applyBorder="1"/>
    <xf numFmtId="165" fontId="18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5" fontId="7" fillId="0" borderId="0" xfId="1" applyNumberFormat="1" applyFont="1" applyBorder="1"/>
    <xf numFmtId="165" fontId="10" fillId="0" borderId="0" xfId="1" applyNumberFormat="1" applyFont="1" applyBorder="1"/>
    <xf numFmtId="0" fontId="2" fillId="0" borderId="71" xfId="0" applyFont="1" applyBorder="1" applyAlignment="1"/>
    <xf numFmtId="0" fontId="2" fillId="0" borderId="57" xfId="0" applyFont="1" applyBorder="1" applyAlignment="1"/>
    <xf numFmtId="0" fontId="22" fillId="0" borderId="0" xfId="0" applyFont="1" applyBorder="1"/>
    <xf numFmtId="0" fontId="22" fillId="0" borderId="2" xfId="0" applyFont="1" applyBorder="1"/>
    <xf numFmtId="0" fontId="4" fillId="0" borderId="62" xfId="0" applyFont="1" applyBorder="1"/>
    <xf numFmtId="0" fontId="2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7" xfId="0" applyBorder="1"/>
    <xf numFmtId="0" fontId="12" fillId="0" borderId="40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0" fillId="0" borderId="3" xfId="0" applyFont="1" applyBorder="1"/>
    <xf numFmtId="0" fontId="8" fillId="0" borderId="2" xfId="0" applyFont="1" applyBorder="1"/>
    <xf numFmtId="49" fontId="6" fillId="0" borderId="62" xfId="0" applyNumberFormat="1" applyFont="1" applyBorder="1" applyAlignment="1">
      <alignment horizontal="left"/>
    </xf>
    <xf numFmtId="0" fontId="21" fillId="0" borderId="3" xfId="0" applyFont="1" applyBorder="1"/>
    <xf numFmtId="0" fontId="0" fillId="0" borderId="2" xfId="0" applyFont="1" applyBorder="1"/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63" xfId="0" applyBorder="1"/>
    <xf numFmtId="0" fontId="0" fillId="0" borderId="6" xfId="0" applyBorder="1" applyAlignment="1">
      <alignment horizontal="center"/>
    </xf>
    <xf numFmtId="0" fontId="3" fillId="0" borderId="0" xfId="0" applyFont="1" applyBorder="1"/>
    <xf numFmtId="0" fontId="2" fillId="0" borderId="62" xfId="0" applyFont="1" applyBorder="1"/>
    <xf numFmtId="3" fontId="0" fillId="0" borderId="36" xfId="0" applyNumberForma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5" fillId="0" borderId="36" xfId="0" applyNumberFormat="1" applyFont="1" applyBorder="1"/>
    <xf numFmtId="3" fontId="2" fillId="0" borderId="36" xfId="0" applyNumberFormat="1" applyFont="1" applyBorder="1"/>
    <xf numFmtId="3" fontId="0" fillId="0" borderId="36" xfId="0" applyNumberFormat="1" applyBorder="1"/>
    <xf numFmtId="3" fontId="0" fillId="0" borderId="39" xfId="0" applyNumberFormat="1" applyBorder="1"/>
    <xf numFmtId="3" fontId="2" fillId="0" borderId="40" xfId="0" applyNumberFormat="1" applyFont="1" applyBorder="1"/>
    <xf numFmtId="49" fontId="0" fillId="0" borderId="30" xfId="0" applyNumberFormat="1" applyBorder="1"/>
    <xf numFmtId="49" fontId="17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7" xfId="0" applyNumberFormat="1" applyBorder="1"/>
    <xf numFmtId="3" fontId="7" fillId="0" borderId="36" xfId="0" applyNumberFormat="1" applyFont="1" applyBorder="1"/>
    <xf numFmtId="0" fontId="7" fillId="0" borderId="51" xfId="0" applyFont="1" applyBorder="1" applyAlignment="1">
      <alignment horizontal="center"/>
    </xf>
    <xf numFmtId="0" fontId="4" fillId="0" borderId="6" xfId="0" applyFont="1" applyBorder="1"/>
    <xf numFmtId="165" fontId="2" fillId="0" borderId="19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5" xfId="0" applyFont="1" applyBorder="1"/>
    <xf numFmtId="0" fontId="6" fillId="0" borderId="79" xfId="0" applyFont="1" applyBorder="1"/>
    <xf numFmtId="0" fontId="17" fillId="0" borderId="13" xfId="0" applyFont="1" applyBorder="1" applyAlignment="1">
      <alignment horizontal="left"/>
    </xf>
    <xf numFmtId="49" fontId="17" fillId="0" borderId="13" xfId="0" applyNumberFormat="1" applyFont="1" applyBorder="1" applyAlignment="1">
      <alignment horizontal="left"/>
    </xf>
    <xf numFmtId="3" fontId="7" fillId="0" borderId="40" xfId="0" applyNumberFormat="1" applyFont="1" applyBorder="1"/>
    <xf numFmtId="3" fontId="8" fillId="0" borderId="36" xfId="0" applyNumberFormat="1" applyFont="1" applyBorder="1"/>
    <xf numFmtId="3" fontId="5" fillId="0" borderId="39" xfId="0" applyNumberFormat="1" applyFont="1" applyBorder="1"/>
    <xf numFmtId="3" fontId="8" fillId="0" borderId="40" xfId="0" applyNumberFormat="1" applyFont="1" applyBorder="1"/>
    <xf numFmtId="0" fontId="18" fillId="0" borderId="62" xfId="0" applyFont="1" applyBorder="1"/>
    <xf numFmtId="0" fontId="2" fillId="0" borderId="51" xfId="0" applyFont="1" applyBorder="1" applyAlignment="1">
      <alignment horizontal="left"/>
    </xf>
    <xf numFmtId="0" fontId="2" fillId="0" borderId="61" xfId="0" applyFont="1" applyBorder="1"/>
    <xf numFmtId="0" fontId="0" fillId="0" borderId="46" xfId="0" applyBorder="1"/>
    <xf numFmtId="0" fontId="2" fillId="0" borderId="70" xfId="0" applyFont="1" applyBorder="1" applyAlignment="1"/>
    <xf numFmtId="0" fontId="0" fillId="0" borderId="55" xfId="0" applyBorder="1"/>
    <xf numFmtId="0" fontId="7" fillId="0" borderId="21" xfId="0" applyFont="1" applyBorder="1"/>
    <xf numFmtId="0" fontId="2" fillId="0" borderId="0" xfId="0" applyFont="1" applyBorder="1" applyAlignment="1">
      <alignment horizontal="right"/>
    </xf>
    <xf numFmtId="0" fontId="7" fillId="0" borderId="62" xfId="0" applyFont="1" applyBorder="1"/>
    <xf numFmtId="0" fontId="8" fillId="0" borderId="62" xfId="0" applyFont="1" applyBorder="1"/>
    <xf numFmtId="0" fontId="14" fillId="0" borderId="12" xfId="0" applyFont="1" applyBorder="1"/>
    <xf numFmtId="0" fontId="22" fillId="0" borderId="62" xfId="0" applyFont="1" applyFill="1" applyBorder="1"/>
    <xf numFmtId="0" fontId="22" fillId="0" borderId="12" xfId="0" applyFont="1" applyBorder="1"/>
    <xf numFmtId="0" fontId="5" fillId="0" borderId="62" xfId="0" applyFont="1" applyBorder="1"/>
    <xf numFmtId="0" fontId="4" fillId="0" borderId="63" xfId="0" applyFont="1" applyBorder="1"/>
    <xf numFmtId="0" fontId="4" fillId="0" borderId="50" xfId="0" applyFont="1" applyBorder="1"/>
    <xf numFmtId="3" fontId="5" fillId="0" borderId="36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2" borderId="36" xfId="0" applyNumberFormat="1" applyFont="1" applyFill="1" applyBorder="1"/>
    <xf numFmtId="3" fontId="5" fillId="0" borderId="52" xfId="0" applyNumberFormat="1" applyFont="1" applyBorder="1"/>
    <xf numFmtId="3" fontId="5" fillId="0" borderId="53" xfId="0" applyNumberFormat="1" applyFont="1" applyBorder="1"/>
    <xf numFmtId="3" fontId="5" fillId="0" borderId="37" xfId="0" applyNumberFormat="1" applyFont="1" applyBorder="1"/>
    <xf numFmtId="3" fontId="5" fillId="0" borderId="23" xfId="0" applyNumberFormat="1" applyFont="1" applyBorder="1"/>
    <xf numFmtId="3" fontId="5" fillId="0" borderId="32" xfId="0" applyNumberFormat="1" applyFont="1" applyBorder="1"/>
    <xf numFmtId="3" fontId="8" fillId="0" borderId="45" xfId="0" applyNumberFormat="1" applyFont="1" applyBorder="1"/>
    <xf numFmtId="3" fontId="8" fillId="2" borderId="4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54" xfId="0" applyBorder="1"/>
    <xf numFmtId="0" fontId="10" fillId="0" borderId="15" xfId="0" applyFont="1" applyBorder="1"/>
    <xf numFmtId="0" fontId="2" fillId="0" borderId="54" xfId="0" applyFont="1" applyBorder="1" applyAlignment="1">
      <alignment horizontal="right"/>
    </xf>
    <xf numFmtId="49" fontId="5" fillId="0" borderId="62" xfId="0" applyNumberFormat="1" applyFont="1" applyBorder="1" applyAlignment="1">
      <alignment horizontal="left"/>
    </xf>
    <xf numFmtId="49" fontId="5" fillId="0" borderId="63" xfId="0" applyNumberFormat="1" applyFont="1" applyBorder="1" applyAlignment="1">
      <alignment horizontal="left"/>
    </xf>
    <xf numFmtId="0" fontId="5" fillId="0" borderId="63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63" xfId="0" applyFont="1" applyBorder="1" applyAlignment="1">
      <alignment horizontal="left"/>
    </xf>
    <xf numFmtId="0" fontId="8" fillId="0" borderId="15" xfId="0" applyFont="1" applyBorder="1"/>
    <xf numFmtId="0" fontId="14" fillId="0" borderId="59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5" fillId="0" borderId="64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17" xfId="0" applyFont="1" applyBorder="1"/>
    <xf numFmtId="3" fontId="8" fillId="0" borderId="15" xfId="0" applyNumberFormat="1" applyFont="1" applyBorder="1"/>
    <xf numFmtId="0" fontId="2" fillId="0" borderId="43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38" xfId="0" applyFont="1" applyBorder="1"/>
    <xf numFmtId="3" fontId="8" fillId="0" borderId="11" xfId="0" applyNumberFormat="1" applyFont="1" applyBorder="1"/>
    <xf numFmtId="3" fontId="5" fillId="0" borderId="27" xfId="0" applyNumberFormat="1" applyFont="1" applyBorder="1"/>
    <xf numFmtId="0" fontId="8" fillId="0" borderId="60" xfId="0" applyFont="1" applyBorder="1"/>
    <xf numFmtId="3" fontId="5" fillId="0" borderId="54" xfId="0" applyNumberFormat="1" applyFont="1" applyBorder="1"/>
    <xf numFmtId="49" fontId="17" fillId="0" borderId="62" xfId="0" applyNumberFormat="1" applyFont="1" applyBorder="1"/>
    <xf numFmtId="0" fontId="24" fillId="0" borderId="12" xfId="0" applyFont="1" applyBorder="1"/>
    <xf numFmtId="0" fontId="21" fillId="0" borderId="60" xfId="0" applyFont="1" applyFill="1" applyBorder="1"/>
    <xf numFmtId="0" fontId="21" fillId="0" borderId="0" xfId="0" applyFont="1" applyBorder="1"/>
    <xf numFmtId="0" fontId="21" fillId="0" borderId="64" xfId="0" applyFont="1" applyBorder="1"/>
    <xf numFmtId="0" fontId="21" fillId="0" borderId="12" xfId="0" applyFont="1" applyBorder="1"/>
    <xf numFmtId="0" fontId="0" fillId="0" borderId="0" xfId="0" applyAlignment="1">
      <alignment horizontal="right"/>
    </xf>
    <xf numFmtId="0" fontId="16" fillId="0" borderId="61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9" fillId="0" borderId="79" xfId="0" applyFont="1" applyBorder="1"/>
    <xf numFmtId="0" fontId="16" fillId="0" borderId="36" xfId="0" applyFont="1" applyBorder="1" applyAlignment="1">
      <alignment horizontal="left"/>
    </xf>
    <xf numFmtId="3" fontId="2" fillId="0" borderId="34" xfId="0" applyNumberFormat="1" applyFont="1" applyBorder="1"/>
    <xf numFmtId="3" fontId="0" fillId="0" borderId="3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4" fillId="0" borderId="5" xfId="0" applyNumberFormat="1" applyFont="1" applyBorder="1"/>
    <xf numFmtId="3" fontId="4" fillId="0" borderId="3" xfId="0" applyNumberFormat="1" applyFont="1" applyBorder="1"/>
    <xf numFmtId="3" fontId="0" fillId="0" borderId="66" xfId="0" applyNumberFormat="1" applyBorder="1"/>
    <xf numFmtId="3" fontId="2" fillId="0" borderId="73" xfId="0" applyNumberFormat="1" applyFont="1" applyBorder="1"/>
    <xf numFmtId="0" fontId="10" fillId="0" borderId="59" xfId="0" applyFont="1" applyBorder="1" applyAlignment="1">
      <alignment horizontal="center"/>
    </xf>
    <xf numFmtId="0" fontId="18" fillId="0" borderId="52" xfId="0" applyFont="1" applyBorder="1"/>
    <xf numFmtId="0" fontId="2" fillId="0" borderId="7" xfId="0" applyFont="1" applyBorder="1" applyAlignment="1">
      <alignment horizontal="right"/>
    </xf>
    <xf numFmtId="14" fontId="10" fillId="0" borderId="28" xfId="0" applyNumberFormat="1" applyFont="1" applyBorder="1"/>
    <xf numFmtId="14" fontId="10" fillId="0" borderId="85" xfId="0" applyNumberFormat="1" applyFont="1" applyBorder="1"/>
    <xf numFmtId="14" fontId="10" fillId="0" borderId="10" xfId="0" applyNumberFormat="1" applyFont="1" applyBorder="1"/>
    <xf numFmtId="0" fontId="10" fillId="0" borderId="28" xfId="0" applyFont="1" applyBorder="1" applyAlignment="1">
      <alignment horizontal="center"/>
    </xf>
    <xf numFmtId="49" fontId="16" fillId="0" borderId="61" xfId="0" applyNumberFormat="1" applyFont="1" applyBorder="1"/>
    <xf numFmtId="0" fontId="8" fillId="0" borderId="48" xfId="0" applyFont="1" applyBorder="1"/>
    <xf numFmtId="0" fontId="8" fillId="0" borderId="27" xfId="0" applyFont="1" applyBorder="1"/>
    <xf numFmtId="0" fontId="25" fillId="0" borderId="2" xfId="0" applyFont="1" applyBorder="1"/>
    <xf numFmtId="3" fontId="16" fillId="0" borderId="11" xfId="0" applyNumberFormat="1" applyFont="1" applyBorder="1"/>
    <xf numFmtId="3" fontId="0" fillId="0" borderId="11" xfId="0" applyNumberFormat="1" applyBorder="1"/>
    <xf numFmtId="3" fontId="4" fillId="0" borderId="11" xfId="0" applyNumberFormat="1" applyFont="1" applyBorder="1"/>
    <xf numFmtId="3" fontId="0" fillId="0" borderId="53" xfId="0" applyNumberFormat="1" applyBorder="1"/>
    <xf numFmtId="3" fontId="13" fillId="0" borderId="77" xfId="0" applyNumberFormat="1" applyFont="1" applyBorder="1"/>
    <xf numFmtId="3" fontId="0" fillId="0" borderId="67" xfId="0" applyNumberFormat="1" applyBorder="1"/>
    <xf numFmtId="3" fontId="13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3" fontId="25" fillId="0" borderId="76" xfId="0" applyNumberFormat="1" applyFont="1" applyBorder="1" applyAlignment="1">
      <alignment horizontal="right"/>
    </xf>
    <xf numFmtId="3" fontId="7" fillId="0" borderId="76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right"/>
    </xf>
    <xf numFmtId="3" fontId="11" fillId="0" borderId="3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7" fillId="0" borderId="83" xfId="0" applyNumberFormat="1" applyFont="1" applyBorder="1" applyAlignment="1">
      <alignment horizontal="right"/>
    </xf>
    <xf numFmtId="3" fontId="8" fillId="0" borderId="76" xfId="0" applyNumberFormat="1" applyFont="1" applyBorder="1" applyAlignment="1">
      <alignment horizontal="right"/>
    </xf>
    <xf numFmtId="3" fontId="18" fillId="0" borderId="76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0" borderId="28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/>
    <xf numFmtId="3" fontId="5" fillId="0" borderId="34" xfId="0" applyNumberFormat="1" applyFont="1" applyBorder="1" applyAlignment="1">
      <alignment horizontal="right"/>
    </xf>
    <xf numFmtId="3" fontId="5" fillId="0" borderId="34" xfId="0" applyNumberFormat="1" applyFont="1" applyBorder="1"/>
    <xf numFmtId="3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8" fillId="0" borderId="76" xfId="0" applyNumberFormat="1" applyFont="1" applyBorder="1"/>
    <xf numFmtId="3" fontId="5" fillId="0" borderId="5" xfId="0" applyNumberFormat="1" applyFont="1" applyBorder="1"/>
    <xf numFmtId="3" fontId="5" fillId="0" borderId="66" xfId="0" applyNumberFormat="1" applyFont="1" applyBorder="1" applyAlignment="1">
      <alignment horizontal="right"/>
    </xf>
    <xf numFmtId="3" fontId="5" fillId="0" borderId="66" xfId="0" applyNumberFormat="1" applyFont="1" applyBorder="1"/>
    <xf numFmtId="3" fontId="8" fillId="0" borderId="8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36" xfId="0" applyFont="1" applyBorder="1" applyAlignment="1">
      <alignment horizontal="center"/>
    </xf>
    <xf numFmtId="0" fontId="2" fillId="0" borderId="21" xfId="0" applyFont="1" applyBorder="1"/>
    <xf numFmtId="0" fontId="2" fillId="0" borderId="49" xfId="0" applyFont="1" applyBorder="1"/>
    <xf numFmtId="0" fontId="0" fillId="0" borderId="61" xfId="0" applyBorder="1"/>
    <xf numFmtId="0" fontId="14" fillId="0" borderId="47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7" fillId="0" borderId="21" xfId="0" applyNumberFormat="1" applyFont="1" applyBorder="1"/>
    <xf numFmtId="3" fontId="5" fillId="0" borderId="46" xfId="0" applyNumberFormat="1" applyFont="1" applyBorder="1"/>
    <xf numFmtId="3" fontId="7" fillId="0" borderId="13" xfId="0" applyNumberFormat="1" applyFont="1" applyBorder="1"/>
    <xf numFmtId="3" fontId="11" fillId="0" borderId="13" xfId="0" applyNumberFormat="1" applyFont="1" applyBorder="1"/>
    <xf numFmtId="3" fontId="26" fillId="0" borderId="13" xfId="0" applyNumberFormat="1" applyFont="1" applyBorder="1"/>
    <xf numFmtId="3" fontId="26" fillId="0" borderId="20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5" fillId="0" borderId="20" xfId="0" applyNumberFormat="1" applyFont="1" applyBorder="1"/>
    <xf numFmtId="3" fontId="8" fillId="0" borderId="18" xfId="0" applyNumberFormat="1" applyFont="1" applyBorder="1"/>
    <xf numFmtId="0" fontId="27" fillId="0" borderId="2" xfId="0" applyFont="1" applyBorder="1"/>
    <xf numFmtId="0" fontId="11" fillId="0" borderId="12" xfId="0" applyFont="1" applyBorder="1"/>
    <xf numFmtId="3" fontId="8" fillId="0" borderId="5" xfId="0" applyNumberFormat="1" applyFont="1" applyBorder="1"/>
    <xf numFmtId="3" fontId="0" fillId="0" borderId="0" xfId="0" applyNumberFormat="1" applyBorder="1" applyAlignment="1">
      <alignment horizontal="right"/>
    </xf>
    <xf numFmtId="0" fontId="18" fillId="0" borderId="63" xfId="0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4" xfId="0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87" xfId="0" applyNumberFormat="1" applyFont="1" applyBorder="1" applyAlignment="1">
      <alignment horizontal="right"/>
    </xf>
    <xf numFmtId="0" fontId="28" fillId="0" borderId="0" xfId="0" applyFont="1"/>
    <xf numFmtId="0" fontId="8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7" fillId="0" borderId="5" xfId="0" applyNumberFormat="1" applyFont="1" applyBorder="1"/>
    <xf numFmtId="0" fontId="18" fillId="0" borderId="52" xfId="0" applyFont="1" applyBorder="1" applyAlignment="1">
      <alignment horizontal="right"/>
    </xf>
    <xf numFmtId="49" fontId="17" fillId="0" borderId="36" xfId="0" applyNumberFormat="1" applyFont="1" applyBorder="1" applyAlignment="1">
      <alignment horizontal="left"/>
    </xf>
    <xf numFmtId="3" fontId="11" fillId="0" borderId="76" xfId="0" applyNumberFormat="1" applyFont="1" applyBorder="1" applyAlignment="1">
      <alignment horizontal="right"/>
    </xf>
    <xf numFmtId="3" fontId="7" fillId="0" borderId="45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3" fontId="11" fillId="0" borderId="35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8" fillId="0" borderId="45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76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35" xfId="0" applyNumberFormat="1" applyFont="1" applyBorder="1" applyAlignment="1">
      <alignment horizontal="right"/>
    </xf>
    <xf numFmtId="3" fontId="5" fillId="0" borderId="5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3" fontId="0" fillId="0" borderId="69" xfId="0" applyNumberFormat="1" applyBorder="1"/>
    <xf numFmtId="3" fontId="0" fillId="0" borderId="86" xfId="0" applyNumberFormat="1" applyBorder="1"/>
    <xf numFmtId="3" fontId="0" fillId="0" borderId="85" xfId="0" applyNumberFormat="1" applyBorder="1"/>
    <xf numFmtId="3" fontId="0" fillId="0" borderId="1" xfId="0" applyNumberFormat="1" applyBorder="1"/>
    <xf numFmtId="3" fontId="2" fillId="0" borderId="41" xfId="0" applyNumberFormat="1" applyFont="1" applyBorder="1"/>
    <xf numFmtId="3" fontId="8" fillId="0" borderId="67" xfId="0" applyNumberFormat="1" applyFont="1" applyBorder="1"/>
    <xf numFmtId="3" fontId="5" fillId="0" borderId="67" xfId="0" applyNumberFormat="1" applyFont="1" applyBorder="1"/>
    <xf numFmtId="3" fontId="5" fillId="0" borderId="86" xfId="0" applyNumberFormat="1" applyFont="1" applyBorder="1"/>
    <xf numFmtId="3" fontId="5" fillId="0" borderId="31" xfId="0" applyNumberFormat="1" applyFont="1" applyBorder="1"/>
    <xf numFmtId="3" fontId="5" fillId="0" borderId="3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3" fontId="5" fillId="0" borderId="25" xfId="0" applyNumberFormat="1" applyFont="1" applyBorder="1"/>
    <xf numFmtId="3" fontId="8" fillId="0" borderId="16" xfId="0" applyNumberFormat="1" applyFont="1" applyBorder="1"/>
    <xf numFmtId="3" fontId="5" fillId="0" borderId="2" xfId="0" applyNumberFormat="1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0" fontId="0" fillId="0" borderId="4" xfId="0" applyBorder="1"/>
    <xf numFmtId="0" fontId="5" fillId="0" borderId="5" xfId="0" applyFont="1" applyBorder="1"/>
    <xf numFmtId="0" fontId="14" fillId="0" borderId="40" xfId="0" applyFont="1" applyBorder="1" applyAlignment="1">
      <alignment horizontal="center"/>
    </xf>
    <xf numFmtId="3" fontId="7" fillId="0" borderId="41" xfId="0" applyNumberFormat="1" applyFont="1" applyBorder="1" applyAlignment="1">
      <alignment horizontal="right"/>
    </xf>
    <xf numFmtId="3" fontId="11" fillId="0" borderId="69" xfId="0" applyNumberFormat="1" applyFont="1" applyBorder="1" applyAlignment="1">
      <alignment horizontal="right"/>
    </xf>
    <xf numFmtId="3" fontId="11" fillId="0" borderId="67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8" fillId="0" borderId="41" xfId="0" applyNumberFormat="1" applyFont="1" applyBorder="1" applyAlignment="1">
      <alignment horizontal="right"/>
    </xf>
    <xf numFmtId="3" fontId="7" fillId="0" borderId="89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5" fillId="0" borderId="50" xfId="0" applyNumberFormat="1" applyFont="1" applyBorder="1"/>
    <xf numFmtId="3" fontId="5" fillId="3" borderId="36" xfId="0" applyNumberFormat="1" applyFont="1" applyFill="1" applyBorder="1"/>
    <xf numFmtId="3" fontId="5" fillId="0" borderId="13" xfId="0" applyNumberFormat="1" applyFont="1" applyBorder="1"/>
    <xf numFmtId="3" fontId="5" fillId="3" borderId="37" xfId="0" applyNumberFormat="1" applyFont="1" applyFill="1" applyBorder="1"/>
    <xf numFmtId="3" fontId="5" fillId="3" borderId="39" xfId="0" applyNumberFormat="1" applyFont="1" applyFill="1" applyBorder="1"/>
    <xf numFmtId="3" fontId="5" fillId="3" borderId="50" xfId="0" applyNumberFormat="1" applyFont="1" applyFill="1" applyBorder="1"/>
    <xf numFmtId="3" fontId="5" fillId="3" borderId="44" xfId="0" applyNumberFormat="1" applyFont="1" applyFill="1" applyBorder="1"/>
    <xf numFmtId="3" fontId="5" fillId="3" borderId="69" xfId="0" applyNumberFormat="1" applyFont="1" applyFill="1" applyBorder="1"/>
    <xf numFmtId="3" fontId="5" fillId="3" borderId="86" xfId="0" applyNumberFormat="1" applyFont="1" applyFill="1" applyBorder="1"/>
    <xf numFmtId="3" fontId="5" fillId="3" borderId="23" xfId="0" applyNumberFormat="1" applyFont="1" applyFill="1" applyBorder="1"/>
    <xf numFmtId="3" fontId="5" fillId="3" borderId="32" xfId="0" applyNumberFormat="1" applyFont="1" applyFill="1" applyBorder="1"/>
    <xf numFmtId="3" fontId="0" fillId="0" borderId="0" xfId="0" applyNumberFormat="1" applyBorder="1"/>
    <xf numFmtId="3" fontId="5" fillId="0" borderId="59" xfId="0" applyNumberFormat="1" applyFont="1" applyBorder="1"/>
    <xf numFmtId="3" fontId="5" fillId="0" borderId="90" xfId="0" applyNumberFormat="1" applyFont="1" applyBorder="1"/>
    <xf numFmtId="3" fontId="5" fillId="0" borderId="84" xfId="0" applyNumberFormat="1" applyFont="1" applyBorder="1"/>
    <xf numFmtId="0" fontId="16" fillId="3" borderId="3" xfId="0" applyFont="1" applyFill="1" applyBorder="1"/>
    <xf numFmtId="3" fontId="4" fillId="3" borderId="5" xfId="0" applyNumberFormat="1" applyFont="1" applyFill="1" applyBorder="1"/>
    <xf numFmtId="3" fontId="4" fillId="3" borderId="3" xfId="0" applyNumberFormat="1" applyFont="1" applyFill="1" applyBorder="1"/>
    <xf numFmtId="3" fontId="0" fillId="3" borderId="3" xfId="0" applyNumberFormat="1" applyFill="1" applyBorder="1"/>
    <xf numFmtId="0" fontId="0" fillId="3" borderId="3" xfId="0" applyFill="1" applyBorder="1"/>
    <xf numFmtId="0" fontId="4" fillId="3" borderId="3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/>
    <xf numFmtId="3" fontId="0" fillId="3" borderId="5" xfId="0" applyNumberFormat="1" applyFill="1" applyBorder="1"/>
    <xf numFmtId="0" fontId="0" fillId="3" borderId="2" xfId="0" applyFill="1" applyBorder="1"/>
    <xf numFmtId="3" fontId="0" fillId="3" borderId="22" xfId="0" applyNumberFormat="1" applyFill="1" applyBorder="1"/>
    <xf numFmtId="3" fontId="4" fillId="3" borderId="22" xfId="0" applyNumberFormat="1" applyFont="1" applyFill="1" applyBorder="1"/>
    <xf numFmtId="0" fontId="4" fillId="3" borderId="2" xfId="0" applyFont="1" applyFill="1" applyBorder="1"/>
    <xf numFmtId="1" fontId="0" fillId="0" borderId="0" xfId="0" applyNumberFormat="1"/>
    <xf numFmtId="3" fontId="5" fillId="0" borderId="85" xfId="0" applyNumberFormat="1" applyFont="1" applyBorder="1" applyAlignment="1">
      <alignment horizontal="right"/>
    </xf>
    <xf numFmtId="3" fontId="5" fillId="0" borderId="67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6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3" fontId="0" fillId="0" borderId="3" xfId="0" applyNumberFormat="1" applyBorder="1" applyAlignment="1">
      <alignment horizontal="right"/>
    </xf>
    <xf numFmtId="49" fontId="6" fillId="0" borderId="36" xfId="4" applyNumberFormat="1" applyFont="1" applyBorder="1" applyAlignment="1">
      <alignment horizontal="left"/>
    </xf>
    <xf numFmtId="0" fontId="6" fillId="3" borderId="5" xfId="4" applyFont="1" applyFill="1" applyBorder="1"/>
    <xf numFmtId="0" fontId="6" fillId="3" borderId="11" xfId="4" applyFont="1" applyFill="1" applyBorder="1"/>
    <xf numFmtId="0" fontId="6" fillId="0" borderId="36" xfId="4" applyFont="1" applyBorder="1" applyAlignment="1">
      <alignment horizontal="left"/>
    </xf>
    <xf numFmtId="0" fontId="6" fillId="0" borderId="5" xfId="4" applyFont="1" applyBorder="1"/>
    <xf numFmtId="0" fontId="6" fillId="0" borderId="11" xfId="4" applyFont="1" applyBorder="1"/>
    <xf numFmtId="3" fontId="5" fillId="3" borderId="13" xfId="0" applyNumberFormat="1" applyFont="1" applyFill="1" applyBorder="1"/>
    <xf numFmtId="0" fontId="10" fillId="0" borderId="90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3" fontId="0" fillId="0" borderId="36" xfId="0" applyNumberFormat="1" applyFont="1" applyBorder="1"/>
    <xf numFmtId="0" fontId="0" fillId="0" borderId="62" xfId="0" applyFill="1" applyBorder="1"/>
    <xf numFmtId="0" fontId="10" fillId="0" borderId="90" xfId="0" applyFont="1" applyBorder="1"/>
    <xf numFmtId="0" fontId="30" fillId="0" borderId="2" xfId="0" applyFont="1" applyBorder="1"/>
    <xf numFmtId="0" fontId="30" fillId="0" borderId="12" xfId="0" applyFont="1" applyBorder="1"/>
    <xf numFmtId="3" fontId="30" fillId="0" borderId="36" xfId="0" applyNumberFormat="1" applyFont="1" applyBorder="1"/>
    <xf numFmtId="3" fontId="30" fillId="0" borderId="5" xfId="0" applyNumberFormat="1" applyFont="1" applyBorder="1"/>
    <xf numFmtId="0" fontId="0" fillId="0" borderId="12" xfId="0" applyFont="1" applyBorder="1"/>
    <xf numFmtId="0" fontId="10" fillId="0" borderId="84" xfId="0" applyFont="1" applyBorder="1" applyAlignment="1">
      <alignment horizontal="center"/>
    </xf>
    <xf numFmtId="49" fontId="2" fillId="0" borderId="56" xfId="0" applyNumberFormat="1" applyFont="1" applyBorder="1"/>
    <xf numFmtId="3" fontId="5" fillId="0" borderId="79" xfId="0" applyNumberFormat="1" applyFont="1" applyBorder="1"/>
    <xf numFmtId="0" fontId="0" fillId="0" borderId="19" xfId="0" applyBorder="1"/>
    <xf numFmtId="49" fontId="17" fillId="0" borderId="19" xfId="0" applyNumberFormat="1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7" fillId="0" borderId="42" xfId="0" applyFont="1" applyBorder="1"/>
    <xf numFmtId="3" fontId="8" fillId="0" borderId="38" xfId="0" applyNumberFormat="1" applyFont="1" applyBorder="1"/>
    <xf numFmtId="3" fontId="8" fillId="0" borderId="28" xfId="0" applyNumberFormat="1" applyFont="1" applyBorder="1"/>
    <xf numFmtId="3" fontId="8" fillId="0" borderId="85" xfId="0" applyNumberFormat="1" applyFont="1" applyBorder="1"/>
    <xf numFmtId="0" fontId="0" fillId="0" borderId="20" xfId="0" applyBorder="1" applyAlignment="1"/>
    <xf numFmtId="0" fontId="18" fillId="0" borderId="63" xfId="0" applyFont="1" applyBorder="1" applyAlignment="1"/>
    <xf numFmtId="0" fontId="18" fillId="0" borderId="6" xfId="0" applyFont="1" applyBorder="1" applyAlignment="1"/>
    <xf numFmtId="0" fontId="18" fillId="0" borderId="50" xfId="0" applyFont="1" applyBorder="1" applyAlignment="1"/>
    <xf numFmtId="3" fontId="8" fillId="0" borderId="20" xfId="0" applyNumberFormat="1" applyFont="1" applyBorder="1" applyAlignment="1"/>
    <xf numFmtId="3" fontId="5" fillId="0" borderId="20" xfId="0" applyNumberFormat="1" applyFont="1" applyBorder="1" applyAlignment="1"/>
    <xf numFmtId="0" fontId="18" fillId="0" borderId="62" xfId="0" applyFont="1" applyFill="1" applyBorder="1"/>
    <xf numFmtId="3" fontId="5" fillId="0" borderId="37" xfId="0" applyNumberFormat="1" applyFont="1" applyBorder="1" applyAlignment="1">
      <alignment horizontal="right"/>
    </xf>
    <xf numFmtId="3" fontId="5" fillId="0" borderId="69" xfId="0" applyNumberFormat="1" applyFont="1" applyBorder="1"/>
    <xf numFmtId="0" fontId="14" fillId="0" borderId="25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0" borderId="30" xfId="0" applyNumberFormat="1" applyFont="1" applyBorder="1"/>
    <xf numFmtId="3" fontId="8" fillId="2" borderId="16" xfId="0" applyNumberFormat="1" applyFont="1" applyFill="1" applyBorder="1"/>
    <xf numFmtId="3" fontId="5" fillId="0" borderId="12" xfId="0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14" fontId="10" fillId="0" borderId="90" xfId="0" applyNumberFormat="1" applyFont="1" applyBorder="1"/>
    <xf numFmtId="14" fontId="10" fillId="0" borderId="84" xfId="0" applyNumberFormat="1" applyFont="1" applyBorder="1" applyAlignment="1">
      <alignment horizontal="center"/>
    </xf>
    <xf numFmtId="0" fontId="17" fillId="0" borderId="11" xfId="0" applyFont="1" applyBorder="1"/>
    <xf numFmtId="0" fontId="0" fillId="0" borderId="52" xfId="0" applyFont="1" applyBorder="1" applyAlignment="1">
      <alignment horizontal="right"/>
    </xf>
    <xf numFmtId="0" fontId="8" fillId="3" borderId="2" xfId="0" applyFont="1" applyFill="1" applyBorder="1"/>
    <xf numFmtId="0" fontId="16" fillId="3" borderId="2" xfId="0" applyFont="1" applyFill="1" applyBorder="1"/>
    <xf numFmtId="0" fontId="6" fillId="3" borderId="2" xfId="0" applyFont="1" applyFill="1" applyBorder="1"/>
    <xf numFmtId="0" fontId="10" fillId="3" borderId="2" xfId="0" applyFont="1" applyFill="1" applyBorder="1"/>
    <xf numFmtId="0" fontId="0" fillId="3" borderId="67" xfId="0" applyFill="1" applyBorder="1"/>
    <xf numFmtId="0" fontId="8" fillId="3" borderId="67" xfId="0" applyFont="1" applyFill="1" applyBorder="1"/>
    <xf numFmtId="0" fontId="17" fillId="3" borderId="67" xfId="0" applyFont="1" applyFill="1" applyBorder="1"/>
    <xf numFmtId="0" fontId="6" fillId="3" borderId="6" xfId="0" applyFont="1" applyFill="1" applyBorder="1"/>
    <xf numFmtId="0" fontId="0" fillId="3" borderId="6" xfId="0" applyFill="1" applyBorder="1"/>
    <xf numFmtId="0" fontId="17" fillId="3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3" fontId="31" fillId="3" borderId="5" xfId="0" applyNumberFormat="1" applyFont="1" applyFill="1" applyBorder="1"/>
    <xf numFmtId="0" fontId="0" fillId="0" borderId="9" xfId="0" applyBorder="1"/>
    <xf numFmtId="0" fontId="0" fillId="0" borderId="63" xfId="0" applyBorder="1" applyAlignment="1">
      <alignment horizontal="left"/>
    </xf>
    <xf numFmtId="0" fontId="19" fillId="0" borderId="65" xfId="0" applyFont="1" applyBorder="1"/>
    <xf numFmtId="0" fontId="11" fillId="0" borderId="62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11" fillId="0" borderId="91" xfId="0" applyNumberFormat="1" applyFont="1" applyBorder="1" applyAlignment="1">
      <alignment horizontal="right"/>
    </xf>
    <xf numFmtId="3" fontId="25" fillId="0" borderId="40" xfId="0" applyNumberFormat="1" applyFont="1" applyBorder="1" applyAlignment="1">
      <alignment horizontal="right"/>
    </xf>
    <xf numFmtId="3" fontId="25" fillId="0" borderId="3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22" xfId="0" applyNumberFormat="1" applyFont="1" applyBorder="1"/>
    <xf numFmtId="3" fontId="8" fillId="0" borderId="79" xfId="0" applyNumberFormat="1" applyFont="1" applyBorder="1" applyAlignment="1">
      <alignment horizontal="right"/>
    </xf>
    <xf numFmtId="3" fontId="8" fillId="0" borderId="48" xfId="0" applyNumberFormat="1" applyFont="1" applyBorder="1" applyAlignment="1">
      <alignment horizontal="right"/>
    </xf>
    <xf numFmtId="3" fontId="11" fillId="0" borderId="68" xfId="0" applyNumberFormat="1" applyFont="1" applyBorder="1" applyAlignment="1">
      <alignment horizontal="right"/>
    </xf>
    <xf numFmtId="3" fontId="11" fillId="0" borderId="53" xfId="0" applyNumberFormat="1" applyFont="1" applyBorder="1" applyAlignment="1">
      <alignment horizontal="right"/>
    </xf>
    <xf numFmtId="3" fontId="11" fillId="0" borderId="41" xfId="0" applyNumberFormat="1" applyFont="1" applyBorder="1" applyAlignment="1">
      <alignment horizontal="right"/>
    </xf>
    <xf numFmtId="3" fontId="11" fillId="0" borderId="45" xfId="0" applyNumberFormat="1" applyFont="1" applyBorder="1" applyAlignment="1">
      <alignment horizontal="right"/>
    </xf>
    <xf numFmtId="0" fontId="16" fillId="0" borderId="16" xfId="0" applyFont="1" applyBorder="1"/>
    <xf numFmtId="0" fontId="19" fillId="0" borderId="4" xfId="0" applyFont="1" applyBorder="1"/>
    <xf numFmtId="0" fontId="19" fillId="0" borderId="16" xfId="0" applyFont="1" applyBorder="1"/>
    <xf numFmtId="0" fontId="19" fillId="0" borderId="2" xfId="0" applyFont="1" applyBorder="1"/>
    <xf numFmtId="0" fontId="2" fillId="0" borderId="92" xfId="0" applyFont="1" applyBorder="1"/>
    <xf numFmtId="3" fontId="11" fillId="0" borderId="65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3" fontId="8" fillId="0" borderId="80" xfId="0" applyNumberFormat="1" applyFont="1" applyBorder="1" applyAlignment="1">
      <alignment horizontal="right"/>
    </xf>
    <xf numFmtId="3" fontId="7" fillId="0" borderId="80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11" fillId="0" borderId="80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93" xfId="0" applyNumberFormat="1" applyFont="1" applyBorder="1" applyAlignment="1">
      <alignment horizontal="right"/>
    </xf>
    <xf numFmtId="3" fontId="25" fillId="0" borderId="45" xfId="0" applyNumberFormat="1" applyFont="1" applyBorder="1"/>
    <xf numFmtId="3" fontId="11" fillId="0" borderId="61" xfId="0" applyNumberFormat="1" applyFont="1" applyBorder="1" applyAlignment="1">
      <alignment horizontal="right"/>
    </xf>
    <xf numFmtId="3" fontId="11" fillId="0" borderId="35" xfId="0" applyNumberFormat="1" applyFont="1" applyBorder="1"/>
    <xf numFmtId="3" fontId="11" fillId="0" borderId="37" xfId="0" applyNumberFormat="1" applyFont="1" applyBorder="1" applyAlignment="1">
      <alignment horizontal="right"/>
    </xf>
    <xf numFmtId="3" fontId="11" fillId="0" borderId="23" xfId="0" applyNumberFormat="1" applyFont="1" applyBorder="1"/>
    <xf numFmtId="3" fontId="8" fillId="0" borderId="40" xfId="0" applyNumberFormat="1" applyFont="1" applyBorder="1" applyAlignment="1">
      <alignment horizontal="right"/>
    </xf>
    <xf numFmtId="3" fontId="7" fillId="0" borderId="40" xfId="0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11" fillId="0" borderId="40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94" xfId="0" applyNumberFormat="1" applyFont="1" applyBorder="1" applyAlignment="1">
      <alignment horizontal="right"/>
    </xf>
    <xf numFmtId="3" fontId="11" fillId="0" borderId="95" xfId="0" applyNumberFormat="1" applyFont="1" applyBorder="1" applyAlignment="1">
      <alignment horizontal="right"/>
    </xf>
    <xf numFmtId="3" fontId="7" fillId="0" borderId="96" xfId="0" applyNumberFormat="1" applyFont="1" applyBorder="1" applyAlignment="1">
      <alignment horizontal="right"/>
    </xf>
    <xf numFmtId="3" fontId="5" fillId="0" borderId="65" xfId="0" applyNumberFormat="1" applyFont="1" applyBorder="1"/>
    <xf numFmtId="3" fontId="5" fillId="0" borderId="38" xfId="0" applyNumberFormat="1" applyFont="1" applyBorder="1" applyAlignment="1">
      <alignment horizontal="right"/>
    </xf>
    <xf numFmtId="3" fontId="25" fillId="0" borderId="61" xfId="0" applyNumberFormat="1" applyFont="1" applyBorder="1" applyAlignment="1">
      <alignment horizontal="right"/>
    </xf>
    <xf numFmtId="3" fontId="25" fillId="0" borderId="35" xfId="0" applyNumberFormat="1" applyFont="1" applyBorder="1"/>
    <xf numFmtId="3" fontId="7" fillId="0" borderId="45" xfId="0" applyNumberFormat="1" applyFont="1" applyBorder="1"/>
    <xf numFmtId="3" fontId="8" fillId="0" borderId="23" xfId="0" applyNumberFormat="1" applyFont="1" applyBorder="1"/>
    <xf numFmtId="3" fontId="11" fillId="0" borderId="45" xfId="0" applyNumberFormat="1" applyFont="1" applyBorder="1"/>
    <xf numFmtId="3" fontId="11" fillId="0" borderId="11" xfId="0" applyNumberFormat="1" applyFont="1" applyBorder="1"/>
    <xf numFmtId="3" fontId="11" fillId="0" borderId="95" xfId="0" applyNumberFormat="1" applyFont="1" applyBorder="1"/>
    <xf numFmtId="3" fontId="11" fillId="0" borderId="38" xfId="0" applyNumberFormat="1" applyFont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31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0" fontId="7" fillId="0" borderId="68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3" fontId="5" fillId="0" borderId="78" xfId="0" applyNumberFormat="1" applyFont="1" applyBorder="1"/>
    <xf numFmtId="3" fontId="5" fillId="0" borderId="70" xfId="0" applyNumberFormat="1" applyFont="1" applyBorder="1"/>
    <xf numFmtId="3" fontId="18" fillId="0" borderId="76" xfId="0" applyNumberFormat="1" applyFont="1" applyBorder="1"/>
    <xf numFmtId="0" fontId="5" fillId="0" borderId="24" xfId="0" applyFont="1" applyBorder="1" applyAlignment="1">
      <alignment horizontal="left"/>
    </xf>
    <xf numFmtId="3" fontId="8" fillId="0" borderId="31" xfId="0" applyNumberFormat="1" applyFont="1" applyBorder="1"/>
    <xf numFmtId="3" fontId="5" fillId="0" borderId="32" xfId="0" applyNumberFormat="1" applyFont="1" applyBorder="1" applyAlignment="1">
      <alignment horizontal="right"/>
    </xf>
    <xf numFmtId="49" fontId="32" fillId="0" borderId="67" xfId="2" applyNumberFormat="1" applyFont="1" applyBorder="1"/>
    <xf numFmtId="3" fontId="33" fillId="0" borderId="76" xfId="0" applyNumberFormat="1" applyFont="1" applyBorder="1" applyAlignment="1">
      <alignment horizontal="right"/>
    </xf>
    <xf numFmtId="0" fontId="11" fillId="0" borderId="29" xfId="0" applyFont="1" applyBorder="1" applyAlignment="1">
      <alignment horizontal="left"/>
    </xf>
    <xf numFmtId="0" fontId="11" fillId="0" borderId="87" xfId="0" applyFont="1" applyBorder="1" applyAlignment="1">
      <alignment horizontal="left"/>
    </xf>
    <xf numFmtId="49" fontId="4" fillId="0" borderId="15" xfId="2" applyNumberFormat="1" applyFont="1" applyBorder="1"/>
    <xf numFmtId="0" fontId="10" fillId="0" borderId="80" xfId="0" applyFont="1" applyBorder="1"/>
    <xf numFmtId="0" fontId="10" fillId="0" borderId="15" xfId="0" applyFont="1" applyBorder="1" applyAlignment="1">
      <alignment horizontal="left"/>
    </xf>
    <xf numFmtId="0" fontId="19" fillId="0" borderId="60" xfId="0" applyFont="1" applyBorder="1" applyAlignment="1">
      <alignment horizontal="left"/>
    </xf>
    <xf numFmtId="0" fontId="19" fillId="0" borderId="33" xfId="0" applyFont="1" applyBorder="1"/>
    <xf numFmtId="3" fontId="5" fillId="0" borderId="91" xfId="0" applyNumberFormat="1" applyFont="1" applyBorder="1"/>
    <xf numFmtId="3" fontId="5" fillId="0" borderId="91" xfId="0" applyNumberFormat="1" applyFont="1" applyBorder="1" applyAlignment="1">
      <alignment horizontal="right"/>
    </xf>
    <xf numFmtId="3" fontId="5" fillId="0" borderId="95" xfId="0" applyNumberFormat="1" applyFont="1" applyBorder="1" applyAlignment="1">
      <alignment horizontal="right"/>
    </xf>
    <xf numFmtId="3" fontId="8" fillId="0" borderId="88" xfId="0" applyNumberFormat="1" applyFont="1" applyBorder="1" applyAlignment="1">
      <alignment horizontal="right"/>
    </xf>
    <xf numFmtId="3" fontId="5" fillId="0" borderId="57" xfId="0" applyNumberFormat="1" applyFont="1" applyBorder="1"/>
    <xf numFmtId="3" fontId="5" fillId="0" borderId="86" xfId="0" applyNumberFormat="1" applyFont="1" applyBorder="1" applyAlignment="1">
      <alignment horizontal="right"/>
    </xf>
    <xf numFmtId="3" fontId="5" fillId="0" borderId="79" xfId="0" applyNumberFormat="1" applyFont="1" applyBorder="1" applyAlignment="1">
      <alignment horizontal="right"/>
    </xf>
    <xf numFmtId="3" fontId="5" fillId="0" borderId="97" xfId="0" applyNumberFormat="1" applyFont="1" applyBorder="1" applyAlignment="1">
      <alignment horizontal="right"/>
    </xf>
    <xf numFmtId="3" fontId="8" fillId="0" borderId="89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3" borderId="5" xfId="4" applyFont="1" applyFill="1" applyBorder="1" applyAlignment="1">
      <alignment horizontal="left"/>
    </xf>
    <xf numFmtId="0" fontId="6" fillId="3" borderId="11" xfId="4" applyFont="1" applyFill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7" fillId="0" borderId="6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2" fillId="0" borderId="5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5" xfId="0" applyBorder="1" applyAlignment="1">
      <alignment horizontal="center"/>
    </xf>
    <xf numFmtId="0" fontId="5" fillId="0" borderId="6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8" fillId="3" borderId="67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25" fillId="0" borderId="15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0" fillId="0" borderId="0" xfId="0" applyAlignment="1"/>
    <xf numFmtId="0" fontId="5" fillId="0" borderId="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8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79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5" fillId="0" borderId="80" xfId="0" applyFont="1" applyBorder="1" applyAlignment="1">
      <alignment horizontal="left"/>
    </xf>
  </cellXfs>
  <cellStyles count="5">
    <cellStyle name="Ezres" xfId="1" builtinId="3"/>
    <cellStyle name="Normál" xfId="0" builtinId="0"/>
    <cellStyle name="Normál 2" xfId="2" xr:uid="{00000000-0005-0000-0000-000002000000}"/>
    <cellStyle name="Normál 3" xfId="3" xr:uid="{00000000-0005-0000-0000-000003000000}"/>
    <cellStyle name="Normál_Munka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49"/>
  <sheetViews>
    <sheetView zoomScaleNormal="100" workbookViewId="0">
      <selection activeCell="D11" sqref="D11:G11"/>
    </sheetView>
  </sheetViews>
  <sheetFormatPr defaultRowHeight="12.75" x14ac:dyDescent="0.2"/>
  <cols>
    <col min="2" max="2" width="8.28515625" customWidth="1"/>
    <col min="3" max="3" width="15" customWidth="1"/>
    <col min="4" max="6" width="11" customWidth="1"/>
    <col min="7" max="7" width="11.42578125" customWidth="1"/>
  </cols>
  <sheetData>
    <row r="1" spans="1:10" x14ac:dyDescent="0.2">
      <c r="A1" s="625" t="s">
        <v>199</v>
      </c>
      <c r="B1" s="625"/>
      <c r="C1" s="625"/>
      <c r="D1" s="625"/>
      <c r="E1" s="625"/>
      <c r="F1" s="625"/>
      <c r="G1" s="625"/>
      <c r="H1" s="625"/>
      <c r="I1" s="626"/>
    </row>
    <row r="2" spans="1:10" x14ac:dyDescent="0.2">
      <c r="A2" s="627" t="s">
        <v>198</v>
      </c>
      <c r="B2" s="627"/>
      <c r="C2" s="627"/>
      <c r="D2" s="627"/>
      <c r="E2" s="627"/>
      <c r="F2" s="627"/>
      <c r="G2" s="627"/>
      <c r="H2" s="627"/>
    </row>
    <row r="3" spans="1:10" x14ac:dyDescent="0.2">
      <c r="A3" s="181"/>
      <c r="B3" s="181"/>
      <c r="C3" s="181"/>
      <c r="D3" s="181"/>
      <c r="E3" s="181"/>
      <c r="F3" s="181"/>
      <c r="G3" s="181"/>
    </row>
    <row r="4" spans="1:10" x14ac:dyDescent="0.2">
      <c r="A4" s="4"/>
      <c r="B4" s="4"/>
      <c r="C4" s="4" t="s">
        <v>133</v>
      </c>
      <c r="D4" s="4"/>
      <c r="E4" s="4"/>
    </row>
    <row r="5" spans="1:10" x14ac:dyDescent="0.2">
      <c r="G5" s="7"/>
    </row>
    <row r="6" spans="1:10" x14ac:dyDescent="0.2">
      <c r="A6" s="634" t="s">
        <v>10</v>
      </c>
      <c r="B6" s="634"/>
      <c r="C6" s="634"/>
      <c r="D6" s="634"/>
      <c r="E6" s="634"/>
      <c r="F6" s="634"/>
      <c r="G6" s="7"/>
    </row>
    <row r="7" spans="1:10" x14ac:dyDescent="0.2">
      <c r="A7" s="7"/>
      <c r="B7" s="634" t="s">
        <v>33</v>
      </c>
      <c r="C7" s="634"/>
      <c r="D7" s="634"/>
      <c r="E7" s="634"/>
      <c r="F7" s="7"/>
      <c r="G7" s="6"/>
    </row>
    <row r="8" spans="1:10" x14ac:dyDescent="0.2">
      <c r="A8" s="6"/>
      <c r="B8" s="6"/>
      <c r="C8" s="243">
        <v>2018</v>
      </c>
      <c r="D8" s="6"/>
      <c r="E8" s="6"/>
      <c r="F8" s="6"/>
      <c r="G8" s="6"/>
    </row>
    <row r="9" spans="1:10" ht="13.5" thickBot="1" x14ac:dyDescent="0.25">
      <c r="A9" s="1"/>
      <c r="B9" s="1"/>
      <c r="C9" s="1"/>
      <c r="D9" s="1"/>
      <c r="E9" s="1"/>
      <c r="F9" s="1"/>
      <c r="G9" s="161" t="s">
        <v>92</v>
      </c>
    </row>
    <row r="10" spans="1:10" ht="13.5" thickBot="1" x14ac:dyDescent="0.25">
      <c r="A10" s="18"/>
      <c r="B10" s="19" t="s">
        <v>12</v>
      </c>
      <c r="C10" s="20"/>
      <c r="D10" s="21" t="s">
        <v>13</v>
      </c>
      <c r="E10" s="21" t="s">
        <v>14</v>
      </c>
      <c r="F10" s="21" t="s">
        <v>15</v>
      </c>
      <c r="G10" s="20" t="s">
        <v>11</v>
      </c>
    </row>
    <row r="11" spans="1:10" ht="14.25" customHeight="1" thickBot="1" x14ac:dyDescent="0.25">
      <c r="A11" s="628" t="s">
        <v>47</v>
      </c>
      <c r="B11" s="629"/>
      <c r="C11" s="630"/>
      <c r="D11" s="628">
        <v>2018</v>
      </c>
      <c r="E11" s="629"/>
      <c r="F11" s="629"/>
      <c r="G11" s="630"/>
    </row>
    <row r="12" spans="1:10" s="4" customFormat="1" ht="15" customHeight="1" x14ac:dyDescent="0.2">
      <c r="A12" s="57"/>
      <c r="B12" s="203" t="s">
        <v>0</v>
      </c>
      <c r="C12" s="203"/>
      <c r="D12" s="29"/>
      <c r="E12" s="30"/>
      <c r="F12" s="192"/>
      <c r="G12" s="193"/>
      <c r="J12"/>
    </row>
    <row r="13" spans="1:10" s="4" customFormat="1" x14ac:dyDescent="0.2">
      <c r="A13" s="204" t="s">
        <v>2</v>
      </c>
      <c r="B13" s="83"/>
      <c r="C13" s="51"/>
      <c r="D13" s="359" t="s">
        <v>17</v>
      </c>
      <c r="E13" s="386" t="s">
        <v>124</v>
      </c>
      <c r="F13" s="386" t="s">
        <v>112</v>
      </c>
      <c r="G13" s="12"/>
    </row>
    <row r="14" spans="1:10" x14ac:dyDescent="0.2">
      <c r="A14" s="67" t="s">
        <v>134</v>
      </c>
      <c r="B14" s="2"/>
      <c r="C14" s="2"/>
      <c r="D14" s="205">
        <v>20868657</v>
      </c>
      <c r="E14" s="387">
        <f>F14-D14</f>
        <v>1448169</v>
      </c>
      <c r="F14" s="387">
        <v>22316826</v>
      </c>
      <c r="G14" s="12"/>
    </row>
    <row r="15" spans="1:10" x14ac:dyDescent="0.2">
      <c r="A15" s="67" t="s">
        <v>48</v>
      </c>
      <c r="B15" s="2"/>
      <c r="C15" s="2"/>
      <c r="D15" s="205">
        <v>1785000</v>
      </c>
      <c r="E15" s="387">
        <f t="shared" ref="E15:E17" si="0">F15-D15</f>
        <v>1658667</v>
      </c>
      <c r="F15" s="387">
        <v>3443667</v>
      </c>
      <c r="G15" s="12"/>
    </row>
    <row r="16" spans="1:10" x14ac:dyDescent="0.2">
      <c r="A16" s="67" t="s">
        <v>135</v>
      </c>
      <c r="B16" s="2"/>
      <c r="C16" s="2"/>
      <c r="D16" s="205">
        <v>8193633</v>
      </c>
      <c r="E16" s="387">
        <f t="shared" si="0"/>
        <v>152000</v>
      </c>
      <c r="F16" s="387">
        <v>8345633</v>
      </c>
      <c r="G16" s="12"/>
    </row>
    <row r="17" spans="1:7" x14ac:dyDescent="0.2">
      <c r="A17" s="67" t="s">
        <v>136</v>
      </c>
      <c r="B17" s="2"/>
      <c r="C17" s="2"/>
      <c r="D17" s="205">
        <v>55000</v>
      </c>
      <c r="E17" s="387">
        <f t="shared" si="0"/>
        <v>0</v>
      </c>
      <c r="F17" s="387">
        <v>55000</v>
      </c>
      <c r="G17" s="12"/>
    </row>
    <row r="18" spans="1:7" x14ac:dyDescent="0.2">
      <c r="A18" s="67" t="s">
        <v>51</v>
      </c>
      <c r="B18" s="2"/>
      <c r="C18" s="2"/>
      <c r="D18" s="205" t="s">
        <v>137</v>
      </c>
      <c r="E18" s="387">
        <v>3466769</v>
      </c>
      <c r="F18" s="387">
        <v>3466769</v>
      </c>
      <c r="G18" s="12"/>
    </row>
    <row r="19" spans="1:7" x14ac:dyDescent="0.2">
      <c r="A19" s="67"/>
      <c r="B19" s="2"/>
      <c r="C19" s="2"/>
      <c r="D19" s="205"/>
      <c r="E19" s="387"/>
      <c r="F19" s="387"/>
      <c r="G19" s="12"/>
    </row>
    <row r="20" spans="1:7" ht="13.5" customHeight="1" x14ac:dyDescent="0.2">
      <c r="A20" s="204" t="s">
        <v>1</v>
      </c>
      <c r="B20" s="3"/>
      <c r="C20" s="3"/>
      <c r="D20" s="206">
        <f>SUM(D14:D19)</f>
        <v>30902290</v>
      </c>
      <c r="E20" s="388">
        <f>SUM(E14:E19)</f>
        <v>6725605</v>
      </c>
      <c r="F20" s="380">
        <f>SUM(F14:F19)</f>
        <v>37627895</v>
      </c>
      <c r="G20" s="194"/>
    </row>
    <row r="21" spans="1:7" x14ac:dyDescent="0.2">
      <c r="A21" s="67"/>
      <c r="B21" s="2"/>
      <c r="C21" s="2"/>
      <c r="D21" s="82"/>
      <c r="E21" s="387"/>
      <c r="F21" s="381"/>
      <c r="G21" s="12"/>
    </row>
    <row r="22" spans="1:7" x14ac:dyDescent="0.2">
      <c r="A22" s="204" t="s">
        <v>3</v>
      </c>
      <c r="B22" s="2"/>
      <c r="C22" s="2"/>
      <c r="D22" s="82"/>
      <c r="E22" s="387"/>
      <c r="F22" s="381"/>
      <c r="G22" s="12"/>
    </row>
    <row r="23" spans="1:7" x14ac:dyDescent="0.2">
      <c r="A23" s="67" t="s">
        <v>49</v>
      </c>
      <c r="B23" s="2"/>
      <c r="C23" s="2"/>
      <c r="D23" s="205">
        <v>13042814</v>
      </c>
      <c r="E23" s="387">
        <f>F23-D23</f>
        <v>6468759</v>
      </c>
      <c r="F23" s="387">
        <v>19511573</v>
      </c>
      <c r="G23" s="12"/>
    </row>
    <row r="24" spans="1:7" x14ac:dyDescent="0.2">
      <c r="A24" s="67" t="s">
        <v>57</v>
      </c>
      <c r="B24" s="2"/>
      <c r="C24" s="2"/>
      <c r="D24" s="205">
        <v>2263081</v>
      </c>
      <c r="E24" s="387">
        <f t="shared" ref="E24:E29" si="1">F24-D24</f>
        <v>1317214</v>
      </c>
      <c r="F24" s="387">
        <v>3580295</v>
      </c>
      <c r="G24" s="12"/>
    </row>
    <row r="25" spans="1:7" x14ac:dyDescent="0.2">
      <c r="A25" s="67" t="s">
        <v>52</v>
      </c>
      <c r="B25" s="2"/>
      <c r="C25" s="2"/>
      <c r="D25" s="205">
        <v>9791129</v>
      </c>
      <c r="E25" s="387">
        <f t="shared" si="1"/>
        <v>1246345</v>
      </c>
      <c r="F25" s="387">
        <v>11037474</v>
      </c>
      <c r="G25" s="12"/>
    </row>
    <row r="26" spans="1:7" x14ac:dyDescent="0.2">
      <c r="A26" s="67" t="s">
        <v>35</v>
      </c>
      <c r="B26" s="2"/>
      <c r="C26" s="2"/>
      <c r="D26" s="205">
        <v>2100500</v>
      </c>
      <c r="E26" s="387">
        <f t="shared" si="1"/>
        <v>152000</v>
      </c>
      <c r="F26" s="387">
        <v>2252500</v>
      </c>
      <c r="G26" s="12"/>
    </row>
    <row r="27" spans="1:7" x14ac:dyDescent="0.2">
      <c r="A27" s="165" t="s">
        <v>36</v>
      </c>
      <c r="B27" s="13"/>
      <c r="C27" s="13"/>
      <c r="D27" s="205">
        <v>3041132</v>
      </c>
      <c r="E27" s="387">
        <f t="shared" si="1"/>
        <v>1285964</v>
      </c>
      <c r="F27" s="387">
        <v>4327096</v>
      </c>
      <c r="G27" s="12"/>
    </row>
    <row r="28" spans="1:7" x14ac:dyDescent="0.2">
      <c r="A28" s="67" t="s">
        <v>197</v>
      </c>
      <c r="B28" s="2"/>
      <c r="C28" s="2"/>
      <c r="D28" s="207">
        <v>4428388</v>
      </c>
      <c r="E28" s="387">
        <f t="shared" si="1"/>
        <v>-4344995</v>
      </c>
      <c r="F28" s="387">
        <v>83393</v>
      </c>
      <c r="G28" s="12"/>
    </row>
    <row r="29" spans="1:7" x14ac:dyDescent="0.2">
      <c r="A29" s="631" t="s">
        <v>53</v>
      </c>
      <c r="B29" s="632"/>
      <c r="C29" s="633"/>
      <c r="D29" s="205">
        <v>822555</v>
      </c>
      <c r="E29" s="387">
        <f t="shared" si="1"/>
        <v>3466769</v>
      </c>
      <c r="F29" s="387">
        <v>4289324</v>
      </c>
      <c r="G29" s="12"/>
    </row>
    <row r="30" spans="1:7" ht="13.5" customHeight="1" x14ac:dyDescent="0.2">
      <c r="A30" s="204" t="s">
        <v>6</v>
      </c>
      <c r="B30" s="3"/>
      <c r="C30" s="3"/>
      <c r="D30" s="206">
        <f>SUM(D23:D29)</f>
        <v>35489599</v>
      </c>
      <c r="E30" s="388">
        <f>SUM(E23:E29)</f>
        <v>9592056</v>
      </c>
      <c r="F30" s="380">
        <f>SUM(F23:F29)</f>
        <v>45081655</v>
      </c>
      <c r="G30" s="194"/>
    </row>
    <row r="31" spans="1:7" x14ac:dyDescent="0.2">
      <c r="A31" s="201"/>
      <c r="B31" s="22"/>
      <c r="C31" s="22"/>
      <c r="D31" s="96"/>
      <c r="E31" s="202"/>
      <c r="F31" s="96"/>
      <c r="G31" s="195"/>
    </row>
    <row r="32" spans="1:7" ht="13.5" customHeight="1" x14ac:dyDescent="0.2">
      <c r="A32" s="282"/>
      <c r="B32" s="198" t="s">
        <v>7</v>
      </c>
      <c r="C32" s="198"/>
      <c r="D32" s="208"/>
      <c r="E32" s="199"/>
      <c r="F32" s="208"/>
      <c r="G32" s="200"/>
    </row>
    <row r="33" spans="1:7" x14ac:dyDescent="0.2">
      <c r="A33" s="204"/>
      <c r="B33" s="8"/>
      <c r="C33" s="8"/>
      <c r="D33" s="209"/>
      <c r="E33" s="9"/>
      <c r="F33" s="209"/>
      <c r="G33" s="194"/>
    </row>
    <row r="34" spans="1:7" x14ac:dyDescent="0.2">
      <c r="A34" s="204" t="s">
        <v>2</v>
      </c>
      <c r="B34" s="2"/>
      <c r="C34" s="2"/>
      <c r="D34" s="359" t="s">
        <v>17</v>
      </c>
      <c r="E34" s="386" t="s">
        <v>124</v>
      </c>
      <c r="F34" s="408" t="s">
        <v>112</v>
      </c>
      <c r="G34" s="12"/>
    </row>
    <row r="35" spans="1:7" x14ac:dyDescent="0.2">
      <c r="A35" s="67" t="s">
        <v>50</v>
      </c>
      <c r="B35" s="2"/>
      <c r="C35" s="2"/>
      <c r="D35" s="205">
        <v>8362424</v>
      </c>
      <c r="E35" s="387">
        <f>F35-D35</f>
        <v>3198873</v>
      </c>
      <c r="F35" s="480">
        <v>11561297</v>
      </c>
      <c r="G35" s="12"/>
    </row>
    <row r="36" spans="1:7" x14ac:dyDescent="0.2">
      <c r="A36" s="67" t="s">
        <v>138</v>
      </c>
      <c r="B36" s="2"/>
      <c r="C36" s="2"/>
      <c r="D36" s="205">
        <v>0</v>
      </c>
      <c r="E36" s="387">
        <v>0</v>
      </c>
      <c r="F36" s="480">
        <v>5101340</v>
      </c>
      <c r="G36" s="12"/>
    </row>
    <row r="37" spans="1:7" x14ac:dyDescent="0.2">
      <c r="A37" s="67" t="s">
        <v>139</v>
      </c>
      <c r="B37" s="2"/>
      <c r="C37" s="2"/>
      <c r="D37" s="205">
        <v>0</v>
      </c>
      <c r="E37" s="387"/>
      <c r="F37" s="480">
        <v>0</v>
      </c>
      <c r="G37" s="12"/>
    </row>
    <row r="38" spans="1:7" ht="13.5" customHeight="1" x14ac:dyDescent="0.2">
      <c r="A38" s="204" t="s">
        <v>1</v>
      </c>
      <c r="B38" s="3"/>
      <c r="C38" s="3"/>
      <c r="D38" s="206">
        <f>SUM(D35:D36)</f>
        <v>8362424</v>
      </c>
      <c r="E38" s="388">
        <f>SUM(E35:E36)</f>
        <v>3198873</v>
      </c>
      <c r="F38" s="380">
        <f>SUM(F35:F36)</f>
        <v>16662637</v>
      </c>
      <c r="G38" s="194"/>
    </row>
    <row r="39" spans="1:7" x14ac:dyDescent="0.2">
      <c r="A39" s="67"/>
      <c r="B39" s="2"/>
      <c r="C39" s="2"/>
      <c r="D39" s="82"/>
      <c r="E39" s="387"/>
      <c r="F39" s="381"/>
      <c r="G39" s="12"/>
    </row>
    <row r="40" spans="1:7" x14ac:dyDescent="0.2">
      <c r="A40" s="204" t="s">
        <v>3</v>
      </c>
      <c r="B40" s="2"/>
      <c r="C40" s="2"/>
      <c r="D40" s="82"/>
      <c r="E40" s="387"/>
      <c r="F40" s="381"/>
      <c r="G40" s="12"/>
    </row>
    <row r="41" spans="1:7" x14ac:dyDescent="0.2">
      <c r="A41" s="67" t="s">
        <v>54</v>
      </c>
      <c r="B41" s="2"/>
      <c r="C41" s="2"/>
      <c r="D41" s="205">
        <v>3375115</v>
      </c>
      <c r="E41" s="387">
        <f>F41-D41</f>
        <v>-475589</v>
      </c>
      <c r="F41" s="387">
        <v>2899526</v>
      </c>
      <c r="G41" s="12"/>
    </row>
    <row r="42" spans="1:7" x14ac:dyDescent="0.2">
      <c r="A42" s="67" t="s">
        <v>55</v>
      </c>
      <c r="B42" s="2"/>
      <c r="C42" s="2"/>
      <c r="D42" s="205">
        <v>400000</v>
      </c>
      <c r="E42" s="387">
        <f t="shared" ref="E42:E43" si="2">F42-D42</f>
        <v>5855826</v>
      </c>
      <c r="F42" s="387">
        <v>6255826</v>
      </c>
      <c r="G42" s="12"/>
    </row>
    <row r="43" spans="1:7" x14ac:dyDescent="0.2">
      <c r="A43" s="67" t="s">
        <v>56</v>
      </c>
      <c r="B43" s="2"/>
      <c r="C43" s="2"/>
      <c r="D43" s="205">
        <v>0</v>
      </c>
      <c r="E43" s="387">
        <f t="shared" si="2"/>
        <v>53525</v>
      </c>
      <c r="F43" s="387">
        <v>53525</v>
      </c>
      <c r="G43" s="12"/>
    </row>
    <row r="44" spans="1:7" ht="13.5" customHeight="1" x14ac:dyDescent="0.2">
      <c r="A44" s="204" t="s">
        <v>6</v>
      </c>
      <c r="B44" s="3"/>
      <c r="C44" s="3"/>
      <c r="D44" s="206">
        <f>D41+D42+D43</f>
        <v>3775115</v>
      </c>
      <c r="E44" s="388">
        <f>SUM(E41:E43)</f>
        <v>5433762</v>
      </c>
      <c r="F44" s="380">
        <f>SUM(F41:F43)</f>
        <v>9208877</v>
      </c>
      <c r="G44" s="194"/>
    </row>
    <row r="45" spans="1:7" ht="13.5" thickBot="1" x14ac:dyDescent="0.25">
      <c r="A45" s="201"/>
      <c r="B45" s="22"/>
      <c r="C45" s="22"/>
      <c r="D45" s="97"/>
      <c r="E45" s="389"/>
      <c r="F45" s="382"/>
      <c r="G45" s="195"/>
    </row>
    <row r="46" spans="1:7" ht="13.5" customHeight="1" x14ac:dyDescent="0.2">
      <c r="A46" s="24" t="s">
        <v>8</v>
      </c>
      <c r="B46" s="25"/>
      <c r="C46" s="25"/>
      <c r="D46" s="210">
        <f>D38+D20</f>
        <v>39264714</v>
      </c>
      <c r="E46" s="390">
        <f>E20+E38</f>
        <v>9924478</v>
      </c>
      <c r="F46" s="383">
        <f>F20+F38</f>
        <v>54290532</v>
      </c>
      <c r="G46" s="196"/>
    </row>
    <row r="47" spans="1:7" ht="14.25" customHeight="1" thickBot="1" x14ac:dyDescent="0.25">
      <c r="A47" s="26" t="s">
        <v>9</v>
      </c>
      <c r="B47" s="27"/>
      <c r="C47" s="27"/>
      <c r="D47" s="211">
        <f>D30+D44</f>
        <v>39264714</v>
      </c>
      <c r="E47" s="391">
        <f>E30+E44</f>
        <v>15025818</v>
      </c>
      <c r="F47" s="384">
        <f>F30+F44</f>
        <v>54290532</v>
      </c>
      <c r="G47" s="197"/>
    </row>
    <row r="48" spans="1:7" x14ac:dyDescent="0.2">
      <c r="A48" s="1"/>
      <c r="B48" s="1"/>
      <c r="C48" s="1"/>
      <c r="D48" s="378"/>
      <c r="E48" s="5"/>
      <c r="F48" s="5"/>
      <c r="G48" s="5"/>
    </row>
    <row r="49" spans="1:7" x14ac:dyDescent="0.2">
      <c r="A49" s="181"/>
      <c r="B49" s="1"/>
      <c r="C49" s="1"/>
      <c r="D49" s="1"/>
      <c r="E49" s="1"/>
      <c r="F49" s="1"/>
      <c r="G49" s="1"/>
    </row>
  </sheetData>
  <mergeCells count="7">
    <mergeCell ref="A1:I1"/>
    <mergeCell ref="A2:H2"/>
    <mergeCell ref="D11:G11"/>
    <mergeCell ref="A11:C11"/>
    <mergeCell ref="A29:C29"/>
    <mergeCell ref="A6:F6"/>
    <mergeCell ref="B7:E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41"/>
  <sheetViews>
    <sheetView workbookViewId="0">
      <selection activeCell="F24" sqref="F24"/>
    </sheetView>
  </sheetViews>
  <sheetFormatPr defaultRowHeight="12.75" x14ac:dyDescent="0.2"/>
  <cols>
    <col min="2" max="2" width="31.42578125" customWidth="1"/>
    <col min="3" max="4" width="15.28515625" customWidth="1"/>
    <col min="5" max="5" width="11.140625" style="467" customWidth="1"/>
    <col min="6" max="6" width="9.85546875" bestFit="1" customWidth="1"/>
    <col min="7" max="7" width="9.85546875" customWidth="1"/>
    <col min="8" max="8" width="9.85546875" bestFit="1" customWidth="1"/>
    <col min="9" max="9" width="11" bestFit="1" customWidth="1"/>
    <col min="10" max="10" width="12" customWidth="1"/>
    <col min="11" max="11" width="9.42578125" bestFit="1" customWidth="1"/>
    <col min="12" max="12" width="11.7109375" customWidth="1"/>
    <col min="15" max="15" width="9.85546875" bestFit="1" customWidth="1"/>
    <col min="16" max="16" width="9.85546875" customWidth="1"/>
    <col min="17" max="17" width="9.85546875" bestFit="1" customWidth="1"/>
  </cols>
  <sheetData>
    <row r="1" spans="1:16" x14ac:dyDescent="0.2">
      <c r="B1" s="627" t="s">
        <v>218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</row>
    <row r="2" spans="1:16" x14ac:dyDescent="0.2">
      <c r="B2" s="627" t="s">
        <v>217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</row>
    <row r="3" spans="1:16" x14ac:dyDescent="0.2">
      <c r="C3" s="182"/>
      <c r="D3" s="182"/>
      <c r="E3"/>
      <c r="H3" s="182"/>
    </row>
    <row r="4" spans="1:16" x14ac:dyDescent="0.2">
      <c r="A4" s="4"/>
      <c r="B4" s="4"/>
      <c r="C4" s="4"/>
      <c r="D4" s="4"/>
      <c r="E4" s="641" t="s">
        <v>133</v>
      </c>
      <c r="F4" s="641"/>
      <c r="G4" s="641"/>
      <c r="H4" s="641"/>
      <c r="I4" s="641"/>
      <c r="J4" s="4"/>
    </row>
    <row r="5" spans="1:16" x14ac:dyDescent="0.2">
      <c r="A5" s="4"/>
      <c r="B5" s="4"/>
      <c r="C5" s="4"/>
      <c r="D5" s="4"/>
      <c r="E5" s="475"/>
      <c r="F5" s="475"/>
      <c r="G5" s="475"/>
      <c r="H5" s="475"/>
      <c r="I5" s="475"/>
      <c r="J5" s="4"/>
    </row>
    <row r="6" spans="1:16" x14ac:dyDescent="0.2">
      <c r="A6" s="4"/>
      <c r="B6" s="4"/>
      <c r="C6" s="4"/>
      <c r="D6" s="4"/>
      <c r="E6" s="640" t="s">
        <v>90</v>
      </c>
      <c r="F6" s="640"/>
      <c r="G6" s="640"/>
      <c r="H6" s="640"/>
      <c r="I6" s="640"/>
      <c r="J6" s="4"/>
    </row>
    <row r="7" spans="1:16" x14ac:dyDescent="0.2">
      <c r="A7" s="4"/>
      <c r="B7" s="4"/>
      <c r="C7" s="4"/>
      <c r="D7" s="4"/>
      <c r="E7" s="4"/>
      <c r="F7" s="640">
        <v>2018</v>
      </c>
      <c r="G7" s="640"/>
      <c r="H7" s="640"/>
      <c r="I7" s="4"/>
      <c r="J7" s="4"/>
    </row>
    <row r="8" spans="1:16" ht="13.5" thickBot="1" x14ac:dyDescent="0.25">
      <c r="E8"/>
      <c r="O8" s="296" t="s">
        <v>92</v>
      </c>
    </row>
    <row r="9" spans="1:16" x14ac:dyDescent="0.2">
      <c r="A9" s="105" t="s">
        <v>29</v>
      </c>
      <c r="B9" s="147"/>
      <c r="C9" s="678" t="s">
        <v>87</v>
      </c>
      <c r="D9" s="647"/>
      <c r="E9" s="679"/>
      <c r="F9" s="678" t="s">
        <v>88</v>
      </c>
      <c r="G9" s="647"/>
      <c r="H9" s="679"/>
      <c r="I9" s="678" t="s">
        <v>89</v>
      </c>
      <c r="J9" s="679"/>
      <c r="K9" s="678" t="s">
        <v>177</v>
      </c>
      <c r="L9" s="679"/>
      <c r="M9" s="678" t="s">
        <v>84</v>
      </c>
      <c r="N9" s="647"/>
      <c r="O9" s="670"/>
    </row>
    <row r="10" spans="1:16" ht="13.5" thickBot="1" x14ac:dyDescent="0.25">
      <c r="A10" s="148"/>
      <c r="B10" s="149"/>
      <c r="C10" s="598" t="s">
        <v>85</v>
      </c>
      <c r="D10" s="598"/>
      <c r="E10" s="599" t="s">
        <v>178</v>
      </c>
      <c r="F10" s="598" t="s">
        <v>85</v>
      </c>
      <c r="G10" s="598"/>
      <c r="H10" s="599" t="s">
        <v>178</v>
      </c>
      <c r="I10" s="598" t="s">
        <v>85</v>
      </c>
      <c r="J10" s="599" t="s">
        <v>178</v>
      </c>
      <c r="K10" s="598" t="s">
        <v>85</v>
      </c>
      <c r="L10" s="599" t="s">
        <v>178</v>
      </c>
      <c r="M10" s="598" t="s">
        <v>85</v>
      </c>
      <c r="N10" s="598"/>
      <c r="O10" s="600" t="s">
        <v>178</v>
      </c>
    </row>
    <row r="11" spans="1:16" ht="13.5" thickBot="1" x14ac:dyDescent="0.25">
      <c r="A11" s="105" t="s">
        <v>18</v>
      </c>
      <c r="B11" s="147"/>
      <c r="C11" s="500"/>
      <c r="D11" s="620"/>
      <c r="E11" s="601"/>
      <c r="F11" s="500"/>
      <c r="G11" s="620"/>
      <c r="H11" s="601"/>
      <c r="I11" s="500"/>
      <c r="J11" s="601"/>
      <c r="K11" s="500"/>
      <c r="L11" s="601"/>
      <c r="M11" s="500"/>
      <c r="N11" s="620"/>
      <c r="O11" s="602"/>
    </row>
    <row r="12" spans="1:16" ht="13.5" thickBot="1" x14ac:dyDescent="0.25">
      <c r="A12" s="668" t="s">
        <v>179</v>
      </c>
      <c r="B12" s="680"/>
      <c r="C12" s="342">
        <f>SUM(C13:C15)</f>
        <v>1175115</v>
      </c>
      <c r="D12" s="342">
        <f>SUM(D13:D16)</f>
        <v>-118140</v>
      </c>
      <c r="E12" s="342">
        <f>SUM(E13:E17)</f>
        <v>1156975</v>
      </c>
      <c r="F12" s="603">
        <f>SUM(F13:F17)</f>
        <v>0</v>
      </c>
      <c r="G12" s="603">
        <f>SUM(G13:G17)</f>
        <v>844001</v>
      </c>
      <c r="H12" s="603">
        <f>SUM(H13:H17)</f>
        <v>844001</v>
      </c>
      <c r="I12" s="342"/>
      <c r="J12" s="603"/>
      <c r="K12" s="342"/>
      <c r="L12" s="603"/>
      <c r="M12" s="545">
        <f>SUM(M13:M17)</f>
        <v>1175115</v>
      </c>
      <c r="N12" s="552"/>
      <c r="O12" s="402">
        <f>SUM(O13:O17)</f>
        <v>2000976</v>
      </c>
    </row>
    <row r="13" spans="1:16" x14ac:dyDescent="0.2">
      <c r="A13" s="332" t="s">
        <v>180</v>
      </c>
      <c r="B13" s="541"/>
      <c r="C13" s="343">
        <v>620115</v>
      </c>
      <c r="D13" s="343">
        <f>E13-C13</f>
        <v>0</v>
      </c>
      <c r="E13" s="343">
        <v>620115</v>
      </c>
      <c r="F13" s="343"/>
      <c r="G13" s="343">
        <f>H13-F13</f>
        <v>614965</v>
      </c>
      <c r="H13" s="344">
        <v>614965</v>
      </c>
      <c r="I13" s="343"/>
      <c r="J13" s="344"/>
      <c r="K13" s="343"/>
      <c r="L13" s="344"/>
      <c r="M13" s="343">
        <f>C13+F13+I13+K13</f>
        <v>620115</v>
      </c>
      <c r="N13" s="468"/>
      <c r="O13" s="405">
        <f>E13+H13+J13+L13</f>
        <v>1235080</v>
      </c>
    </row>
    <row r="14" spans="1:16" x14ac:dyDescent="0.2">
      <c r="A14" s="542" t="s">
        <v>181</v>
      </c>
      <c r="B14" s="153"/>
      <c r="C14" s="345">
        <v>55000</v>
      </c>
      <c r="D14" s="351">
        <f t="shared" ref="D14:D15" si="0">E14-C14</f>
        <v>0</v>
      </c>
      <c r="E14" s="345">
        <v>55000</v>
      </c>
      <c r="F14" s="345"/>
      <c r="G14" s="351">
        <f t="shared" ref="G14:G17" si="1">H14-F14</f>
        <v>0</v>
      </c>
      <c r="H14" s="346"/>
      <c r="I14" s="345"/>
      <c r="J14" s="346"/>
      <c r="K14" s="345"/>
      <c r="L14" s="346"/>
      <c r="M14" s="351">
        <f>C14+F14+I14+K14</f>
        <v>55000</v>
      </c>
      <c r="N14" s="469"/>
      <c r="O14" s="254">
        <f t="shared" ref="O14:O17" si="2">E14+H14+J14+L14</f>
        <v>55000</v>
      </c>
    </row>
    <row r="15" spans="1:16" x14ac:dyDescent="0.2">
      <c r="A15" s="654" t="s">
        <v>182</v>
      </c>
      <c r="B15" s="673"/>
      <c r="C15" s="351">
        <v>500000</v>
      </c>
      <c r="D15" s="347">
        <f t="shared" si="0"/>
        <v>-118140</v>
      </c>
      <c r="E15" s="351">
        <v>381860</v>
      </c>
      <c r="F15" s="546"/>
      <c r="G15" s="351">
        <f t="shared" si="1"/>
        <v>0</v>
      </c>
      <c r="H15" s="377"/>
      <c r="I15" s="546"/>
      <c r="J15" s="377"/>
      <c r="K15" s="546"/>
      <c r="L15" s="377"/>
      <c r="M15" s="351">
        <f>C15+F15+I15+K15</f>
        <v>500000</v>
      </c>
      <c r="N15" s="469"/>
      <c r="O15" s="254">
        <f t="shared" si="2"/>
        <v>381860</v>
      </c>
      <c r="P15" s="220"/>
    </row>
    <row r="16" spans="1:16" x14ac:dyDescent="0.2">
      <c r="A16" s="272" t="s">
        <v>183</v>
      </c>
      <c r="B16" s="604"/>
      <c r="C16" s="550"/>
      <c r="D16" s="550"/>
      <c r="E16" s="345"/>
      <c r="F16" s="550"/>
      <c r="G16" s="351">
        <f t="shared" si="1"/>
        <v>44500</v>
      </c>
      <c r="H16" s="346">
        <v>44500</v>
      </c>
      <c r="I16" s="550"/>
      <c r="J16" s="551"/>
      <c r="K16" s="550"/>
      <c r="L16" s="551"/>
      <c r="M16" s="351">
        <f>C16+F16+I16+K16</f>
        <v>0</v>
      </c>
      <c r="N16" s="469"/>
      <c r="O16" s="254">
        <f t="shared" si="2"/>
        <v>44500</v>
      </c>
      <c r="P16" s="220"/>
    </row>
    <row r="17" spans="1:16" ht="13.5" thickBot="1" x14ac:dyDescent="0.25">
      <c r="A17" s="674" t="s">
        <v>123</v>
      </c>
      <c r="B17" s="675"/>
      <c r="C17" s="418"/>
      <c r="D17" s="418"/>
      <c r="E17" s="418">
        <v>100000</v>
      </c>
      <c r="F17" s="418"/>
      <c r="G17" s="418">
        <f t="shared" si="1"/>
        <v>184536</v>
      </c>
      <c r="H17" s="417">
        <v>184536</v>
      </c>
      <c r="I17" s="596"/>
      <c r="J17" s="605"/>
      <c r="K17" s="596"/>
      <c r="L17" s="605"/>
      <c r="M17" s="418">
        <f>C17+F17+I17+K17</f>
        <v>0</v>
      </c>
      <c r="N17" s="621"/>
      <c r="O17" s="606">
        <f t="shared" si="2"/>
        <v>284536</v>
      </c>
      <c r="P17" s="220"/>
    </row>
    <row r="18" spans="1:16" ht="13.5" thickBot="1" x14ac:dyDescent="0.25">
      <c r="A18" s="607" t="s">
        <v>184</v>
      </c>
      <c r="B18" s="158"/>
      <c r="C18" s="608">
        <f>SUM(C19:C21)</f>
        <v>200000</v>
      </c>
      <c r="D18" s="608">
        <v>0</v>
      </c>
      <c r="E18" s="608">
        <f>SUM(E19:E21)</f>
        <v>200000</v>
      </c>
      <c r="F18" s="341">
        <f>F19</f>
        <v>0</v>
      </c>
      <c r="G18" s="341"/>
      <c r="H18" s="352">
        <f>H19</f>
        <v>0</v>
      </c>
      <c r="I18" s="403"/>
      <c r="J18" s="404"/>
      <c r="K18" s="403"/>
      <c r="L18" s="404"/>
      <c r="M18" s="341">
        <f>SUM(M19:M21)</f>
        <v>200000</v>
      </c>
      <c r="N18" s="341"/>
      <c r="O18" s="341">
        <f>SUM(O19:O21)</f>
        <v>200000</v>
      </c>
    </row>
    <row r="19" spans="1:16" x14ac:dyDescent="0.2">
      <c r="A19" s="154" t="s">
        <v>185</v>
      </c>
      <c r="B19" s="100"/>
      <c r="C19" s="347">
        <v>200000</v>
      </c>
      <c r="D19" s="347">
        <f>E19-C19</f>
        <v>-100000</v>
      </c>
      <c r="E19" s="347">
        <v>100000</v>
      </c>
      <c r="F19" s="347"/>
      <c r="G19" s="347"/>
      <c r="H19" s="348"/>
      <c r="I19" s="347"/>
      <c r="J19" s="348"/>
      <c r="K19" s="347"/>
      <c r="L19" s="348"/>
      <c r="M19" s="347">
        <f>C19</f>
        <v>200000</v>
      </c>
      <c r="N19" s="470"/>
      <c r="O19" s="406">
        <f>E19</f>
        <v>100000</v>
      </c>
    </row>
    <row r="20" spans="1:16" x14ac:dyDescent="0.2">
      <c r="A20" s="155" t="s">
        <v>123</v>
      </c>
      <c r="B20" s="156"/>
      <c r="C20" s="349"/>
      <c r="D20" s="347">
        <f t="shared" ref="D20:D21" si="3">E20-C20</f>
        <v>100000</v>
      </c>
      <c r="E20" s="351">
        <v>100000</v>
      </c>
      <c r="F20" s="349"/>
      <c r="G20" s="349"/>
      <c r="H20" s="350"/>
      <c r="I20" s="351"/>
      <c r="J20" s="350"/>
      <c r="K20" s="349"/>
      <c r="L20" s="350"/>
      <c r="M20" s="347">
        <f>C20</f>
        <v>0</v>
      </c>
      <c r="N20" s="470"/>
      <c r="O20" s="406">
        <f t="shared" ref="O20:O21" si="4">E20</f>
        <v>100000</v>
      </c>
    </row>
    <row r="21" spans="1:16" ht="13.5" thickBot="1" x14ac:dyDescent="0.25">
      <c r="A21" s="157"/>
      <c r="B21" s="129"/>
      <c r="C21" s="345"/>
      <c r="D21" s="347">
        <f t="shared" si="3"/>
        <v>0</v>
      </c>
      <c r="E21" s="345"/>
      <c r="F21" s="345"/>
      <c r="G21" s="345"/>
      <c r="H21" s="346"/>
      <c r="I21" s="345"/>
      <c r="J21" s="346"/>
      <c r="K21" s="345"/>
      <c r="L21" s="346"/>
      <c r="M21" s="347">
        <f>C21</f>
        <v>0</v>
      </c>
      <c r="N21" s="470"/>
      <c r="O21" s="406">
        <f t="shared" si="4"/>
        <v>0</v>
      </c>
    </row>
    <row r="22" spans="1:16" ht="13.5" thickBot="1" x14ac:dyDescent="0.25">
      <c r="A22" s="333" t="s">
        <v>186</v>
      </c>
      <c r="B22" s="158"/>
      <c r="C22" s="341">
        <f>SUM(C23:C25)</f>
        <v>1000000</v>
      </c>
      <c r="D22" s="341">
        <f>SUM(D23:D25)</f>
        <v>-356160</v>
      </c>
      <c r="E22" s="341">
        <f>SUM(E23:E25)</f>
        <v>643840</v>
      </c>
      <c r="F22" s="341">
        <f>F23</f>
        <v>0</v>
      </c>
      <c r="G22" s="341"/>
      <c r="H22" s="352">
        <f>H23</f>
        <v>0</v>
      </c>
      <c r="I22" s="341"/>
      <c r="J22" s="352"/>
      <c r="K22" s="341"/>
      <c r="L22" s="352"/>
      <c r="M22" s="341">
        <f>C22+F22+I22+K22</f>
        <v>1000000</v>
      </c>
      <c r="N22" s="435"/>
      <c r="O22" s="402">
        <f>SUM(O23:O25)</f>
        <v>643840</v>
      </c>
    </row>
    <row r="23" spans="1:16" x14ac:dyDescent="0.2">
      <c r="A23" s="154" t="s">
        <v>187</v>
      </c>
      <c r="B23" s="100"/>
      <c r="C23" s="347">
        <v>500000</v>
      </c>
      <c r="D23" s="347">
        <f>E23-C23</f>
        <v>-254980</v>
      </c>
      <c r="E23" s="347">
        <v>245020</v>
      </c>
      <c r="F23" s="347"/>
      <c r="G23" s="347"/>
      <c r="H23" s="348"/>
      <c r="I23" s="347"/>
      <c r="J23" s="348"/>
      <c r="K23" s="347"/>
      <c r="L23" s="348"/>
      <c r="M23" s="347">
        <f>C23+F23+I23+K23</f>
        <v>500000</v>
      </c>
      <c r="N23" s="470"/>
      <c r="O23" s="406">
        <f t="shared" ref="O23:O25" si="5">E23+H23+J23+L23</f>
        <v>245020</v>
      </c>
    </row>
    <row r="24" spans="1:16" x14ac:dyDescent="0.2">
      <c r="A24" s="154" t="s">
        <v>188</v>
      </c>
      <c r="B24" s="100"/>
      <c r="C24" s="347">
        <v>500000</v>
      </c>
      <c r="D24" s="347">
        <f t="shared" ref="D24:D25" si="6">E24-C24</f>
        <v>-251180</v>
      </c>
      <c r="E24" s="347">
        <v>248820</v>
      </c>
      <c r="F24" s="347"/>
      <c r="G24" s="347"/>
      <c r="H24" s="348"/>
      <c r="I24" s="347"/>
      <c r="J24" s="353"/>
      <c r="K24" s="351"/>
      <c r="L24" s="353"/>
      <c r="M24" s="351">
        <f>C24+F24+I24+K24</f>
        <v>500000</v>
      </c>
      <c r="N24" s="469"/>
      <c r="O24" s="254">
        <f t="shared" si="5"/>
        <v>248820</v>
      </c>
    </row>
    <row r="25" spans="1:16" x14ac:dyDescent="0.2">
      <c r="A25" s="159" t="s">
        <v>123</v>
      </c>
      <c r="B25" s="100"/>
      <c r="C25" s="351"/>
      <c r="D25" s="347">
        <f t="shared" si="6"/>
        <v>150000</v>
      </c>
      <c r="E25" s="351">
        <v>150000</v>
      </c>
      <c r="F25" s="351"/>
      <c r="G25" s="351"/>
      <c r="H25" s="353"/>
      <c r="I25" s="351"/>
      <c r="J25" s="353"/>
      <c r="K25" s="351"/>
      <c r="L25" s="353"/>
      <c r="M25" s="351">
        <f>C25+F25+I25+K25</f>
        <v>0</v>
      </c>
      <c r="N25" s="469"/>
      <c r="O25" s="254">
        <f t="shared" si="5"/>
        <v>150000</v>
      </c>
    </row>
    <row r="26" spans="1:16" ht="13.5" thickBot="1" x14ac:dyDescent="0.25">
      <c r="A26" s="160"/>
      <c r="B26" s="123"/>
      <c r="C26" s="354"/>
      <c r="D26" s="354"/>
      <c r="E26" s="354"/>
      <c r="F26" s="354"/>
      <c r="G26" s="354"/>
      <c r="H26" s="355"/>
      <c r="I26" s="354"/>
      <c r="J26" s="355"/>
      <c r="K26" s="354"/>
      <c r="L26" s="355"/>
      <c r="M26" s="354"/>
      <c r="N26" s="471"/>
      <c r="O26" s="407"/>
    </row>
    <row r="27" spans="1:16" ht="13.5" thickBot="1" x14ac:dyDescent="0.25">
      <c r="A27" s="479" t="s">
        <v>131</v>
      </c>
      <c r="B27" s="152"/>
      <c r="C27" s="341">
        <f>SUM(C28:C29)</f>
        <v>1000000</v>
      </c>
      <c r="D27" s="341">
        <f>SUM(D28:D29)</f>
        <v>-161289</v>
      </c>
      <c r="E27" s="341">
        <f>SUM(E28:E29)</f>
        <v>838711</v>
      </c>
      <c r="F27" s="341"/>
      <c r="G27" s="341"/>
      <c r="H27" s="352"/>
      <c r="I27" s="341"/>
      <c r="J27" s="352"/>
      <c r="K27" s="341"/>
      <c r="L27" s="352"/>
      <c r="M27" s="341">
        <f>C27</f>
        <v>1000000</v>
      </c>
      <c r="N27" s="435"/>
      <c r="O27" s="402">
        <f>SUM(O28:O29)</f>
        <v>838711</v>
      </c>
    </row>
    <row r="28" spans="1:16" x14ac:dyDescent="0.2">
      <c r="A28" s="676" t="s">
        <v>189</v>
      </c>
      <c r="B28" s="677"/>
      <c r="C28" s="354">
        <v>1000000</v>
      </c>
      <c r="D28" s="354">
        <f>E28-C28</f>
        <v>-389764</v>
      </c>
      <c r="E28" s="354">
        <v>610236</v>
      </c>
      <c r="F28" s="354"/>
      <c r="G28" s="354"/>
      <c r="H28" s="355"/>
      <c r="I28" s="354"/>
      <c r="J28" s="355"/>
      <c r="K28" s="354"/>
      <c r="L28" s="355"/>
      <c r="M28" s="354">
        <f>C28</f>
        <v>1000000</v>
      </c>
      <c r="N28" s="471"/>
      <c r="O28" s="407">
        <f t="shared" ref="O28:O39" si="7">E28+H28+J28+L28</f>
        <v>610236</v>
      </c>
    </row>
    <row r="29" spans="1:16" ht="13.5" thickBot="1" x14ac:dyDescent="0.25">
      <c r="A29" s="609" t="s">
        <v>123</v>
      </c>
      <c r="B29" s="610"/>
      <c r="C29" s="354"/>
      <c r="D29" s="354">
        <f>E29-C29</f>
        <v>228475</v>
      </c>
      <c r="E29" s="354">
        <v>228475</v>
      </c>
      <c r="F29" s="354"/>
      <c r="G29" s="354"/>
      <c r="H29" s="355"/>
      <c r="I29" s="354"/>
      <c r="J29" s="355"/>
      <c r="K29" s="354"/>
      <c r="L29" s="355"/>
      <c r="M29" s="354">
        <f>C29</f>
        <v>0</v>
      </c>
      <c r="N29" s="471"/>
      <c r="O29" s="407">
        <f>E29</f>
        <v>228475</v>
      </c>
    </row>
    <row r="30" spans="1:16" ht="13.5" thickBot="1" x14ac:dyDescent="0.25">
      <c r="A30" s="611" t="s">
        <v>46</v>
      </c>
      <c r="B30" s="612" t="s">
        <v>190</v>
      </c>
      <c r="C30" s="341">
        <v>0</v>
      </c>
      <c r="D30" s="341"/>
      <c r="E30" s="341">
        <f>SUM(E31:E32)</f>
        <v>60000</v>
      </c>
      <c r="F30" s="341"/>
      <c r="G30" s="341"/>
      <c r="H30" s="352"/>
      <c r="I30" s="341"/>
      <c r="J30" s="352"/>
      <c r="K30" s="341"/>
      <c r="L30" s="352"/>
      <c r="M30" s="343">
        <v>0</v>
      </c>
      <c r="N30" s="622"/>
      <c r="O30" s="402">
        <f t="shared" si="7"/>
        <v>60000</v>
      </c>
    </row>
    <row r="31" spans="1:16" x14ac:dyDescent="0.2">
      <c r="A31" s="159" t="s">
        <v>191</v>
      </c>
      <c r="B31" s="543"/>
      <c r="C31" s="347">
        <v>0</v>
      </c>
      <c r="D31" s="347"/>
      <c r="E31" s="347">
        <v>50000</v>
      </c>
      <c r="F31" s="347"/>
      <c r="G31" s="347"/>
      <c r="H31" s="348"/>
      <c r="I31" s="347"/>
      <c r="J31" s="348"/>
      <c r="K31" s="347"/>
      <c r="L31" s="348"/>
      <c r="M31" s="343">
        <f>C31+F31+I31+K31</f>
        <v>0</v>
      </c>
      <c r="N31" s="468"/>
      <c r="O31" s="405">
        <f t="shared" si="7"/>
        <v>50000</v>
      </c>
    </row>
    <row r="32" spans="1:16" ht="13.5" thickBot="1" x14ac:dyDescent="0.25">
      <c r="A32" s="157" t="s">
        <v>123</v>
      </c>
      <c r="B32" s="129"/>
      <c r="C32" s="345"/>
      <c r="D32" s="345"/>
      <c r="E32" s="345">
        <v>10000</v>
      </c>
      <c r="F32" s="345"/>
      <c r="G32" s="345"/>
      <c r="H32" s="346"/>
      <c r="I32" s="345"/>
      <c r="J32" s="346"/>
      <c r="K32" s="345"/>
      <c r="L32" s="346"/>
      <c r="M32" s="418">
        <f>C32+F32+I32+K32</f>
        <v>0</v>
      </c>
      <c r="N32" s="621"/>
      <c r="O32" s="606">
        <f t="shared" si="7"/>
        <v>10000</v>
      </c>
    </row>
    <row r="33" spans="1:16" s="38" customFormat="1" ht="13.5" thickBot="1" x14ac:dyDescent="0.25">
      <c r="A33" s="613" t="s">
        <v>192</v>
      </c>
      <c r="B33" s="612"/>
      <c r="C33" s="341"/>
      <c r="D33" s="341"/>
      <c r="E33" s="341"/>
      <c r="F33" s="341"/>
      <c r="G33" s="341">
        <f>SUM(G34:G35)</f>
        <v>928000</v>
      </c>
      <c r="H33" s="352">
        <f>SUM(H34:H35)</f>
        <v>928000</v>
      </c>
      <c r="I33" s="341"/>
      <c r="J33" s="352"/>
      <c r="K33" s="341"/>
      <c r="L33" s="352"/>
      <c r="M33" s="341">
        <f>C33+F33+I33+K33</f>
        <v>0</v>
      </c>
      <c r="N33" s="435"/>
      <c r="O33" s="402">
        <f t="shared" si="7"/>
        <v>928000</v>
      </c>
    </row>
    <row r="34" spans="1:16" x14ac:dyDescent="0.2">
      <c r="A34" s="614" t="s">
        <v>193</v>
      </c>
      <c r="B34" s="615"/>
      <c r="C34" s="343"/>
      <c r="D34" s="343"/>
      <c r="E34" s="343"/>
      <c r="F34" s="343"/>
      <c r="G34" s="343">
        <f>H34-F34</f>
        <v>24000</v>
      </c>
      <c r="H34" s="344">
        <v>24000</v>
      </c>
      <c r="I34" s="343"/>
      <c r="J34" s="344"/>
      <c r="K34" s="343"/>
      <c r="L34" s="344"/>
      <c r="M34" s="343">
        <f>C34+F34+I34+K34</f>
        <v>0</v>
      </c>
      <c r="N34" s="468"/>
      <c r="O34" s="405">
        <f t="shared" si="7"/>
        <v>24000</v>
      </c>
    </row>
    <row r="35" spans="1:16" ht="13.5" thickBot="1" x14ac:dyDescent="0.25">
      <c r="A35" s="157" t="s">
        <v>194</v>
      </c>
      <c r="B35" s="129"/>
      <c r="C35" s="418"/>
      <c r="D35" s="418"/>
      <c r="E35" s="418"/>
      <c r="F35" s="418"/>
      <c r="G35" s="418">
        <f>H35-F35</f>
        <v>904000</v>
      </c>
      <c r="H35" s="417">
        <v>904000</v>
      </c>
      <c r="I35" s="418"/>
      <c r="J35" s="417"/>
      <c r="K35" s="418"/>
      <c r="L35" s="417"/>
      <c r="M35" s="418">
        <f>C35+F35+I35+K35</f>
        <v>0</v>
      </c>
      <c r="N35" s="621"/>
      <c r="O35" s="606">
        <f t="shared" si="7"/>
        <v>904000</v>
      </c>
    </row>
    <row r="36" spans="1:16" s="38" customFormat="1" ht="13.5" thickBot="1" x14ac:dyDescent="0.25">
      <c r="A36" s="265" t="s">
        <v>195</v>
      </c>
      <c r="B36" s="612"/>
      <c r="C36" s="341"/>
      <c r="D36" s="341"/>
      <c r="E36" s="341"/>
      <c r="F36" s="341">
        <v>400000</v>
      </c>
      <c r="G36" s="341">
        <f>SUM(G37:G38)</f>
        <v>4083825</v>
      </c>
      <c r="H36" s="352">
        <f>SUM(H37:H38)</f>
        <v>4483825</v>
      </c>
      <c r="I36" s="341"/>
      <c r="J36" s="352"/>
      <c r="K36" s="341"/>
      <c r="L36" s="352"/>
      <c r="M36" s="341">
        <v>400000</v>
      </c>
      <c r="N36" s="435"/>
      <c r="O36" s="402">
        <f t="shared" si="7"/>
        <v>4483825</v>
      </c>
    </row>
    <row r="37" spans="1:16" x14ac:dyDescent="0.2">
      <c r="A37" s="272" t="s">
        <v>196</v>
      </c>
      <c r="B37" s="604"/>
      <c r="C37" s="550"/>
      <c r="D37" s="550"/>
      <c r="E37" s="345"/>
      <c r="F37" s="345">
        <v>400000</v>
      </c>
      <c r="G37" s="354">
        <f>H37-F37</f>
        <v>3924340</v>
      </c>
      <c r="H37" s="344">
        <v>4324340</v>
      </c>
      <c r="I37" s="545"/>
      <c r="J37" s="507"/>
      <c r="K37" s="545"/>
      <c r="L37" s="507"/>
      <c r="M37" s="343">
        <f>C37+F37+I37+K37</f>
        <v>400000</v>
      </c>
      <c r="N37" s="468"/>
      <c r="O37" s="405">
        <f t="shared" si="7"/>
        <v>4324340</v>
      </c>
      <c r="P37" s="220"/>
    </row>
    <row r="38" spans="1:16" x14ac:dyDescent="0.2">
      <c r="A38" s="157" t="s">
        <v>123</v>
      </c>
      <c r="B38" s="129"/>
      <c r="C38" s="345"/>
      <c r="D38" s="345"/>
      <c r="E38" s="345"/>
      <c r="F38" s="345"/>
      <c r="G38" s="354">
        <f>H38-F38</f>
        <v>159485</v>
      </c>
      <c r="H38" s="353">
        <v>159485</v>
      </c>
      <c r="I38" s="351"/>
      <c r="J38" s="353"/>
      <c r="K38" s="351"/>
      <c r="L38" s="353"/>
      <c r="M38" s="351">
        <f>C38+F38+I38+K38</f>
        <v>0</v>
      </c>
      <c r="N38" s="469"/>
      <c r="O38" s="254">
        <f t="shared" si="7"/>
        <v>159485</v>
      </c>
    </row>
    <row r="39" spans="1:16" ht="13.5" thickBot="1" x14ac:dyDescent="0.25">
      <c r="A39" s="157"/>
      <c r="B39" s="129"/>
      <c r="C39" s="345"/>
      <c r="D39" s="345"/>
      <c r="E39" s="345"/>
      <c r="F39" s="345"/>
      <c r="G39" s="345"/>
      <c r="H39" s="616"/>
      <c r="I39" s="617"/>
      <c r="J39" s="616"/>
      <c r="K39" s="617"/>
      <c r="L39" s="616"/>
      <c r="M39" s="617">
        <f>C39+F39+I39+K39</f>
        <v>0</v>
      </c>
      <c r="N39" s="623"/>
      <c r="O39" s="618">
        <f t="shared" si="7"/>
        <v>0</v>
      </c>
    </row>
    <row r="40" spans="1:16" ht="14.25" thickTop="1" thickBot="1" x14ac:dyDescent="0.25">
      <c r="A40" s="162" t="s">
        <v>64</v>
      </c>
      <c r="B40" s="163"/>
      <c r="C40" s="356">
        <f>C12+C18+C22+C27</f>
        <v>3375115</v>
      </c>
      <c r="D40" s="356"/>
      <c r="E40" s="356">
        <f>E12+E18+E22+E27+E30</f>
        <v>2899526</v>
      </c>
      <c r="F40" s="356">
        <f>F37</f>
        <v>400000</v>
      </c>
      <c r="G40" s="356"/>
      <c r="H40" s="356">
        <f>H12+H33+H36</f>
        <v>6255826</v>
      </c>
      <c r="I40" s="356"/>
      <c r="J40" s="356"/>
      <c r="K40" s="356"/>
      <c r="L40" s="356"/>
      <c r="M40" s="356">
        <f>M12+M18+M22+M27+M30+M33+M36</f>
        <v>3775115</v>
      </c>
      <c r="N40" s="624"/>
      <c r="O40" s="619">
        <f>O36+O33+O30+O27+O22+O12+O18</f>
        <v>9155352</v>
      </c>
    </row>
    <row r="41" spans="1:16" ht="13.5" thickTop="1" x14ac:dyDescent="0.2"/>
  </sheetData>
  <mergeCells count="14">
    <mergeCell ref="I9:J9"/>
    <mergeCell ref="K9:L9"/>
    <mergeCell ref="M9:O9"/>
    <mergeCell ref="A12:B12"/>
    <mergeCell ref="B1:L1"/>
    <mergeCell ref="B2:L2"/>
    <mergeCell ref="E4:I4"/>
    <mergeCell ref="E6:I6"/>
    <mergeCell ref="F7:H7"/>
    <mergeCell ref="A15:B15"/>
    <mergeCell ref="A17:B17"/>
    <mergeCell ref="A28:B28"/>
    <mergeCell ref="C9:E9"/>
    <mergeCell ref="F9:H9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30"/>
  <sheetViews>
    <sheetView workbookViewId="0">
      <selection activeCell="C1" sqref="C1:L1"/>
    </sheetView>
  </sheetViews>
  <sheetFormatPr defaultRowHeight="12.75" x14ac:dyDescent="0.2"/>
  <cols>
    <col min="1" max="1" width="7.85546875" customWidth="1"/>
    <col min="3" max="3" width="18.42578125" customWidth="1"/>
    <col min="4" max="12" width="9.7109375" customWidth="1"/>
    <col min="13" max="13" width="18.85546875" customWidth="1"/>
    <col min="14" max="14" width="16.28515625" customWidth="1"/>
    <col min="15" max="15" width="14.140625" customWidth="1"/>
  </cols>
  <sheetData>
    <row r="1" spans="1:15" x14ac:dyDescent="0.2">
      <c r="C1" s="627" t="s">
        <v>201</v>
      </c>
      <c r="D1" s="627"/>
      <c r="E1" s="627"/>
      <c r="F1" s="627"/>
      <c r="G1" s="627"/>
      <c r="H1" s="627"/>
      <c r="I1" s="627"/>
      <c r="J1" s="627"/>
      <c r="K1" s="627"/>
      <c r="L1" s="627"/>
    </row>
    <row r="2" spans="1:15" x14ac:dyDescent="0.2">
      <c r="C2" s="627" t="s">
        <v>200</v>
      </c>
      <c r="D2" s="627"/>
      <c r="E2" s="627"/>
      <c r="F2" s="627"/>
      <c r="G2" s="627"/>
      <c r="H2" s="627"/>
      <c r="I2" s="627"/>
      <c r="J2" s="627"/>
      <c r="K2" s="627"/>
      <c r="L2" s="627"/>
    </row>
    <row r="3" spans="1:15" x14ac:dyDescent="0.2">
      <c r="A3" s="4"/>
      <c r="B3" s="4"/>
      <c r="C3" s="4"/>
    </row>
    <row r="4" spans="1:15" x14ac:dyDescent="0.2">
      <c r="A4" s="4"/>
      <c r="B4" s="4"/>
      <c r="C4" s="357"/>
      <c r="D4" s="641" t="s">
        <v>133</v>
      </c>
      <c r="E4" s="641"/>
      <c r="F4" s="641"/>
      <c r="G4" s="641"/>
      <c r="H4" s="641"/>
      <c r="I4" s="641"/>
      <c r="J4" s="641"/>
      <c r="K4" s="641"/>
      <c r="L4" s="641"/>
    </row>
    <row r="5" spans="1:15" x14ac:dyDescent="0.2">
      <c r="A5" s="4"/>
      <c r="B5" s="4"/>
      <c r="C5" s="357"/>
      <c r="D5" s="219"/>
      <c r="E5" s="419"/>
      <c r="F5" s="219"/>
      <c r="G5" s="219"/>
      <c r="H5" s="419"/>
      <c r="I5" s="219"/>
      <c r="J5" s="219"/>
      <c r="K5" s="419"/>
      <c r="L5" s="219"/>
    </row>
    <row r="6" spans="1:15" x14ac:dyDescent="0.2">
      <c r="A6" s="4"/>
      <c r="B6" s="4"/>
      <c r="C6" s="4"/>
      <c r="D6" s="640" t="s">
        <v>34</v>
      </c>
      <c r="E6" s="640"/>
      <c r="F6" s="640"/>
      <c r="G6" s="640"/>
      <c r="H6" s="640"/>
      <c r="I6" s="640"/>
      <c r="J6" s="640"/>
      <c r="K6" s="640"/>
      <c r="L6" s="640"/>
    </row>
    <row r="7" spans="1:15" x14ac:dyDescent="0.2">
      <c r="A7" s="4"/>
      <c r="B7" s="4"/>
      <c r="C7" s="4"/>
      <c r="D7" s="4"/>
      <c r="E7" s="4"/>
      <c r="F7" s="4"/>
      <c r="G7" s="4">
        <v>2018</v>
      </c>
      <c r="H7" s="4"/>
      <c r="I7" s="4"/>
      <c r="J7" s="4"/>
      <c r="K7" s="4"/>
      <c r="L7" s="4"/>
    </row>
    <row r="8" spans="1:15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5" ht="13.5" thickBot="1" x14ac:dyDescent="0.25">
      <c r="A9" s="31"/>
      <c r="B9" s="226" t="s">
        <v>12</v>
      </c>
      <c r="C9" s="34"/>
      <c r="D9" s="637" t="s">
        <v>13</v>
      </c>
      <c r="E9" s="638"/>
      <c r="F9" s="639"/>
      <c r="G9" s="637" t="s">
        <v>14</v>
      </c>
      <c r="H9" s="638"/>
      <c r="I9" s="639"/>
      <c r="J9" s="637" t="s">
        <v>15</v>
      </c>
      <c r="K9" s="638"/>
      <c r="L9" s="639"/>
      <c r="M9" s="637" t="s">
        <v>11</v>
      </c>
      <c r="N9" s="638"/>
      <c r="O9" s="639"/>
    </row>
    <row r="10" spans="1:15" ht="15" customHeight="1" thickBot="1" x14ac:dyDescent="0.25">
      <c r="A10" s="10" t="s">
        <v>19</v>
      </c>
      <c r="B10" s="642" t="s">
        <v>21</v>
      </c>
      <c r="C10" s="643"/>
      <c r="D10" s="637" t="s">
        <v>70</v>
      </c>
      <c r="E10" s="638"/>
      <c r="F10" s="639"/>
      <c r="G10" s="637" t="s">
        <v>69</v>
      </c>
      <c r="H10" s="638"/>
      <c r="I10" s="639"/>
      <c r="J10" s="637" t="s">
        <v>62</v>
      </c>
      <c r="K10" s="638"/>
      <c r="L10" s="639"/>
      <c r="M10" s="637" t="s">
        <v>149</v>
      </c>
      <c r="N10" s="638"/>
      <c r="O10" s="639"/>
    </row>
    <row r="11" spans="1:15" ht="15" customHeight="1" thickBot="1" x14ac:dyDescent="0.25">
      <c r="A11" s="276" t="s">
        <v>20</v>
      </c>
      <c r="B11" s="644"/>
      <c r="C11" s="645"/>
      <c r="D11" s="185" t="s">
        <v>17</v>
      </c>
      <c r="E11" s="420" t="s">
        <v>124</v>
      </c>
      <c r="F11" s="186" t="s">
        <v>112</v>
      </c>
      <c r="G11" s="185" t="s">
        <v>17</v>
      </c>
      <c r="H11" s="420" t="s">
        <v>124</v>
      </c>
      <c r="I11" s="186" t="s">
        <v>112</v>
      </c>
      <c r="J11" s="185" t="s">
        <v>17</v>
      </c>
      <c r="K11" s="420" t="s">
        <v>124</v>
      </c>
      <c r="L11" s="186" t="s">
        <v>112</v>
      </c>
      <c r="M11" s="185" t="s">
        <v>17</v>
      </c>
      <c r="N11" s="420" t="s">
        <v>124</v>
      </c>
      <c r="O11" s="186" t="s">
        <v>112</v>
      </c>
    </row>
    <row r="12" spans="1:15" x14ac:dyDescent="0.2">
      <c r="A12" s="10" t="s">
        <v>18</v>
      </c>
      <c r="B12" s="10"/>
      <c r="C12" s="35"/>
      <c r="D12" s="283"/>
      <c r="E12" s="421"/>
      <c r="F12" s="284"/>
      <c r="G12" s="285"/>
      <c r="H12" s="421"/>
      <c r="I12" s="284"/>
      <c r="J12" s="285"/>
      <c r="K12" s="421"/>
      <c r="L12" s="284"/>
      <c r="M12" s="285"/>
      <c r="N12" s="421"/>
      <c r="O12" s="284"/>
    </row>
    <row r="13" spans="1:15" x14ac:dyDescent="0.2">
      <c r="A13" s="282"/>
      <c r="B13" s="282"/>
      <c r="C13" s="428"/>
      <c r="D13" s="429"/>
      <c r="E13" s="429"/>
      <c r="F13" s="429"/>
      <c r="G13" s="278"/>
      <c r="H13" s="422"/>
      <c r="I13" s="279"/>
      <c r="J13" s="278"/>
      <c r="K13" s="422"/>
      <c r="L13" s="279"/>
      <c r="M13" s="278"/>
      <c r="N13" s="422"/>
      <c r="O13" s="279"/>
    </row>
    <row r="14" spans="1:15" x14ac:dyDescent="0.2">
      <c r="A14" s="481" t="s">
        <v>41</v>
      </c>
      <c r="B14" s="482" t="s">
        <v>140</v>
      </c>
      <c r="C14" s="483"/>
      <c r="D14" s="487">
        <v>10192658</v>
      </c>
      <c r="E14" s="353">
        <f>F14-D14</f>
        <v>1083324</v>
      </c>
      <c r="F14" s="487">
        <v>11275982</v>
      </c>
      <c r="G14" s="212"/>
      <c r="H14" s="425"/>
      <c r="I14" s="253"/>
      <c r="J14" s="212"/>
      <c r="K14" s="425"/>
      <c r="L14" s="253"/>
      <c r="M14" s="212">
        <f>D14+G14+J14</f>
        <v>10192658</v>
      </c>
      <c r="N14" s="425">
        <f>O14-M14</f>
        <v>1083324</v>
      </c>
      <c r="O14" s="253">
        <f>F14+I14+L14</f>
        <v>11275982</v>
      </c>
    </row>
    <row r="15" spans="1:15" x14ac:dyDescent="0.2">
      <c r="A15" s="481" t="s">
        <v>59</v>
      </c>
      <c r="B15" s="482" t="s">
        <v>73</v>
      </c>
      <c r="C15" s="483"/>
      <c r="D15" s="487">
        <v>183870</v>
      </c>
      <c r="E15" s="353">
        <f t="shared" ref="E15:E26" si="0">F15-D15</f>
        <v>0</v>
      </c>
      <c r="F15" s="487">
        <v>183870</v>
      </c>
      <c r="G15" s="212"/>
      <c r="H15" s="425"/>
      <c r="I15" s="253"/>
      <c r="J15" s="212"/>
      <c r="K15" s="425"/>
      <c r="L15" s="253"/>
      <c r="M15" s="212">
        <f t="shared" ref="M15:M25" si="1">D15+G15+J15</f>
        <v>183870</v>
      </c>
      <c r="N15" s="425">
        <f t="shared" ref="N15:N25" si="2">O15-M15</f>
        <v>0</v>
      </c>
      <c r="O15" s="253">
        <f t="shared" ref="O15:O25" si="3">F15+I15+L15</f>
        <v>183870</v>
      </c>
    </row>
    <row r="16" spans="1:15" x14ac:dyDescent="0.2">
      <c r="A16" s="481" t="s">
        <v>42</v>
      </c>
      <c r="B16" s="482" t="s">
        <v>74</v>
      </c>
      <c r="C16" s="483"/>
      <c r="D16" s="487">
        <v>512000</v>
      </c>
      <c r="E16" s="353">
        <f t="shared" si="0"/>
        <v>0</v>
      </c>
      <c r="F16" s="487">
        <v>512000</v>
      </c>
      <c r="G16" s="212"/>
      <c r="H16" s="425"/>
      <c r="I16" s="253"/>
      <c r="J16" s="212"/>
      <c r="K16" s="425"/>
      <c r="L16" s="253"/>
      <c r="M16" s="212">
        <f t="shared" si="1"/>
        <v>512000</v>
      </c>
      <c r="N16" s="425">
        <f t="shared" si="2"/>
        <v>0</v>
      </c>
      <c r="O16" s="253">
        <f t="shared" si="3"/>
        <v>512000</v>
      </c>
    </row>
    <row r="17" spans="1:15" x14ac:dyDescent="0.2">
      <c r="A17" s="481" t="s">
        <v>58</v>
      </c>
      <c r="B17" s="482" t="s">
        <v>75</v>
      </c>
      <c r="C17" s="483"/>
      <c r="D17" s="487">
        <v>958900</v>
      </c>
      <c r="E17" s="353">
        <f t="shared" si="0"/>
        <v>0</v>
      </c>
      <c r="F17" s="487">
        <v>958900</v>
      </c>
      <c r="G17" s="212"/>
      <c r="H17" s="425"/>
      <c r="I17" s="253"/>
      <c r="J17" s="212"/>
      <c r="K17" s="425"/>
      <c r="L17" s="253"/>
      <c r="M17" s="212">
        <f t="shared" si="1"/>
        <v>958900</v>
      </c>
      <c r="N17" s="425">
        <f t="shared" si="2"/>
        <v>0</v>
      </c>
      <c r="O17" s="253">
        <f t="shared" si="3"/>
        <v>958900</v>
      </c>
    </row>
    <row r="18" spans="1:15" x14ac:dyDescent="0.2">
      <c r="A18" s="481" t="s">
        <v>43</v>
      </c>
      <c r="B18" s="482" t="s">
        <v>141</v>
      </c>
      <c r="C18" s="483"/>
      <c r="D18" s="487"/>
      <c r="E18" s="353"/>
      <c r="F18" s="487"/>
      <c r="G18" s="212"/>
      <c r="H18" s="425"/>
      <c r="I18" s="253"/>
      <c r="J18" s="212"/>
      <c r="K18" s="425"/>
      <c r="L18" s="253"/>
      <c r="M18" s="212"/>
      <c r="N18" s="425"/>
      <c r="O18" s="253"/>
    </row>
    <row r="19" spans="1:15" x14ac:dyDescent="0.2">
      <c r="A19" s="484">
        <v>107060</v>
      </c>
      <c r="B19" s="482" t="s">
        <v>142</v>
      </c>
      <c r="C19" s="483"/>
      <c r="D19" s="487">
        <v>2214000</v>
      </c>
      <c r="E19" s="353">
        <f t="shared" si="0"/>
        <v>364845</v>
      </c>
      <c r="F19" s="487">
        <v>2578845</v>
      </c>
      <c r="G19" s="212"/>
      <c r="H19" s="425"/>
      <c r="I19" s="253"/>
      <c r="J19" s="212"/>
      <c r="K19" s="425"/>
      <c r="L19" s="253"/>
      <c r="M19" s="212">
        <f t="shared" si="1"/>
        <v>2214000</v>
      </c>
      <c r="N19" s="425">
        <f t="shared" si="2"/>
        <v>364845</v>
      </c>
      <c r="O19" s="253">
        <f t="shared" si="3"/>
        <v>2578845</v>
      </c>
    </row>
    <row r="20" spans="1:15" x14ac:dyDescent="0.2">
      <c r="A20" s="484">
        <v>107055</v>
      </c>
      <c r="B20" s="482" t="s">
        <v>60</v>
      </c>
      <c r="C20" s="483"/>
      <c r="D20" s="487">
        <v>3100000</v>
      </c>
      <c r="E20" s="353">
        <v>0</v>
      </c>
      <c r="F20" s="487">
        <v>3100000</v>
      </c>
      <c r="G20" s="212"/>
      <c r="H20" s="425"/>
      <c r="I20" s="253"/>
      <c r="J20" s="212"/>
      <c r="K20" s="353"/>
      <c r="L20" s="253"/>
      <c r="M20" s="212">
        <f t="shared" si="1"/>
        <v>3100000</v>
      </c>
      <c r="N20" s="425">
        <f t="shared" si="2"/>
        <v>0</v>
      </c>
      <c r="O20" s="253">
        <f t="shared" si="3"/>
        <v>3100000</v>
      </c>
    </row>
    <row r="21" spans="1:15" x14ac:dyDescent="0.2">
      <c r="A21" s="481" t="s">
        <v>108</v>
      </c>
      <c r="B21" s="482" t="s">
        <v>114</v>
      </c>
      <c r="C21" s="483"/>
      <c r="D21" s="487"/>
      <c r="E21" s="353"/>
      <c r="F21" s="487"/>
      <c r="G21" s="212"/>
      <c r="H21" s="425"/>
      <c r="I21" s="253"/>
      <c r="J21" s="212">
        <v>8193633</v>
      </c>
      <c r="K21" s="353">
        <f>L21-J21</f>
        <v>152000</v>
      </c>
      <c r="L21" s="253">
        <v>8345633</v>
      </c>
      <c r="M21" s="212">
        <f t="shared" si="1"/>
        <v>8193633</v>
      </c>
      <c r="N21" s="425">
        <f t="shared" si="2"/>
        <v>152000</v>
      </c>
      <c r="O21" s="253">
        <f t="shared" si="3"/>
        <v>8345633</v>
      </c>
    </row>
    <row r="22" spans="1:15" x14ac:dyDescent="0.2">
      <c r="A22" s="481" t="s">
        <v>44</v>
      </c>
      <c r="B22" s="482" t="s">
        <v>77</v>
      </c>
      <c r="C22" s="483"/>
      <c r="D22" s="487">
        <v>1800000</v>
      </c>
      <c r="E22" s="353">
        <f t="shared" si="0"/>
        <v>0</v>
      </c>
      <c r="F22" s="487">
        <v>1800000</v>
      </c>
      <c r="G22" s="258"/>
      <c r="H22" s="426"/>
      <c r="I22" s="259"/>
      <c r="J22" s="212"/>
      <c r="K22" s="353"/>
      <c r="L22" s="439"/>
      <c r="M22" s="212">
        <f t="shared" si="1"/>
        <v>1800000</v>
      </c>
      <c r="N22" s="425">
        <f t="shared" si="2"/>
        <v>0</v>
      </c>
      <c r="O22" s="253">
        <f t="shared" si="3"/>
        <v>1800000</v>
      </c>
    </row>
    <row r="23" spans="1:15" x14ac:dyDescent="0.2">
      <c r="A23" s="481" t="s">
        <v>45</v>
      </c>
      <c r="B23" s="482" t="s">
        <v>143</v>
      </c>
      <c r="C23" s="483"/>
      <c r="D23" s="487"/>
      <c r="E23" s="353"/>
      <c r="F23" s="487"/>
      <c r="G23" s="258"/>
      <c r="H23" s="426"/>
      <c r="I23" s="259"/>
      <c r="J23" s="212"/>
      <c r="K23" s="353"/>
      <c r="L23" s="439"/>
      <c r="M23" s="212"/>
      <c r="N23" s="425"/>
      <c r="O23" s="253"/>
    </row>
    <row r="24" spans="1:15" x14ac:dyDescent="0.2">
      <c r="A24" s="481" t="s">
        <v>40</v>
      </c>
      <c r="B24" s="635" t="s">
        <v>144</v>
      </c>
      <c r="C24" s="636"/>
      <c r="D24" s="487">
        <v>1907229</v>
      </c>
      <c r="E24" s="353">
        <v>0</v>
      </c>
      <c r="F24" s="487">
        <v>1907229</v>
      </c>
      <c r="G24" s="258"/>
      <c r="H24" s="426"/>
      <c r="I24" s="259"/>
      <c r="J24" s="212"/>
      <c r="K24" s="353"/>
      <c r="L24" s="439"/>
      <c r="M24" s="212">
        <f t="shared" si="1"/>
        <v>1907229</v>
      </c>
      <c r="N24" s="425">
        <f t="shared" si="2"/>
        <v>0</v>
      </c>
      <c r="O24" s="253">
        <f t="shared" si="3"/>
        <v>1907229</v>
      </c>
    </row>
    <row r="25" spans="1:15" x14ac:dyDescent="0.2">
      <c r="A25" s="484">
        <v>900020</v>
      </c>
      <c r="B25" s="482" t="s">
        <v>145</v>
      </c>
      <c r="C25" s="483"/>
      <c r="D25" s="487"/>
      <c r="E25" s="353">
        <f t="shared" si="0"/>
        <v>0</v>
      </c>
      <c r="F25" s="487"/>
      <c r="G25" s="258">
        <v>1785000</v>
      </c>
      <c r="H25" s="426">
        <f>I25-G25</f>
        <v>1658667</v>
      </c>
      <c r="I25" s="259">
        <v>3443667</v>
      </c>
      <c r="J25" s="212"/>
      <c r="K25" s="353"/>
      <c r="L25" s="439"/>
      <c r="M25" s="212">
        <f t="shared" si="1"/>
        <v>1785000</v>
      </c>
      <c r="N25" s="425">
        <f t="shared" si="2"/>
        <v>1658667</v>
      </c>
      <c r="O25" s="253">
        <f t="shared" si="3"/>
        <v>3443667</v>
      </c>
    </row>
    <row r="26" spans="1:15" x14ac:dyDescent="0.2">
      <c r="A26" s="481" t="s">
        <v>39</v>
      </c>
      <c r="B26" s="485" t="s">
        <v>146</v>
      </c>
      <c r="C26" s="486"/>
      <c r="D26" s="441">
        <v>0</v>
      </c>
      <c r="E26" s="353">
        <f t="shared" si="0"/>
        <v>0</v>
      </c>
      <c r="F26" s="441">
        <v>0</v>
      </c>
      <c r="G26" s="258"/>
      <c r="H26" s="426"/>
      <c r="I26" s="259"/>
      <c r="J26" s="212"/>
      <c r="K26" s="353"/>
      <c r="L26" s="439"/>
      <c r="M26" s="212"/>
      <c r="N26" s="425"/>
      <c r="O26" s="253"/>
    </row>
    <row r="27" spans="1:15" x14ac:dyDescent="0.2">
      <c r="A27" s="481" t="s">
        <v>107</v>
      </c>
      <c r="B27" s="485" t="s">
        <v>147</v>
      </c>
      <c r="C27" s="486"/>
      <c r="D27" s="441"/>
      <c r="E27" s="353"/>
      <c r="F27" s="441"/>
      <c r="G27" s="440"/>
      <c r="H27" s="425"/>
      <c r="I27" s="253"/>
      <c r="J27" s="212"/>
      <c r="K27" s="353"/>
      <c r="L27" s="286"/>
      <c r="M27" s="212"/>
      <c r="N27" s="425"/>
      <c r="O27" s="253"/>
    </row>
    <row r="28" spans="1:15" x14ac:dyDescent="0.2">
      <c r="A28" s="481" t="s">
        <v>115</v>
      </c>
      <c r="B28" s="485" t="s">
        <v>148</v>
      </c>
      <c r="C28" s="486"/>
      <c r="D28" s="441"/>
      <c r="E28" s="353"/>
      <c r="F28" s="441"/>
      <c r="G28" s="212"/>
      <c r="H28" s="425"/>
      <c r="I28" s="286"/>
      <c r="J28" s="212"/>
      <c r="K28" s="353"/>
      <c r="L28" s="286"/>
      <c r="M28" s="212"/>
      <c r="N28" s="425"/>
      <c r="O28" s="253"/>
    </row>
    <row r="29" spans="1:15" ht="13.5" thickBot="1" x14ac:dyDescent="0.25">
      <c r="A29" s="288"/>
      <c r="B29" s="288"/>
      <c r="C29" s="277"/>
      <c r="D29" s="289"/>
      <c r="E29" s="423"/>
      <c r="F29" s="287"/>
      <c r="G29" s="256"/>
      <c r="H29" s="427"/>
      <c r="I29" s="257"/>
      <c r="J29" s="256"/>
      <c r="K29" s="427"/>
      <c r="L29" s="257"/>
      <c r="M29" s="212"/>
      <c r="N29" s="427"/>
      <c r="O29" s="253"/>
    </row>
    <row r="30" spans="1:15" ht="13.5" thickBot="1" x14ac:dyDescent="0.25">
      <c r="A30" s="273"/>
      <c r="B30" s="273" t="s">
        <v>64</v>
      </c>
      <c r="C30" s="280"/>
      <c r="D30" s="281">
        <f>SUM(D14:D27)</f>
        <v>20868657</v>
      </c>
      <c r="E30" s="424">
        <f>SUM(E13:E28)</f>
        <v>1448169</v>
      </c>
      <c r="F30" s="261">
        <f>SUM(F14:F27)</f>
        <v>22316826</v>
      </c>
      <c r="G30" s="281">
        <f>SUM(G14:G27)</f>
        <v>1785000</v>
      </c>
      <c r="H30" s="281">
        <f>SUM(H14:H27)</f>
        <v>1658667</v>
      </c>
      <c r="I30" s="261">
        <f>SUM(I14:I28)</f>
        <v>3443667</v>
      </c>
      <c r="J30" s="281">
        <f>SUM(J14:J27)</f>
        <v>8193633</v>
      </c>
      <c r="K30" s="281">
        <f>SUM(K14:K27)</f>
        <v>152000</v>
      </c>
      <c r="L30" s="261">
        <f>SUM(L13:L28)</f>
        <v>8345633</v>
      </c>
      <c r="M30" s="281">
        <f>SUM(M14:M27)</f>
        <v>30847290</v>
      </c>
      <c r="N30" s="281">
        <f>SUM(N14:N27)</f>
        <v>3258836</v>
      </c>
      <c r="O30" s="261">
        <f>SUM(O13:O28)</f>
        <v>34106126</v>
      </c>
    </row>
  </sheetData>
  <mergeCells count="14">
    <mergeCell ref="B24:C24"/>
    <mergeCell ref="M9:O9"/>
    <mergeCell ref="C1:L1"/>
    <mergeCell ref="C2:L2"/>
    <mergeCell ref="D6:L6"/>
    <mergeCell ref="D4:L4"/>
    <mergeCell ref="D9:F9"/>
    <mergeCell ref="G9:I9"/>
    <mergeCell ref="J9:L9"/>
    <mergeCell ref="D10:F10"/>
    <mergeCell ref="G10:I10"/>
    <mergeCell ref="J10:L10"/>
    <mergeCell ref="M10:O10"/>
    <mergeCell ref="B10:C11"/>
  </mergeCells>
  <phoneticPr fontId="6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23"/>
  <sheetViews>
    <sheetView workbookViewId="0">
      <selection sqref="A1:J1"/>
    </sheetView>
  </sheetViews>
  <sheetFormatPr defaultRowHeight="12.75" x14ac:dyDescent="0.2"/>
  <cols>
    <col min="1" max="1" width="4" customWidth="1"/>
    <col min="2" max="2" width="7.28515625" customWidth="1"/>
    <col min="6" max="6" width="8.42578125" customWidth="1"/>
    <col min="7" max="7" width="9.7109375" customWidth="1"/>
    <col min="8" max="8" width="12.42578125" customWidth="1"/>
    <col min="9" max="10" width="9.7109375" customWidth="1"/>
  </cols>
  <sheetData>
    <row r="1" spans="1:10" x14ac:dyDescent="0.2">
      <c r="A1" s="627" t="s">
        <v>203</v>
      </c>
      <c r="B1" s="627"/>
      <c r="C1" s="627"/>
      <c r="D1" s="627"/>
      <c r="E1" s="627"/>
      <c r="F1" s="627"/>
      <c r="G1" s="627"/>
      <c r="H1" s="627"/>
      <c r="I1" s="627"/>
      <c r="J1" s="627"/>
    </row>
    <row r="2" spans="1:10" ht="15" customHeight="1" x14ac:dyDescent="0.2">
      <c r="A2" s="627" t="s">
        <v>202</v>
      </c>
      <c r="B2" s="627"/>
      <c r="C2" s="627"/>
      <c r="D2" s="627"/>
      <c r="E2" s="627"/>
      <c r="F2" s="627"/>
      <c r="G2" s="627"/>
      <c r="H2" s="627"/>
      <c r="I2" s="627"/>
      <c r="J2" s="627"/>
    </row>
    <row r="3" spans="1:10" ht="15" x14ac:dyDescent="0.25">
      <c r="A3" s="181"/>
      <c r="B3" s="37"/>
      <c r="C3" s="37"/>
      <c r="J3" s="38"/>
    </row>
    <row r="4" spans="1:10" ht="15" x14ac:dyDescent="0.25">
      <c r="A4" s="37"/>
      <c r="B4" s="37"/>
      <c r="C4" s="640" t="s">
        <v>133</v>
      </c>
      <c r="D4" s="640"/>
      <c r="E4" s="640"/>
      <c r="F4" s="640"/>
      <c r="G4" s="640"/>
    </row>
    <row r="5" spans="1:10" ht="15" x14ac:dyDescent="0.25">
      <c r="A5" s="37"/>
      <c r="G5" s="37"/>
    </row>
    <row r="6" spans="1:10" ht="15" x14ac:dyDescent="0.25">
      <c r="B6" s="37"/>
      <c r="C6" s="640" t="s">
        <v>91</v>
      </c>
      <c r="D6" s="640"/>
      <c r="E6" s="640"/>
      <c r="F6" s="640"/>
      <c r="G6" s="640"/>
    </row>
    <row r="7" spans="1:10" x14ac:dyDescent="0.2">
      <c r="D7" s="38"/>
      <c r="E7" s="358">
        <v>2018</v>
      </c>
    </row>
    <row r="8" spans="1:10" ht="13.5" thickBot="1" x14ac:dyDescent="0.25">
      <c r="J8" s="296" t="s">
        <v>92</v>
      </c>
    </row>
    <row r="9" spans="1:10" ht="15.75" customHeight="1" x14ac:dyDescent="0.2">
      <c r="A9" s="146"/>
      <c r="B9" s="40"/>
      <c r="C9" s="146"/>
      <c r="D9" s="40"/>
      <c r="E9" s="40"/>
      <c r="F9" s="40"/>
      <c r="G9" s="363"/>
      <c r="H9" s="145"/>
      <c r="I9" s="150"/>
      <c r="J9" s="144"/>
    </row>
    <row r="10" spans="1:10" ht="15" customHeight="1" thickBot="1" x14ac:dyDescent="0.25">
      <c r="A10" s="111" t="s">
        <v>19</v>
      </c>
      <c r="B10" s="43" t="s">
        <v>20</v>
      </c>
      <c r="C10" s="111"/>
      <c r="D10" s="43" t="s">
        <v>21</v>
      </c>
      <c r="E10" s="43"/>
      <c r="F10" s="23"/>
      <c r="G10" s="312" t="s">
        <v>17</v>
      </c>
      <c r="H10" s="488" t="s">
        <v>124</v>
      </c>
      <c r="I10" s="489" t="s">
        <v>112</v>
      </c>
      <c r="J10" s="143"/>
    </row>
    <row r="11" spans="1:10" ht="14.25" customHeight="1" x14ac:dyDescent="0.2">
      <c r="A11" s="10" t="s">
        <v>22</v>
      </c>
      <c r="B11" s="11"/>
      <c r="C11" s="10" t="s">
        <v>23</v>
      </c>
      <c r="D11" s="11"/>
      <c r="E11" s="11"/>
      <c r="F11" s="11"/>
      <c r="G11" s="142"/>
      <c r="H11" s="141"/>
      <c r="I11" s="228"/>
      <c r="J11" s="140"/>
    </row>
    <row r="12" spans="1:10" x14ac:dyDescent="0.2">
      <c r="A12" s="67"/>
      <c r="B12" s="218" t="s">
        <v>41</v>
      </c>
      <c r="C12" s="65" t="s">
        <v>105</v>
      </c>
      <c r="D12" s="66"/>
      <c r="E12" s="66"/>
      <c r="F12" s="2"/>
      <c r="G12" s="490">
        <f>SUM(G13:G16)</f>
        <v>55000</v>
      </c>
      <c r="H12" s="213">
        <f t="shared" ref="H12:I12" si="0">SUM(H14:H16)</f>
        <v>0</v>
      </c>
      <c r="I12" s="213">
        <f t="shared" si="0"/>
        <v>55000</v>
      </c>
      <c r="J12" s="53"/>
    </row>
    <row r="13" spans="1:10" x14ac:dyDescent="0.2">
      <c r="A13" s="67"/>
      <c r="B13" s="218"/>
      <c r="C13" s="165" t="s">
        <v>150</v>
      </c>
      <c r="D13" s="66"/>
      <c r="E13" s="66"/>
      <c r="F13" s="2"/>
      <c r="G13" s="490">
        <v>0</v>
      </c>
      <c r="H13" s="304">
        <v>0</v>
      </c>
      <c r="I13" s="304">
        <v>0</v>
      </c>
      <c r="J13" s="53"/>
    </row>
    <row r="14" spans="1:10" x14ac:dyDescent="0.2">
      <c r="A14" s="67"/>
      <c r="B14" s="218"/>
      <c r="C14" s="67" t="s">
        <v>63</v>
      </c>
      <c r="D14" s="2"/>
      <c r="E14" s="2"/>
      <c r="F14" s="2"/>
      <c r="G14" s="214">
        <v>25000</v>
      </c>
      <c r="H14" s="306">
        <f>I14-G14</f>
        <v>0</v>
      </c>
      <c r="I14" s="306">
        <v>25000</v>
      </c>
      <c r="J14" s="53"/>
    </row>
    <row r="15" spans="1:10" x14ac:dyDescent="0.2">
      <c r="A15" s="67"/>
      <c r="B15" s="218"/>
      <c r="C15" s="67" t="s">
        <v>151</v>
      </c>
      <c r="D15" s="2"/>
      <c r="E15" s="2"/>
      <c r="F15" s="2"/>
      <c r="G15" s="214">
        <v>30000</v>
      </c>
      <c r="H15" s="306">
        <f>I15-G15</f>
        <v>0</v>
      </c>
      <c r="I15" s="306">
        <v>30000</v>
      </c>
      <c r="J15" s="53"/>
    </row>
    <row r="16" spans="1:10" x14ac:dyDescent="0.2">
      <c r="A16" s="67"/>
      <c r="B16" s="218"/>
      <c r="C16" s="67" t="s">
        <v>113</v>
      </c>
      <c r="D16" s="2"/>
      <c r="E16" s="2"/>
      <c r="F16" s="2"/>
      <c r="G16" s="214">
        <v>0</v>
      </c>
      <c r="H16" s="306">
        <v>0</v>
      </c>
      <c r="I16" s="306">
        <v>0</v>
      </c>
      <c r="J16" s="53"/>
    </row>
    <row r="17" spans="1:10" x14ac:dyDescent="0.2">
      <c r="A17" s="67"/>
      <c r="B17" s="218"/>
      <c r="C17" s="491"/>
      <c r="D17" s="2"/>
      <c r="E17" s="2"/>
      <c r="F17" s="2"/>
      <c r="G17" s="214"/>
      <c r="H17" s="306"/>
      <c r="I17" s="328"/>
      <c r="J17" s="53"/>
    </row>
    <row r="18" spans="1:10" ht="13.5" thickBot="1" x14ac:dyDescent="0.25">
      <c r="A18" s="139"/>
      <c r="B18" s="217"/>
      <c r="C18" s="139"/>
      <c r="D18" s="85"/>
      <c r="E18" s="85"/>
      <c r="F18" s="85"/>
      <c r="G18" s="215"/>
      <c r="H18" s="392"/>
      <c r="I18" s="410"/>
      <c r="J18" s="138"/>
    </row>
    <row r="19" spans="1:10" ht="13.5" thickBot="1" x14ac:dyDescent="0.25">
      <c r="A19" s="17"/>
      <c r="B19" s="36"/>
      <c r="C19" s="31" t="s">
        <v>64</v>
      </c>
      <c r="D19" s="34"/>
      <c r="E19" s="34"/>
      <c r="F19" s="32"/>
      <c r="G19" s="216">
        <f>G12</f>
        <v>55000</v>
      </c>
      <c r="H19" s="216">
        <f t="shared" ref="H19:I19" si="1">H12</f>
        <v>0</v>
      </c>
      <c r="I19" s="216">
        <f t="shared" si="1"/>
        <v>55000</v>
      </c>
      <c r="J19" s="137"/>
    </row>
    <row r="20" spans="1:10" x14ac:dyDescent="0.2">
      <c r="A20" s="67"/>
      <c r="B20" s="218"/>
      <c r="C20" s="67"/>
      <c r="D20" s="2"/>
      <c r="E20" s="2"/>
      <c r="F20" s="2"/>
      <c r="G20" s="214"/>
      <c r="H20" s="306"/>
      <c r="I20" s="328"/>
      <c r="J20" s="53"/>
    </row>
    <row r="21" spans="1:10" x14ac:dyDescent="0.2">
      <c r="A21" s="67"/>
      <c r="B21" s="218"/>
      <c r="C21" s="71"/>
      <c r="D21" s="2"/>
      <c r="E21" s="2"/>
      <c r="F21" s="2"/>
      <c r="G21" s="214"/>
      <c r="H21" s="306"/>
      <c r="I21" s="328"/>
      <c r="J21" s="53"/>
    </row>
    <row r="22" spans="1:10" ht="13.5" thickBot="1" x14ac:dyDescent="0.25">
      <c r="A22" s="139"/>
      <c r="B22" s="217"/>
      <c r="C22" s="139"/>
      <c r="D22" s="85"/>
      <c r="E22" s="85"/>
      <c r="F22" s="85"/>
      <c r="G22" s="215"/>
      <c r="H22" s="392"/>
      <c r="I22" s="410"/>
      <c r="J22" s="138"/>
    </row>
    <row r="23" spans="1:10" ht="13.5" thickBot="1" x14ac:dyDescent="0.25">
      <c r="A23" s="17"/>
      <c r="B23" s="36"/>
      <c r="C23" s="31" t="s">
        <v>64</v>
      </c>
      <c r="D23" s="34"/>
      <c r="E23" s="34"/>
      <c r="F23" s="32"/>
      <c r="G23" s="216">
        <f>G12</f>
        <v>55000</v>
      </c>
      <c r="H23" s="216">
        <f t="shared" ref="H23:I23" si="2">H12</f>
        <v>0</v>
      </c>
      <c r="I23" s="216">
        <f t="shared" si="2"/>
        <v>55000</v>
      </c>
      <c r="J23" s="137"/>
    </row>
  </sheetData>
  <mergeCells count="4">
    <mergeCell ref="C6:G6"/>
    <mergeCell ref="C4:G4"/>
    <mergeCell ref="A2:J2"/>
    <mergeCell ref="A1:J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43"/>
  <sheetViews>
    <sheetView workbookViewId="0">
      <selection activeCell="I3" sqref="I3"/>
    </sheetView>
  </sheetViews>
  <sheetFormatPr defaultRowHeight="12.75" x14ac:dyDescent="0.2"/>
  <cols>
    <col min="1" max="1" width="4.5703125" customWidth="1"/>
    <col min="2" max="2" width="7.140625" customWidth="1"/>
    <col min="3" max="3" width="5.7109375" customWidth="1"/>
    <col min="6" max="6" width="13.85546875" customWidth="1"/>
    <col min="7" max="7" width="9.85546875" customWidth="1"/>
    <col min="8" max="8" width="9.7109375" customWidth="1"/>
    <col min="9" max="9" width="10.140625" bestFit="1" customWidth="1"/>
    <col min="10" max="10" width="8.85546875" customWidth="1"/>
  </cols>
  <sheetData>
    <row r="1" spans="1:10" x14ac:dyDescent="0.2">
      <c r="A1" s="627" t="s">
        <v>205</v>
      </c>
      <c r="B1" s="627"/>
      <c r="C1" s="627"/>
      <c r="D1" s="627"/>
      <c r="E1" s="627"/>
      <c r="F1" s="627"/>
      <c r="G1" s="627"/>
      <c r="H1" s="627"/>
      <c r="I1" s="627"/>
      <c r="J1" s="627"/>
    </row>
    <row r="2" spans="1:10" ht="15" customHeight="1" x14ac:dyDescent="0.2">
      <c r="A2" s="627" t="s">
        <v>204</v>
      </c>
      <c r="B2" s="627"/>
      <c r="C2" s="627"/>
      <c r="D2" s="627"/>
      <c r="E2" s="627"/>
      <c r="F2" s="627"/>
      <c r="G2" s="627"/>
      <c r="H2" s="627"/>
      <c r="I2" s="627"/>
      <c r="J2" s="627"/>
    </row>
    <row r="3" spans="1:10" ht="15" x14ac:dyDescent="0.25">
      <c r="A3" s="181"/>
      <c r="B3" s="37"/>
      <c r="C3" s="37"/>
      <c r="J3" s="38"/>
    </row>
    <row r="4" spans="1:10" ht="15" x14ac:dyDescent="0.25">
      <c r="A4" s="37"/>
      <c r="B4" s="37"/>
      <c r="C4" s="37"/>
      <c r="D4" s="640"/>
      <c r="E4" s="640"/>
      <c r="F4" s="640"/>
      <c r="G4" s="640"/>
    </row>
    <row r="5" spans="1:10" ht="15" x14ac:dyDescent="0.25">
      <c r="A5" s="37"/>
      <c r="B5" s="37"/>
      <c r="C5" s="37"/>
      <c r="D5" s="37"/>
      <c r="G5" s="37"/>
    </row>
    <row r="6" spans="1:10" ht="15" x14ac:dyDescent="0.25">
      <c r="A6" s="37"/>
      <c r="B6" s="37"/>
      <c r="C6" s="37"/>
      <c r="D6" s="640" t="s">
        <v>133</v>
      </c>
      <c r="E6" s="640"/>
      <c r="F6" s="640"/>
      <c r="G6" s="640"/>
    </row>
    <row r="7" spans="1:10" ht="15" x14ac:dyDescent="0.25">
      <c r="A7" s="37"/>
      <c r="B7" s="37"/>
      <c r="C7" s="37"/>
      <c r="D7" s="37"/>
      <c r="G7" s="37"/>
    </row>
    <row r="8" spans="1:10" ht="15" x14ac:dyDescent="0.25">
      <c r="A8" s="37"/>
      <c r="B8" s="37"/>
      <c r="C8" s="37"/>
      <c r="D8" s="640" t="s">
        <v>93</v>
      </c>
      <c r="E8" s="640"/>
      <c r="F8" s="640"/>
      <c r="G8" s="640"/>
    </row>
    <row r="9" spans="1:10" x14ac:dyDescent="0.2">
      <c r="D9" s="4"/>
      <c r="E9" s="646">
        <v>2018</v>
      </c>
      <c r="F9" s="646"/>
    </row>
    <row r="10" spans="1:10" ht="13.5" thickBot="1" x14ac:dyDescent="0.25">
      <c r="D10" s="4"/>
      <c r="E10" s="477"/>
      <c r="F10" s="477"/>
      <c r="J10" s="296" t="s">
        <v>92</v>
      </c>
    </row>
    <row r="11" spans="1:10" x14ac:dyDescent="0.2">
      <c r="A11" s="39"/>
      <c r="B11" s="39"/>
      <c r="C11" s="40"/>
      <c r="D11" s="40"/>
      <c r="E11" s="40"/>
      <c r="F11" s="40"/>
      <c r="G11" s="363"/>
      <c r="H11" s="41"/>
      <c r="I11" s="41"/>
      <c r="J11" s="60"/>
    </row>
    <row r="12" spans="1:10" ht="13.5" thickBot="1" x14ac:dyDescent="0.25">
      <c r="A12" s="42" t="s">
        <v>19</v>
      </c>
      <c r="B12" s="42" t="s">
        <v>20</v>
      </c>
      <c r="C12" s="43"/>
      <c r="D12" s="43" t="s">
        <v>21</v>
      </c>
      <c r="E12" s="43"/>
      <c r="F12" s="23"/>
      <c r="G12" s="312" t="s">
        <v>17</v>
      </c>
      <c r="H12" s="492" t="s">
        <v>112</v>
      </c>
      <c r="I12" s="488" t="s">
        <v>119</v>
      </c>
      <c r="J12" s="61"/>
    </row>
    <row r="13" spans="1:10" x14ac:dyDescent="0.2">
      <c r="A13" s="44" t="s">
        <v>22</v>
      </c>
      <c r="B13" s="44"/>
      <c r="C13" s="11" t="s">
        <v>23</v>
      </c>
      <c r="D13" s="11"/>
      <c r="E13" s="11"/>
      <c r="F13" s="45"/>
      <c r="G13" s="46"/>
      <c r="H13" s="47"/>
      <c r="I13" s="411"/>
      <c r="J13" s="48"/>
    </row>
    <row r="14" spans="1:10" x14ac:dyDescent="0.2">
      <c r="A14" s="360"/>
      <c r="B14" s="360"/>
      <c r="C14" s="14"/>
      <c r="D14" s="14"/>
      <c r="E14" s="14"/>
      <c r="F14" s="361"/>
      <c r="G14" s="362"/>
      <c r="H14" s="63"/>
      <c r="I14" s="412"/>
      <c r="J14" s="64"/>
    </row>
    <row r="15" spans="1:10" x14ac:dyDescent="0.2">
      <c r="A15" s="15"/>
      <c r="B15" s="230">
        <v>900020</v>
      </c>
      <c r="C15" s="385" t="s">
        <v>102</v>
      </c>
      <c r="D15" s="49"/>
      <c r="E15" s="49"/>
      <c r="F15" s="50"/>
      <c r="G15" s="222">
        <f>SUM(G18:G23)</f>
        <v>1785000</v>
      </c>
      <c r="H15" s="393">
        <f>SUM(H17:H23)</f>
        <v>1658667</v>
      </c>
      <c r="I15" s="393">
        <f>SUM(I17:I23)</f>
        <v>3443667</v>
      </c>
      <c r="J15" s="136"/>
    </row>
    <row r="16" spans="1:10" x14ac:dyDescent="0.2">
      <c r="A16" s="15"/>
      <c r="B16" s="230"/>
      <c r="C16" s="385"/>
      <c r="D16" s="49"/>
      <c r="E16" s="49"/>
      <c r="F16" s="50"/>
      <c r="G16" s="222"/>
      <c r="H16" s="393"/>
      <c r="I16" s="393"/>
      <c r="J16" s="136"/>
    </row>
    <row r="17" spans="1:10" ht="12.75" hidden="1" customHeight="1" x14ac:dyDescent="0.2">
      <c r="A17" s="15"/>
      <c r="B17" s="15"/>
      <c r="C17" s="2"/>
      <c r="D17" s="493"/>
      <c r="E17" s="493"/>
      <c r="F17" s="494"/>
      <c r="G17" s="495"/>
      <c r="H17" s="496"/>
      <c r="I17" s="496"/>
      <c r="J17" s="53"/>
    </row>
    <row r="18" spans="1:10" x14ac:dyDescent="0.2">
      <c r="A18" s="15"/>
      <c r="B18" s="15"/>
      <c r="C18" s="2"/>
      <c r="D18" s="191" t="s">
        <v>100</v>
      </c>
      <c r="E18" s="191"/>
      <c r="F18" s="497"/>
      <c r="G18" s="212">
        <v>850000</v>
      </c>
      <c r="H18" s="353">
        <f>I18-G18</f>
        <v>249792</v>
      </c>
      <c r="I18" s="353">
        <v>1099792</v>
      </c>
      <c r="J18" s="53"/>
    </row>
    <row r="19" spans="1:10" x14ac:dyDescent="0.2">
      <c r="A19" s="15"/>
      <c r="B19" s="15"/>
      <c r="C19" s="2"/>
      <c r="D19" s="2" t="s">
        <v>65</v>
      </c>
      <c r="E19" s="2"/>
      <c r="F19" s="51"/>
      <c r="G19" s="212">
        <v>350000</v>
      </c>
      <c r="H19" s="353">
        <f t="shared" ref="H19:H23" si="0">I19-G19</f>
        <v>1408875</v>
      </c>
      <c r="I19" s="353">
        <v>1758875</v>
      </c>
      <c r="J19" s="53"/>
    </row>
    <row r="20" spans="1:10" x14ac:dyDescent="0.2">
      <c r="A20" s="15"/>
      <c r="B20" s="15"/>
      <c r="C20" s="2"/>
      <c r="D20" s="13"/>
      <c r="E20" s="13"/>
      <c r="F20" s="51"/>
      <c r="G20" s="212"/>
      <c r="H20" s="353">
        <f t="shared" si="0"/>
        <v>0</v>
      </c>
      <c r="I20" s="353"/>
      <c r="J20" s="53"/>
    </row>
    <row r="21" spans="1:10" x14ac:dyDescent="0.2">
      <c r="A21" s="15"/>
      <c r="B21" s="15"/>
      <c r="C21" s="2"/>
      <c r="D21" s="2" t="s">
        <v>66</v>
      </c>
      <c r="E21" s="2"/>
      <c r="F21" s="51"/>
      <c r="G21" s="212">
        <v>550000</v>
      </c>
      <c r="H21" s="353">
        <f t="shared" si="0"/>
        <v>0</v>
      </c>
      <c r="I21" s="353">
        <v>550000</v>
      </c>
      <c r="J21" s="53"/>
    </row>
    <row r="22" spans="1:10" x14ac:dyDescent="0.2">
      <c r="A22" s="15"/>
      <c r="B22" s="15"/>
      <c r="C22" s="2"/>
      <c r="D22" s="2" t="s">
        <v>152</v>
      </c>
      <c r="E22" s="2"/>
      <c r="F22" s="51"/>
      <c r="G22" s="212">
        <v>0</v>
      </c>
      <c r="H22" s="353">
        <f t="shared" si="0"/>
        <v>0</v>
      </c>
      <c r="I22" s="353">
        <v>0</v>
      </c>
      <c r="J22" s="53"/>
    </row>
    <row r="23" spans="1:10" x14ac:dyDescent="0.2">
      <c r="A23" s="15"/>
      <c r="B23" s="15"/>
      <c r="C23" s="2"/>
      <c r="D23" s="2" t="s">
        <v>116</v>
      </c>
      <c r="E23" s="2"/>
      <c r="F23" s="51"/>
      <c r="G23" s="214">
        <v>35000</v>
      </c>
      <c r="H23" s="353">
        <f t="shared" si="0"/>
        <v>0</v>
      </c>
      <c r="I23" s="353">
        <v>35000</v>
      </c>
      <c r="J23" s="53"/>
    </row>
    <row r="24" spans="1:10" x14ac:dyDescent="0.2">
      <c r="A24" s="15"/>
      <c r="B24" s="15"/>
      <c r="C24" s="2"/>
      <c r="D24" s="2"/>
      <c r="E24" s="2"/>
      <c r="F24" s="51"/>
      <c r="G24" s="214"/>
      <c r="H24" s="353"/>
      <c r="I24" s="328"/>
      <c r="J24" s="53"/>
    </row>
    <row r="25" spans="1:10" x14ac:dyDescent="0.2">
      <c r="A25" s="15"/>
      <c r="B25" s="15"/>
      <c r="C25" s="2"/>
      <c r="D25" s="2"/>
      <c r="E25" s="2"/>
      <c r="F25" s="51"/>
      <c r="G25" s="214"/>
      <c r="H25" s="353"/>
      <c r="I25" s="328"/>
      <c r="J25" s="53"/>
    </row>
    <row r="26" spans="1:10" x14ac:dyDescent="0.2">
      <c r="A26" s="15"/>
      <c r="B26" s="15"/>
      <c r="C26" s="2"/>
      <c r="D26" s="2"/>
      <c r="E26" s="2"/>
      <c r="F26" s="51"/>
      <c r="G26" s="214"/>
      <c r="H26" s="353"/>
      <c r="I26" s="328"/>
      <c r="J26" s="53"/>
    </row>
    <row r="27" spans="1:10" x14ac:dyDescent="0.2">
      <c r="A27" s="15"/>
      <c r="B27" s="15"/>
      <c r="C27" s="2"/>
      <c r="D27" s="2"/>
      <c r="E27" s="2"/>
      <c r="F27" s="51"/>
      <c r="G27" s="214"/>
      <c r="H27" s="353"/>
      <c r="I27" s="328"/>
      <c r="J27" s="53"/>
    </row>
    <row r="28" spans="1:10" x14ac:dyDescent="0.2">
      <c r="A28" s="15"/>
      <c r="B28" s="15"/>
      <c r="C28" s="2"/>
      <c r="D28" s="2"/>
      <c r="E28" s="2"/>
      <c r="F28" s="51"/>
      <c r="G28" s="214"/>
      <c r="H28" s="353"/>
      <c r="I28" s="328"/>
      <c r="J28" s="53"/>
    </row>
    <row r="29" spans="1:10" ht="13.5" thickBot="1" x14ac:dyDescent="0.25">
      <c r="A29" s="16"/>
      <c r="B29" s="16"/>
      <c r="C29" s="22"/>
      <c r="D29" s="22"/>
      <c r="E29" s="22"/>
      <c r="F29" s="54"/>
      <c r="G29" s="221"/>
      <c r="H29" s="346"/>
      <c r="I29" s="409"/>
      <c r="J29" s="55"/>
    </row>
    <row r="30" spans="1:10" ht="15" customHeight="1" thickBot="1" x14ac:dyDescent="0.25">
      <c r="A30" s="56"/>
      <c r="B30" s="56"/>
      <c r="C30" s="31" t="s">
        <v>64</v>
      </c>
      <c r="D30" s="34"/>
      <c r="E30" s="34"/>
      <c r="F30" s="32"/>
      <c r="G30" s="232">
        <f>G15</f>
        <v>1785000</v>
      </c>
      <c r="H30" s="352">
        <f>H15</f>
        <v>1658667</v>
      </c>
      <c r="I30" s="413">
        <f>I15</f>
        <v>3443667</v>
      </c>
      <c r="J30" s="99"/>
    </row>
    <row r="31" spans="1:10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634" t="s">
        <v>94</v>
      </c>
      <c r="D34" s="634"/>
      <c r="E34" s="634"/>
      <c r="F34" s="634"/>
      <c r="G34" s="634"/>
      <c r="H34" s="634"/>
      <c r="I34" s="1"/>
      <c r="J34" s="1"/>
    </row>
    <row r="35" spans="1:10" ht="15.75" thickBot="1" x14ac:dyDescent="0.3">
      <c r="A35" s="1"/>
      <c r="E35" s="646">
        <v>2018</v>
      </c>
      <c r="F35" s="646"/>
      <c r="G35" s="58"/>
      <c r="H35" s="1"/>
      <c r="I35" s="1"/>
      <c r="J35" s="1"/>
    </row>
    <row r="36" spans="1:10" ht="12.75" hidden="1" customHeight="1" x14ac:dyDescent="0.2">
      <c r="A36" s="23"/>
      <c r="B36" s="1"/>
      <c r="C36" s="1"/>
      <c r="D36" s="59"/>
      <c r="E36" s="1"/>
      <c r="F36" s="1"/>
      <c r="G36" s="1"/>
      <c r="H36" s="59"/>
      <c r="I36" s="59"/>
      <c r="J36" s="161" t="s">
        <v>92</v>
      </c>
    </row>
    <row r="37" spans="1:10" ht="12.75" hidden="1" customHeight="1" x14ac:dyDescent="0.2">
      <c r="A37" s="39"/>
      <c r="B37" s="39"/>
      <c r="C37" s="40"/>
      <c r="D37" s="40"/>
      <c r="E37" s="40"/>
      <c r="F37" s="40"/>
      <c r="G37" s="363"/>
      <c r="H37" s="41"/>
      <c r="I37" s="229"/>
      <c r="J37" s="60"/>
    </row>
    <row r="38" spans="1:10" ht="12.75" hidden="1" customHeight="1" x14ac:dyDescent="0.2">
      <c r="A38" s="42" t="s">
        <v>19</v>
      </c>
      <c r="B38" s="42" t="s">
        <v>20</v>
      </c>
      <c r="C38" s="43"/>
      <c r="D38" s="43" t="s">
        <v>21</v>
      </c>
      <c r="E38" s="43"/>
      <c r="F38" s="43"/>
      <c r="G38" s="274" t="s">
        <v>17</v>
      </c>
      <c r="H38" s="492" t="s">
        <v>112</v>
      </c>
      <c r="I38" s="498" t="s">
        <v>119</v>
      </c>
      <c r="J38" s="61"/>
    </row>
    <row r="39" spans="1:10" ht="12.75" hidden="1" customHeight="1" x14ac:dyDescent="0.2">
      <c r="A39" s="104" t="s">
        <v>22</v>
      </c>
      <c r="B39" s="499"/>
      <c r="C39" s="105" t="s">
        <v>23</v>
      </c>
      <c r="D39" s="89"/>
      <c r="E39" s="40"/>
      <c r="F39" s="151"/>
      <c r="G39" s="184"/>
      <c r="H39" s="145"/>
      <c r="I39" s="500"/>
      <c r="J39" s="144"/>
    </row>
    <row r="40" spans="1:10" x14ac:dyDescent="0.2">
      <c r="A40" s="501"/>
      <c r="B40" s="502"/>
      <c r="C40" s="503"/>
      <c r="D40" s="504"/>
      <c r="E40" s="504"/>
      <c r="F40" s="505"/>
      <c r="G40" s="506"/>
      <c r="H40" s="507"/>
      <c r="I40" s="508"/>
      <c r="J40" s="48"/>
    </row>
    <row r="41" spans="1:10" x14ac:dyDescent="0.2">
      <c r="A41" s="15"/>
      <c r="B41" s="231" t="s">
        <v>108</v>
      </c>
      <c r="C41" s="71" t="s">
        <v>120</v>
      </c>
      <c r="D41" s="69"/>
      <c r="E41" s="69"/>
      <c r="F41" s="70"/>
      <c r="G41" s="205">
        <v>8193633</v>
      </c>
      <c r="H41" s="387">
        <v>8345633</v>
      </c>
      <c r="I41" s="480">
        <v>11598595</v>
      </c>
      <c r="J41" s="53"/>
    </row>
    <row r="42" spans="1:10" ht="13.5" thickBot="1" x14ac:dyDescent="0.25">
      <c r="A42" s="15"/>
      <c r="B42" s="231"/>
      <c r="C42" s="71"/>
      <c r="D42" s="69"/>
      <c r="E42" s="69"/>
      <c r="F42" s="70"/>
      <c r="G42" s="233"/>
      <c r="H42" s="377"/>
      <c r="I42" s="414"/>
      <c r="J42" s="53"/>
    </row>
    <row r="43" spans="1:10" ht="13.5" thickBot="1" x14ac:dyDescent="0.25">
      <c r="A43" s="56"/>
      <c r="B43" s="56"/>
      <c r="C43" s="31" t="s">
        <v>64</v>
      </c>
      <c r="D43" s="34"/>
      <c r="E43" s="34"/>
      <c r="F43" s="32"/>
      <c r="G43" s="235">
        <f>G41</f>
        <v>8193633</v>
      </c>
      <c r="H43" s="232">
        <f>H41</f>
        <v>8345633</v>
      </c>
      <c r="I43" s="281">
        <f>I41</f>
        <v>11598595</v>
      </c>
      <c r="J43" s="73"/>
    </row>
  </sheetData>
  <mergeCells count="8">
    <mergeCell ref="C34:H34"/>
    <mergeCell ref="E35:F35"/>
    <mergeCell ref="A1:J1"/>
    <mergeCell ref="A2:J2"/>
    <mergeCell ref="D4:G4"/>
    <mergeCell ref="D6:G6"/>
    <mergeCell ref="D8:G8"/>
    <mergeCell ref="E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47"/>
  <sheetViews>
    <sheetView workbookViewId="0">
      <selection activeCell="H14" sqref="H14"/>
    </sheetView>
  </sheetViews>
  <sheetFormatPr defaultRowHeight="12.75" x14ac:dyDescent="0.2"/>
  <cols>
    <col min="1" max="1" width="7.85546875" customWidth="1"/>
    <col min="2" max="2" width="6.140625" customWidth="1"/>
    <col min="5" max="5" width="16.85546875" customWidth="1"/>
    <col min="6" max="8" width="11.7109375" customWidth="1"/>
    <col min="9" max="9" width="9.28515625" bestFit="1" customWidth="1"/>
  </cols>
  <sheetData>
    <row r="1" spans="1:9" x14ac:dyDescent="0.2">
      <c r="A1" s="625" t="s">
        <v>207</v>
      </c>
      <c r="B1" s="625"/>
      <c r="C1" s="625"/>
      <c r="D1" s="625"/>
      <c r="E1" s="625"/>
      <c r="F1" s="625"/>
      <c r="G1" s="625"/>
      <c r="H1" s="625"/>
    </row>
    <row r="2" spans="1:9" x14ac:dyDescent="0.2">
      <c r="A2" s="625" t="s">
        <v>206</v>
      </c>
      <c r="B2" s="625"/>
      <c r="C2" s="625"/>
      <c r="D2" s="625"/>
      <c r="E2" s="625"/>
      <c r="F2" s="625"/>
      <c r="G2" s="625"/>
      <c r="H2" s="625"/>
      <c r="I2" s="626"/>
    </row>
    <row r="3" spans="1:9" x14ac:dyDescent="0.2">
      <c r="A3" s="1"/>
      <c r="B3" s="1"/>
      <c r="D3" s="1"/>
      <c r="E3" s="1"/>
      <c r="F3" s="1"/>
      <c r="G3" s="1"/>
      <c r="H3" s="1"/>
      <c r="I3" s="1"/>
    </row>
    <row r="4" spans="1:9" x14ac:dyDescent="0.2">
      <c r="A4" s="6"/>
      <c r="B4" s="6"/>
      <c r="C4" s="634" t="s">
        <v>133</v>
      </c>
      <c r="D4" s="634"/>
      <c r="E4" s="634"/>
      <c r="F4" s="634"/>
      <c r="G4" s="473"/>
      <c r="H4" s="1"/>
      <c r="I4" s="1"/>
    </row>
    <row r="5" spans="1:9" ht="13.5" thickBot="1" x14ac:dyDescent="0.25">
      <c r="A5" s="6"/>
      <c r="H5" s="364" t="s">
        <v>92</v>
      </c>
      <c r="I5" s="1"/>
    </row>
    <row r="6" spans="1:9" x14ac:dyDescent="0.2">
      <c r="A6" s="175"/>
      <c r="B6" s="176"/>
      <c r="C6" s="647" t="s">
        <v>24</v>
      </c>
      <c r="D6" s="647"/>
      <c r="E6" s="647"/>
      <c r="F6" s="647"/>
      <c r="G6" s="478"/>
      <c r="H6" s="240"/>
      <c r="I6" s="1"/>
    </row>
    <row r="7" spans="1:9" ht="13.5" thickBot="1" x14ac:dyDescent="0.25">
      <c r="A7" s="57"/>
      <c r="B7" s="1"/>
      <c r="C7" s="177"/>
      <c r="D7" s="477"/>
      <c r="E7" s="477">
        <v>2018</v>
      </c>
      <c r="F7" s="1"/>
      <c r="G7" s="1"/>
      <c r="H7" s="241"/>
      <c r="I7" s="1"/>
    </row>
    <row r="8" spans="1:9" ht="13.5" thickBot="1" x14ac:dyDescent="0.25">
      <c r="A8" s="21" t="s">
        <v>12</v>
      </c>
      <c r="B8" s="74"/>
      <c r="C8" s="75" t="s">
        <v>13</v>
      </c>
      <c r="D8" s="76"/>
      <c r="E8" s="76"/>
      <c r="F8" s="21" t="s">
        <v>14</v>
      </c>
      <c r="G8" s="21" t="s">
        <v>15</v>
      </c>
      <c r="H8" s="21" t="s">
        <v>11</v>
      </c>
      <c r="I8" s="166"/>
    </row>
    <row r="9" spans="1:9" ht="15" customHeight="1" thickBot="1" x14ac:dyDescent="0.25">
      <c r="A9" s="237" t="s">
        <v>19</v>
      </c>
      <c r="B9" s="57"/>
      <c r="C9" s="1"/>
      <c r="D9" s="1"/>
      <c r="E9" s="1"/>
      <c r="F9" s="239"/>
      <c r="G9" s="239"/>
      <c r="H9" s="78"/>
      <c r="I9" s="167"/>
    </row>
    <row r="10" spans="1:9" ht="15.75" customHeight="1" thickBot="1" x14ac:dyDescent="0.25">
      <c r="A10" s="110" t="s">
        <v>20</v>
      </c>
      <c r="B10" s="651" t="s">
        <v>21</v>
      </c>
      <c r="C10" s="652"/>
      <c r="D10" s="652"/>
      <c r="E10" s="653"/>
      <c r="F10" s="223" t="s">
        <v>17</v>
      </c>
      <c r="G10" s="223" t="s">
        <v>124</v>
      </c>
      <c r="H10" s="223" t="s">
        <v>112</v>
      </c>
      <c r="I10" s="168"/>
    </row>
    <row r="11" spans="1:9" x14ac:dyDescent="0.2">
      <c r="A11" s="238" t="s">
        <v>25</v>
      </c>
      <c r="B11" s="80"/>
      <c r="C11" s="14"/>
      <c r="D11" s="14"/>
      <c r="E11" s="14"/>
      <c r="F11" s="242"/>
      <c r="G11" s="225"/>
      <c r="H11" s="225"/>
      <c r="I11" s="169"/>
    </row>
    <row r="12" spans="1:9" x14ac:dyDescent="0.2">
      <c r="A12" s="290" t="s">
        <v>39</v>
      </c>
      <c r="B12" s="648" t="s">
        <v>103</v>
      </c>
      <c r="C12" s="649"/>
      <c r="D12" s="649"/>
      <c r="E12" s="650"/>
      <c r="F12" s="365">
        <f>F14+F20+F22+F23+F24</f>
        <v>13449881</v>
      </c>
      <c r="G12" s="365">
        <f t="shared" ref="G12" si="0">G14+G20+G22+G23+G24</f>
        <v>0</v>
      </c>
      <c r="H12" s="365">
        <f t="shared" ref="H12" si="1">H14+H20+H22+H23+H24</f>
        <v>13449881</v>
      </c>
      <c r="I12" s="169"/>
    </row>
    <row r="13" spans="1:9" x14ac:dyDescent="0.2">
      <c r="A13" s="67"/>
      <c r="B13" s="148"/>
      <c r="C13" s="1"/>
      <c r="D13" s="1"/>
      <c r="E13" s="72"/>
      <c r="F13" s="366"/>
      <c r="G13" s="366"/>
      <c r="H13" s="366"/>
      <c r="I13" s="169"/>
    </row>
    <row r="14" spans="1:9" x14ac:dyDescent="0.2">
      <c r="A14" s="67"/>
      <c r="B14" s="245" t="s">
        <v>104</v>
      </c>
      <c r="C14" s="178"/>
      <c r="D14" s="178"/>
      <c r="E14" s="246"/>
      <c r="F14" s="367">
        <f>SUM(F15:F18)</f>
        <v>3561999</v>
      </c>
      <c r="G14" s="367">
        <f>SUM(G15:G18)</f>
        <v>0</v>
      </c>
      <c r="H14" s="367">
        <f>SUM(H15:H18)</f>
        <v>3561999</v>
      </c>
      <c r="I14" s="171"/>
    </row>
    <row r="15" spans="1:9" x14ac:dyDescent="0.2">
      <c r="A15" s="249" t="s">
        <v>26</v>
      </c>
      <c r="B15" s="249"/>
      <c r="C15" s="375" t="s">
        <v>101</v>
      </c>
      <c r="D15" s="375"/>
      <c r="E15" s="376"/>
      <c r="F15" s="368">
        <v>958900</v>
      </c>
      <c r="G15" s="368">
        <f>H15-F15</f>
        <v>0</v>
      </c>
      <c r="H15" s="368">
        <v>958900</v>
      </c>
      <c r="I15" s="170"/>
    </row>
    <row r="16" spans="1:9" x14ac:dyDescent="0.2">
      <c r="A16" s="67"/>
      <c r="B16" s="249"/>
      <c r="C16" s="375" t="s">
        <v>31</v>
      </c>
      <c r="D16" s="375"/>
      <c r="E16" s="376"/>
      <c r="F16" s="368">
        <v>512000</v>
      </c>
      <c r="G16" s="368">
        <f t="shared" ref="G16:G18" si="2">H16-F16</f>
        <v>0</v>
      </c>
      <c r="H16" s="368">
        <v>512000</v>
      </c>
      <c r="I16" s="170"/>
    </row>
    <row r="17" spans="1:12" x14ac:dyDescent="0.2">
      <c r="A17" s="67"/>
      <c r="B17" s="249"/>
      <c r="C17" s="375" t="s">
        <v>99</v>
      </c>
      <c r="D17" s="375"/>
      <c r="E17" s="376"/>
      <c r="F17" s="368">
        <v>1907229</v>
      </c>
      <c r="G17" s="368">
        <f t="shared" si="2"/>
        <v>0</v>
      </c>
      <c r="H17" s="368">
        <v>1907229</v>
      </c>
      <c r="I17" s="172"/>
    </row>
    <row r="18" spans="1:12" x14ac:dyDescent="0.2">
      <c r="A18" s="67"/>
      <c r="B18" s="249"/>
      <c r="C18" s="375" t="s">
        <v>32</v>
      </c>
      <c r="D18" s="375"/>
      <c r="E18" s="376"/>
      <c r="F18" s="368">
        <v>183870</v>
      </c>
      <c r="G18" s="368">
        <f t="shared" si="2"/>
        <v>0</v>
      </c>
      <c r="H18" s="368">
        <v>183870</v>
      </c>
      <c r="I18" s="169"/>
    </row>
    <row r="19" spans="1:12" x14ac:dyDescent="0.2">
      <c r="A19" s="67"/>
      <c r="B19" s="247"/>
      <c r="C19" s="178"/>
      <c r="D19" s="178"/>
      <c r="E19" s="248"/>
      <c r="F19" s="369"/>
      <c r="G19" s="369"/>
      <c r="H19" s="369"/>
      <c r="I19" s="170"/>
    </row>
    <row r="20" spans="1:12" x14ac:dyDescent="0.2">
      <c r="A20" s="67"/>
      <c r="B20" s="245" t="s">
        <v>38</v>
      </c>
      <c r="C20" s="135"/>
      <c r="D20" s="135"/>
      <c r="E20" s="248"/>
      <c r="F20" s="370">
        <v>5000000</v>
      </c>
      <c r="G20" s="370">
        <v>0</v>
      </c>
      <c r="H20" s="370">
        <v>5000000</v>
      </c>
      <c r="I20" s="170"/>
    </row>
    <row r="21" spans="1:12" x14ac:dyDescent="0.2">
      <c r="A21" s="67"/>
      <c r="B21" s="244"/>
      <c r="C21" s="135"/>
      <c r="D21" s="135"/>
      <c r="E21" s="248"/>
      <c r="F21" s="370"/>
      <c r="G21" s="370"/>
      <c r="H21" s="370"/>
      <c r="I21" s="170"/>
    </row>
    <row r="22" spans="1:12" x14ac:dyDescent="0.2">
      <c r="A22" s="67"/>
      <c r="B22" s="245" t="s">
        <v>67</v>
      </c>
      <c r="C22" s="178"/>
      <c r="D22" s="178"/>
      <c r="E22" s="246"/>
      <c r="F22" s="367">
        <v>17850</v>
      </c>
      <c r="G22" s="367">
        <v>0</v>
      </c>
      <c r="H22" s="367">
        <v>17850</v>
      </c>
      <c r="I22" s="170"/>
    </row>
    <row r="23" spans="1:12" x14ac:dyDescent="0.2">
      <c r="A23" s="179"/>
      <c r="B23" s="245" t="s">
        <v>125</v>
      </c>
      <c r="C23" s="188"/>
      <c r="D23" s="188"/>
      <c r="E23" s="132"/>
      <c r="F23" s="371">
        <v>1009100</v>
      </c>
      <c r="G23" s="371">
        <v>0</v>
      </c>
      <c r="H23" s="371">
        <v>1009100</v>
      </c>
      <c r="I23" s="170"/>
    </row>
    <row r="24" spans="1:12" x14ac:dyDescent="0.2">
      <c r="A24" s="67"/>
      <c r="B24" s="245" t="s">
        <v>126</v>
      </c>
      <c r="C24" s="178"/>
      <c r="D24" s="178"/>
      <c r="E24" s="246"/>
      <c r="F24" s="367">
        <v>3860932</v>
      </c>
      <c r="G24" s="367">
        <v>0</v>
      </c>
      <c r="H24" s="367">
        <v>3860932</v>
      </c>
      <c r="I24" s="173"/>
    </row>
    <row r="25" spans="1:12" x14ac:dyDescent="0.2">
      <c r="A25" s="67"/>
      <c r="B25" s="245"/>
      <c r="C25" s="178"/>
      <c r="D25" s="178"/>
      <c r="E25" s="246"/>
      <c r="F25" s="367"/>
      <c r="G25" s="367"/>
      <c r="H25" s="367"/>
      <c r="I25" s="173"/>
    </row>
    <row r="26" spans="1:12" x14ac:dyDescent="0.2">
      <c r="A26" s="67"/>
      <c r="B26" s="245"/>
      <c r="C26" s="178"/>
      <c r="D26" s="178"/>
      <c r="E26" s="246"/>
      <c r="F26" s="367"/>
      <c r="G26" s="367"/>
      <c r="H26" s="367"/>
      <c r="I26" s="173"/>
    </row>
    <row r="27" spans="1:12" x14ac:dyDescent="0.2">
      <c r="A27" s="67"/>
      <c r="B27" s="245"/>
      <c r="C27" s="178"/>
      <c r="D27" s="178"/>
      <c r="E27" s="246"/>
      <c r="F27" s="367"/>
      <c r="G27" s="367"/>
      <c r="H27" s="367"/>
      <c r="I27" s="173"/>
    </row>
    <row r="28" spans="1:12" x14ac:dyDescent="0.2">
      <c r="A28" s="67"/>
      <c r="B28" s="245"/>
      <c r="C28" s="178"/>
      <c r="D28" s="178"/>
      <c r="E28" s="246"/>
      <c r="F28" s="367"/>
      <c r="G28" s="367"/>
      <c r="H28" s="367"/>
      <c r="I28" s="173"/>
    </row>
    <row r="29" spans="1:12" ht="12.75" customHeight="1" x14ac:dyDescent="0.2">
      <c r="A29" s="509"/>
      <c r="B29" s="510" t="s">
        <v>153</v>
      </c>
      <c r="C29" s="511"/>
      <c r="D29" s="511"/>
      <c r="E29" s="512"/>
      <c r="F29" s="513">
        <f>SUM(F30:F31)</f>
        <v>5314000</v>
      </c>
      <c r="G29" s="513">
        <f t="shared" ref="G29" si="3">SUM(G30:G31)</f>
        <v>364845</v>
      </c>
      <c r="H29" s="513">
        <f t="shared" ref="H29" si="4">SUM(H30:H31)</f>
        <v>5678845</v>
      </c>
      <c r="I29" s="170"/>
    </row>
    <row r="30" spans="1:12" x14ac:dyDescent="0.2">
      <c r="A30" s="67"/>
      <c r="B30" s="165" t="s">
        <v>95</v>
      </c>
      <c r="C30" s="119"/>
      <c r="D30" s="119"/>
      <c r="E30" s="291"/>
      <c r="F30" s="514">
        <v>2214000</v>
      </c>
      <c r="G30" s="514">
        <f>H30-F30</f>
        <v>364845</v>
      </c>
      <c r="H30" s="514">
        <f>2214000+364845</f>
        <v>2578845</v>
      </c>
      <c r="I30" s="170"/>
    </row>
    <row r="31" spans="1:12" x14ac:dyDescent="0.2">
      <c r="A31" s="67"/>
      <c r="B31" s="249" t="s">
        <v>60</v>
      </c>
      <c r="C31" s="69"/>
      <c r="D31" s="119"/>
      <c r="E31" s="291"/>
      <c r="F31" s="441">
        <v>3100000</v>
      </c>
      <c r="G31" s="514">
        <f>H31-F31</f>
        <v>0</v>
      </c>
      <c r="H31" s="441">
        <v>3100000</v>
      </c>
      <c r="I31" s="170"/>
    </row>
    <row r="32" spans="1:12" x14ac:dyDescent="0.2">
      <c r="A32" s="67"/>
      <c r="B32" s="292"/>
      <c r="C32" s="293"/>
      <c r="D32" s="293"/>
      <c r="E32" s="294"/>
      <c r="F32" s="366"/>
      <c r="G32" s="366"/>
      <c r="H32" s="366"/>
      <c r="I32" s="174"/>
      <c r="L32" s="181"/>
    </row>
    <row r="33" spans="1:10" x14ac:dyDescent="0.2">
      <c r="A33" s="67"/>
      <c r="B33" s="515"/>
      <c r="C33" s="69"/>
      <c r="D33" s="69"/>
      <c r="E33" s="291"/>
      <c r="F33" s="371"/>
      <c r="G33" s="371"/>
      <c r="H33" s="371"/>
      <c r="I33" s="170"/>
    </row>
    <row r="34" spans="1:10" x14ac:dyDescent="0.2">
      <c r="A34" s="67"/>
      <c r="B34" s="292"/>
      <c r="C34" s="293"/>
      <c r="D34" s="293"/>
      <c r="E34" s="294"/>
      <c r="F34" s="366"/>
      <c r="G34" s="366"/>
      <c r="H34" s="366"/>
      <c r="I34" s="173"/>
    </row>
    <row r="35" spans="1:10" x14ac:dyDescent="0.2">
      <c r="A35" s="67"/>
      <c r="B35" s="236" t="s">
        <v>68</v>
      </c>
      <c r="C35" s="119"/>
      <c r="D35" s="119"/>
      <c r="E35" s="295"/>
      <c r="F35" s="371">
        <v>1800000</v>
      </c>
      <c r="G35" s="371">
        <v>0</v>
      </c>
      <c r="H35" s="371">
        <v>1800000</v>
      </c>
      <c r="I35" s="170"/>
    </row>
    <row r="36" spans="1:10" x14ac:dyDescent="0.2">
      <c r="A36" s="67"/>
      <c r="B36" s="179"/>
      <c r="C36" s="84"/>
      <c r="D36" s="84"/>
      <c r="E36" s="132"/>
      <c r="F36" s="371"/>
      <c r="G36" s="371"/>
      <c r="H36" s="371"/>
      <c r="I36" s="170"/>
    </row>
    <row r="37" spans="1:10" x14ac:dyDescent="0.2">
      <c r="A37" s="201"/>
      <c r="B37" s="379"/>
      <c r="C37" s="224"/>
      <c r="D37" s="224"/>
      <c r="E37" s="251"/>
      <c r="F37" s="372"/>
      <c r="G37" s="372"/>
      <c r="H37" s="372"/>
      <c r="I37" s="170"/>
    </row>
    <row r="38" spans="1:10" x14ac:dyDescent="0.2">
      <c r="A38" s="201"/>
      <c r="B38" s="250" t="s">
        <v>154</v>
      </c>
      <c r="C38" s="224"/>
      <c r="D38" s="224"/>
      <c r="E38" s="251"/>
      <c r="F38" s="372">
        <v>0</v>
      </c>
      <c r="G38" s="372">
        <v>190500</v>
      </c>
      <c r="H38" s="372">
        <v>190500</v>
      </c>
      <c r="I38" s="170"/>
    </row>
    <row r="39" spans="1:10" x14ac:dyDescent="0.2">
      <c r="A39" s="201"/>
      <c r="B39" s="379" t="s">
        <v>155</v>
      </c>
      <c r="C39" s="224"/>
      <c r="D39" s="224"/>
      <c r="E39" s="251"/>
      <c r="F39" s="372">
        <v>304776</v>
      </c>
      <c r="G39" s="372">
        <f>H39-F39</f>
        <v>304824</v>
      </c>
      <c r="H39" s="372">
        <v>609600</v>
      </c>
      <c r="I39" s="170"/>
    </row>
    <row r="40" spans="1:10" x14ac:dyDescent="0.2">
      <c r="A40" s="201"/>
      <c r="B40" s="250" t="s">
        <v>127</v>
      </c>
      <c r="C40" s="224"/>
      <c r="D40" s="224"/>
      <c r="E40" s="251"/>
      <c r="F40" s="372">
        <v>0</v>
      </c>
      <c r="G40" s="372">
        <v>588000</v>
      </c>
      <c r="H40" s="372">
        <v>588000</v>
      </c>
      <c r="I40" s="170"/>
    </row>
    <row r="41" spans="1:10" ht="13.5" thickBot="1" x14ac:dyDescent="0.25">
      <c r="A41" s="201"/>
      <c r="B41" s="201"/>
      <c r="C41" s="22"/>
      <c r="D41" s="22"/>
      <c r="E41" s="54"/>
      <c r="F41" s="373"/>
      <c r="G41" s="373"/>
      <c r="H41" s="373"/>
      <c r="I41" s="170"/>
    </row>
    <row r="42" spans="1:10" ht="13.5" thickBot="1" x14ac:dyDescent="0.25">
      <c r="A42" s="17"/>
      <c r="B42" s="31" t="s">
        <v>64</v>
      </c>
      <c r="C42" s="36"/>
      <c r="D42" s="36"/>
      <c r="E42" s="88"/>
      <c r="F42" s="374">
        <f>F12+F38+F39+F40+F35+F29</f>
        <v>20868657</v>
      </c>
      <c r="G42" s="374">
        <f>SUM(G12+G29+G33+G35+G38+G39+G40)</f>
        <v>1448169</v>
      </c>
      <c r="H42" s="374">
        <f>H12+H29+H33+H35+H38+H39+H40</f>
        <v>22316826</v>
      </c>
      <c r="I42" s="170"/>
    </row>
    <row r="43" spans="1:10" ht="13.5" thickBot="1" x14ac:dyDescent="0.25">
      <c r="A43" s="201"/>
      <c r="B43" s="201"/>
      <c r="C43" s="22"/>
      <c r="D43" s="22"/>
      <c r="E43" s="54"/>
      <c r="F43" s="373"/>
      <c r="G43" s="373"/>
      <c r="H43" s="373"/>
      <c r="I43" s="170"/>
    </row>
    <row r="44" spans="1:10" ht="13.5" thickBot="1" x14ac:dyDescent="0.25">
      <c r="A44" s="17"/>
      <c r="B44" s="31" t="s">
        <v>64</v>
      </c>
      <c r="C44" s="36"/>
      <c r="D44" s="36"/>
      <c r="E44" s="88"/>
      <c r="F44" s="374">
        <f>F42</f>
        <v>20868657</v>
      </c>
      <c r="G44" s="374">
        <f t="shared" ref="G44:H44" si="5">G42</f>
        <v>1448169</v>
      </c>
      <c r="H44" s="374">
        <f t="shared" si="5"/>
        <v>22316826</v>
      </c>
      <c r="I44" s="170"/>
    </row>
    <row r="47" spans="1:10" x14ac:dyDescent="0.2">
      <c r="A47" s="181"/>
      <c r="B47" s="1"/>
      <c r="C47" s="1"/>
      <c r="E47" s="1"/>
      <c r="F47" s="1"/>
      <c r="G47" s="1"/>
      <c r="H47" s="1"/>
      <c r="I47" s="1"/>
      <c r="J47" s="1"/>
    </row>
  </sheetData>
  <mergeCells count="6">
    <mergeCell ref="C4:F4"/>
    <mergeCell ref="C6:F6"/>
    <mergeCell ref="B12:E12"/>
    <mergeCell ref="A1:H1"/>
    <mergeCell ref="A2:I2"/>
    <mergeCell ref="B10:E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4"/>
  <sheetViews>
    <sheetView workbookViewId="0">
      <selection activeCell="B1" sqref="B1:O1"/>
    </sheetView>
  </sheetViews>
  <sheetFormatPr defaultRowHeight="12.75" x14ac:dyDescent="0.2"/>
  <cols>
    <col min="3" max="3" width="11.140625" customWidth="1"/>
    <col min="4" max="4" width="6.7109375" customWidth="1"/>
    <col min="5" max="5" width="9.140625" hidden="1" customWidth="1"/>
    <col min="6" max="8" width="10.7109375" customWidth="1"/>
    <col min="9" max="9" width="11.42578125" customWidth="1"/>
    <col min="10" max="17" width="10.7109375" customWidth="1"/>
  </cols>
  <sheetData>
    <row r="1" spans="1:17" x14ac:dyDescent="0.2">
      <c r="B1" s="627" t="s">
        <v>209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472"/>
    </row>
    <row r="2" spans="1:17" x14ac:dyDescent="0.2">
      <c r="B2" s="627" t="s">
        <v>208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472"/>
      <c r="Q2" s="1"/>
    </row>
    <row r="3" spans="1:17" x14ac:dyDescent="0.2">
      <c r="B3" s="181"/>
      <c r="F3" s="181"/>
      <c r="G3" s="181"/>
      <c r="K3" s="1"/>
      <c r="N3" s="1"/>
      <c r="O3" s="1"/>
      <c r="P3" s="1"/>
      <c r="Q3" s="1"/>
    </row>
    <row r="4" spans="1:17" x14ac:dyDescent="0.2">
      <c r="A4" s="4"/>
      <c r="B4" s="4"/>
      <c r="C4" s="4"/>
      <c r="F4" s="641" t="s">
        <v>159</v>
      </c>
      <c r="G4" s="641"/>
      <c r="H4" s="641"/>
      <c r="I4" s="641"/>
      <c r="J4" s="419"/>
    </row>
    <row r="5" spans="1:17" x14ac:dyDescent="0.2">
      <c r="A5" s="4"/>
      <c r="B5" s="4"/>
      <c r="C5" s="4"/>
    </row>
    <row r="6" spans="1:17" x14ac:dyDescent="0.2">
      <c r="A6" s="4"/>
      <c r="B6" s="640" t="s">
        <v>71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474"/>
      <c r="Q6" s="4"/>
    </row>
    <row r="7" spans="1:17" x14ac:dyDescent="0.2">
      <c r="A7" s="4"/>
      <c r="B7" s="4"/>
      <c r="C7" s="4"/>
      <c r="D7" s="4"/>
      <c r="E7" s="4"/>
      <c r="F7" s="4"/>
      <c r="G7" s="4"/>
      <c r="H7" s="263">
        <v>2018</v>
      </c>
      <c r="I7" s="4"/>
      <c r="J7" s="4"/>
      <c r="K7" s="4"/>
      <c r="L7" s="4"/>
      <c r="M7" s="4"/>
      <c r="N7" s="4"/>
      <c r="O7" s="4"/>
      <c r="P7" s="4"/>
      <c r="Q7" s="296"/>
    </row>
    <row r="8" spans="1:17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96" t="s">
        <v>92</v>
      </c>
    </row>
    <row r="9" spans="1:17" ht="13.5" thickBot="1" x14ac:dyDescent="0.25">
      <c r="A9" s="31"/>
      <c r="B9" s="227" t="s">
        <v>12</v>
      </c>
      <c r="C9" s="86"/>
      <c r="D9" s="86"/>
      <c r="E9" s="87"/>
      <c r="F9" s="656" t="s">
        <v>13</v>
      </c>
      <c r="G9" s="657"/>
      <c r="H9" s="658"/>
      <c r="I9" s="656" t="s">
        <v>14</v>
      </c>
      <c r="J9" s="657"/>
      <c r="K9" s="658"/>
      <c r="L9" s="656" t="s">
        <v>15</v>
      </c>
      <c r="M9" s="657"/>
      <c r="N9" s="658"/>
      <c r="O9" s="656" t="s">
        <v>11</v>
      </c>
      <c r="P9" s="657"/>
      <c r="Q9" s="658"/>
    </row>
    <row r="10" spans="1:17" ht="13.5" thickBot="1" x14ac:dyDescent="0.25">
      <c r="A10" s="105" t="s">
        <v>19</v>
      </c>
      <c r="B10" s="105" t="s">
        <v>21</v>
      </c>
      <c r="C10" s="90"/>
      <c r="D10" s="90"/>
      <c r="E10" s="91"/>
      <c r="F10" s="659" t="s">
        <v>4</v>
      </c>
      <c r="G10" s="660"/>
      <c r="H10" s="661"/>
      <c r="I10" s="659" t="s">
        <v>106</v>
      </c>
      <c r="J10" s="660"/>
      <c r="K10" s="661"/>
      <c r="L10" s="659" t="s">
        <v>5</v>
      </c>
      <c r="M10" s="660"/>
      <c r="N10" s="661"/>
      <c r="O10" s="659" t="s">
        <v>81</v>
      </c>
      <c r="P10" s="660"/>
      <c r="Q10" s="661"/>
    </row>
    <row r="11" spans="1:17" ht="13.5" thickBot="1" x14ac:dyDescent="0.25">
      <c r="A11" s="266" t="s">
        <v>20</v>
      </c>
      <c r="B11" s="264"/>
      <c r="C11" s="92"/>
      <c r="D11" s="92"/>
      <c r="E11" s="93"/>
      <c r="F11" s="430" t="s">
        <v>17</v>
      </c>
      <c r="G11" s="420" t="s">
        <v>124</v>
      </c>
      <c r="H11" s="186" t="s">
        <v>112</v>
      </c>
      <c r="I11" s="430" t="s">
        <v>17</v>
      </c>
      <c r="J11" s="420" t="s">
        <v>124</v>
      </c>
      <c r="K11" s="186" t="s">
        <v>112</v>
      </c>
      <c r="L11" s="430" t="s">
        <v>17</v>
      </c>
      <c r="M11" s="420" t="s">
        <v>124</v>
      </c>
      <c r="N11" s="186" t="s">
        <v>112</v>
      </c>
      <c r="O11" s="275" t="s">
        <v>17</v>
      </c>
      <c r="P11" s="518" t="s">
        <v>124</v>
      </c>
      <c r="Q11" s="186" t="s">
        <v>112</v>
      </c>
    </row>
    <row r="12" spans="1:17" x14ac:dyDescent="0.2">
      <c r="A12" s="10" t="s">
        <v>18</v>
      </c>
      <c r="B12" s="10"/>
      <c r="C12" s="62"/>
      <c r="D12" s="62"/>
      <c r="E12" s="35"/>
      <c r="F12" s="184"/>
      <c r="G12" s="40"/>
      <c r="H12" s="144"/>
      <c r="I12" s="184"/>
      <c r="J12" s="40"/>
      <c r="K12" s="144"/>
      <c r="L12" s="184"/>
      <c r="M12" s="40"/>
      <c r="N12" s="144"/>
      <c r="O12" s="184"/>
      <c r="P12" s="40"/>
      <c r="Q12" s="144"/>
    </row>
    <row r="13" spans="1:17" x14ac:dyDescent="0.2">
      <c r="A13" s="189"/>
      <c r="B13" s="68"/>
      <c r="C13" s="28"/>
      <c r="D13" s="2"/>
      <c r="E13" s="51"/>
      <c r="F13" s="252"/>
      <c r="G13" s="351"/>
      <c r="H13" s="253"/>
      <c r="I13" s="212"/>
      <c r="J13" s="425"/>
      <c r="K13" s="253"/>
      <c r="L13" s="212"/>
      <c r="M13" s="425"/>
      <c r="N13" s="253"/>
      <c r="O13" s="212"/>
      <c r="P13" s="425"/>
      <c r="Q13" s="253"/>
    </row>
    <row r="14" spans="1:17" x14ac:dyDescent="0.2">
      <c r="A14" s="267" t="s">
        <v>41</v>
      </c>
      <c r="B14" s="654" t="s">
        <v>72</v>
      </c>
      <c r="C14" s="655"/>
      <c r="D14" s="655"/>
      <c r="E14" s="51"/>
      <c r="F14" s="252">
        <v>3708436</v>
      </c>
      <c r="G14" s="351">
        <f>H14-F14</f>
        <v>3268990</v>
      </c>
      <c r="H14" s="522">
        <v>6977426</v>
      </c>
      <c r="I14" s="415">
        <v>857322</v>
      </c>
      <c r="J14" s="415">
        <f>K14-I14</f>
        <v>-32202</v>
      </c>
      <c r="K14" s="253">
        <v>825120</v>
      </c>
      <c r="L14" s="415">
        <v>5326541</v>
      </c>
      <c r="M14" s="415">
        <f>N14-L14</f>
        <v>-2049737</v>
      </c>
      <c r="N14" s="253">
        <v>3276804</v>
      </c>
      <c r="O14" s="255">
        <v>4428388</v>
      </c>
      <c r="P14" s="519">
        <v>0</v>
      </c>
      <c r="Q14" s="253">
        <v>0</v>
      </c>
    </row>
    <row r="15" spans="1:17" x14ac:dyDescent="0.2">
      <c r="A15" s="267" t="s">
        <v>40</v>
      </c>
      <c r="B15" s="249" t="s">
        <v>61</v>
      </c>
      <c r="C15" s="13"/>
      <c r="D15" s="13"/>
      <c r="E15" s="51"/>
      <c r="F15" s="252"/>
      <c r="G15" s="351">
        <f t="shared" ref="G15:G26" si="0">H15-F15</f>
        <v>0</v>
      </c>
      <c r="H15" s="522"/>
      <c r="I15" s="415"/>
      <c r="J15" s="415"/>
      <c r="K15" s="253"/>
      <c r="L15" s="415">
        <v>494214</v>
      </c>
      <c r="M15" s="415">
        <f t="shared" ref="M15:M25" si="1">N15-L15</f>
        <v>-145321</v>
      </c>
      <c r="N15" s="253">
        <v>348893</v>
      </c>
      <c r="O15" s="212"/>
      <c r="P15" s="425"/>
      <c r="Q15" s="253"/>
    </row>
    <row r="16" spans="1:17" x14ac:dyDescent="0.2">
      <c r="A16" s="267" t="s">
        <v>108</v>
      </c>
      <c r="B16" s="249" t="s">
        <v>114</v>
      </c>
      <c r="C16" s="13"/>
      <c r="D16" s="13"/>
      <c r="E16" s="51"/>
      <c r="F16" s="252">
        <v>5498602</v>
      </c>
      <c r="G16" s="351">
        <f t="shared" si="0"/>
        <v>1430476</v>
      </c>
      <c r="H16" s="522">
        <v>6929078</v>
      </c>
      <c r="I16" s="415">
        <v>594251</v>
      </c>
      <c r="J16" s="415">
        <f t="shared" ref="J16:J23" si="2">K16-I16</f>
        <v>89922</v>
      </c>
      <c r="K16" s="253">
        <v>684173</v>
      </c>
      <c r="L16" s="415">
        <v>692998</v>
      </c>
      <c r="M16" s="415">
        <f t="shared" si="1"/>
        <v>-284694</v>
      </c>
      <c r="N16" s="253">
        <v>408304</v>
      </c>
      <c r="O16" s="212"/>
      <c r="P16" s="425"/>
      <c r="Q16" s="253"/>
    </row>
    <row r="17" spans="1:17" x14ac:dyDescent="0.2">
      <c r="A17" s="267" t="s">
        <v>121</v>
      </c>
      <c r="B17" s="249" t="s">
        <v>156</v>
      </c>
      <c r="C17" s="13"/>
      <c r="D17" s="13"/>
      <c r="E17" s="51"/>
      <c r="F17" s="252">
        <v>0</v>
      </c>
      <c r="G17" s="351">
        <f t="shared" si="0"/>
        <v>983021</v>
      </c>
      <c r="H17" s="522">
        <v>983021</v>
      </c>
      <c r="I17" s="415">
        <v>0</v>
      </c>
      <c r="J17" s="415">
        <f t="shared" si="2"/>
        <v>95836</v>
      </c>
      <c r="K17" s="253">
        <v>95836</v>
      </c>
      <c r="L17" s="415">
        <v>0</v>
      </c>
      <c r="M17" s="415">
        <f t="shared" si="1"/>
        <v>277522</v>
      </c>
      <c r="N17" s="253">
        <v>277522</v>
      </c>
      <c r="O17" s="212"/>
      <c r="P17" s="425"/>
      <c r="Q17" s="253"/>
    </row>
    <row r="18" spans="1:17" x14ac:dyDescent="0.2">
      <c r="A18" s="267" t="s">
        <v>128</v>
      </c>
      <c r="B18" s="249" t="s">
        <v>129</v>
      </c>
      <c r="C18" s="13"/>
      <c r="D18" s="13"/>
      <c r="E18" s="51"/>
      <c r="F18" s="252">
        <v>0</v>
      </c>
      <c r="G18" s="351">
        <f t="shared" si="0"/>
        <v>497355</v>
      </c>
      <c r="H18" s="522">
        <v>497355</v>
      </c>
      <c r="I18" s="415">
        <v>0</v>
      </c>
      <c r="J18" s="415"/>
      <c r="K18" s="253">
        <v>54709</v>
      </c>
      <c r="L18" s="415">
        <v>0</v>
      </c>
      <c r="M18" s="415">
        <f t="shared" si="1"/>
        <v>0</v>
      </c>
      <c r="N18" s="253">
        <v>0</v>
      </c>
      <c r="O18" s="212"/>
      <c r="P18" s="425"/>
      <c r="Q18" s="253"/>
    </row>
    <row r="19" spans="1:17" x14ac:dyDescent="0.2">
      <c r="A19" s="267" t="s">
        <v>59</v>
      </c>
      <c r="B19" s="249" t="s">
        <v>73</v>
      </c>
      <c r="C19" s="13"/>
      <c r="D19" s="13"/>
      <c r="E19" s="51"/>
      <c r="F19" s="252"/>
      <c r="G19" s="351">
        <f t="shared" si="0"/>
        <v>0</v>
      </c>
      <c r="H19" s="522"/>
      <c r="I19" s="415"/>
      <c r="J19" s="415"/>
      <c r="K19" s="253"/>
      <c r="L19" s="415">
        <v>183871</v>
      </c>
      <c r="M19" s="415">
        <f t="shared" si="1"/>
        <v>-183871</v>
      </c>
      <c r="N19" s="253">
        <v>0</v>
      </c>
      <c r="O19" s="212"/>
      <c r="P19" s="425"/>
      <c r="Q19" s="253"/>
    </row>
    <row r="20" spans="1:17" x14ac:dyDescent="0.2">
      <c r="A20" s="267" t="s">
        <v>42</v>
      </c>
      <c r="B20" s="249" t="s">
        <v>74</v>
      </c>
      <c r="C20" s="13"/>
      <c r="D20" s="13"/>
      <c r="E20" s="51"/>
      <c r="F20" s="252"/>
      <c r="G20" s="351">
        <f t="shared" si="0"/>
        <v>0</v>
      </c>
      <c r="H20" s="522"/>
      <c r="I20" s="415"/>
      <c r="J20" s="415"/>
      <c r="K20" s="253"/>
      <c r="L20" s="415">
        <v>512001</v>
      </c>
      <c r="M20" s="415">
        <f t="shared" si="1"/>
        <v>-65309</v>
      </c>
      <c r="N20" s="253">
        <v>446692</v>
      </c>
      <c r="O20" s="212"/>
      <c r="P20" s="425"/>
      <c r="Q20" s="253"/>
    </row>
    <row r="21" spans="1:17" x14ac:dyDescent="0.2">
      <c r="A21" s="267" t="s">
        <v>58</v>
      </c>
      <c r="B21" s="249" t="s">
        <v>75</v>
      </c>
      <c r="C21" s="13"/>
      <c r="D21" s="13"/>
      <c r="E21" s="51"/>
      <c r="F21" s="252"/>
      <c r="G21" s="351">
        <f t="shared" si="0"/>
        <v>0</v>
      </c>
      <c r="H21" s="522"/>
      <c r="I21" s="415"/>
      <c r="J21" s="415"/>
      <c r="K21" s="253"/>
      <c r="L21" s="415">
        <v>516750</v>
      </c>
      <c r="M21" s="415">
        <f t="shared" si="1"/>
        <v>24308</v>
      </c>
      <c r="N21" s="253">
        <v>541058</v>
      </c>
      <c r="O21" s="212"/>
      <c r="P21" s="425"/>
      <c r="Q21" s="253"/>
    </row>
    <row r="22" spans="1:17" x14ac:dyDescent="0.2">
      <c r="A22" s="267" t="s">
        <v>43</v>
      </c>
      <c r="B22" s="654" t="s">
        <v>76</v>
      </c>
      <c r="C22" s="655"/>
      <c r="D22" s="655"/>
      <c r="E22" s="51"/>
      <c r="F22" s="252"/>
      <c r="G22" s="351">
        <f t="shared" si="0"/>
        <v>0</v>
      </c>
      <c r="H22" s="522"/>
      <c r="I22" s="415"/>
      <c r="J22" s="415">
        <f t="shared" si="2"/>
        <v>0</v>
      </c>
      <c r="K22" s="253"/>
      <c r="L22" s="415"/>
      <c r="M22" s="415">
        <f t="shared" si="1"/>
        <v>352937</v>
      </c>
      <c r="N22" s="253">
        <v>352937</v>
      </c>
      <c r="O22" s="212"/>
      <c r="P22" s="425"/>
      <c r="Q22" s="253"/>
    </row>
    <row r="23" spans="1:17" x14ac:dyDescent="0.2">
      <c r="A23" s="267" t="s">
        <v>44</v>
      </c>
      <c r="B23" s="249" t="s">
        <v>77</v>
      </c>
      <c r="C23" s="13"/>
      <c r="D23" s="13"/>
      <c r="E23" s="51"/>
      <c r="F23" s="252">
        <v>1275000</v>
      </c>
      <c r="G23" s="351">
        <f t="shared" si="0"/>
        <v>7856</v>
      </c>
      <c r="H23" s="522">
        <v>1282856</v>
      </c>
      <c r="I23" s="415">
        <v>272113</v>
      </c>
      <c r="J23" s="415">
        <f t="shared" si="2"/>
        <v>-12378</v>
      </c>
      <c r="K23" s="253">
        <v>259735</v>
      </c>
      <c r="L23" s="415">
        <v>362350</v>
      </c>
      <c r="M23" s="415">
        <f t="shared" si="1"/>
        <v>-362350</v>
      </c>
      <c r="N23" s="253">
        <v>0</v>
      </c>
      <c r="O23" s="212"/>
      <c r="P23" s="425"/>
      <c r="Q23" s="253"/>
    </row>
    <row r="24" spans="1:17" x14ac:dyDescent="0.2">
      <c r="A24" s="268" t="s">
        <v>45</v>
      </c>
      <c r="B24" s="269" t="s">
        <v>78</v>
      </c>
      <c r="C24" s="270"/>
      <c r="D24" s="271"/>
      <c r="E24" s="72"/>
      <c r="F24" s="516"/>
      <c r="G24" s="351">
        <f t="shared" si="0"/>
        <v>0</v>
      </c>
      <c r="H24" s="523"/>
      <c r="I24" s="517"/>
      <c r="J24" s="415"/>
      <c r="K24" s="259"/>
      <c r="L24" s="517">
        <v>267254</v>
      </c>
      <c r="M24" s="415">
        <f t="shared" si="1"/>
        <v>47380</v>
      </c>
      <c r="N24" s="259">
        <v>314634</v>
      </c>
      <c r="O24" s="256"/>
      <c r="P24" s="427"/>
      <c r="Q24" s="257"/>
    </row>
    <row r="25" spans="1:17" x14ac:dyDescent="0.2">
      <c r="A25" s="268" t="s">
        <v>46</v>
      </c>
      <c r="B25" s="269" t="s">
        <v>60</v>
      </c>
      <c r="C25" s="270"/>
      <c r="D25" s="271"/>
      <c r="E25" s="54"/>
      <c r="F25" s="258">
        <v>2560776</v>
      </c>
      <c r="G25" s="351">
        <f t="shared" si="0"/>
        <v>105761</v>
      </c>
      <c r="H25" s="439">
        <v>2666537</v>
      </c>
      <c r="I25" s="517">
        <v>539395</v>
      </c>
      <c r="J25" s="415"/>
      <c r="K25" s="259">
        <v>537433</v>
      </c>
      <c r="L25" s="517">
        <v>1143000</v>
      </c>
      <c r="M25" s="415">
        <f t="shared" si="1"/>
        <v>-444524</v>
      </c>
      <c r="N25" s="259">
        <v>698476</v>
      </c>
      <c r="O25" s="258"/>
      <c r="P25" s="426"/>
      <c r="Q25" s="259"/>
    </row>
    <row r="26" spans="1:17" x14ac:dyDescent="0.2">
      <c r="A26" s="268" t="s">
        <v>157</v>
      </c>
      <c r="B26" s="269" t="s">
        <v>158</v>
      </c>
      <c r="C26" s="270"/>
      <c r="D26" s="271"/>
      <c r="E26" s="98"/>
      <c r="F26" s="258"/>
      <c r="G26" s="351">
        <f t="shared" si="0"/>
        <v>0</v>
      </c>
      <c r="H26" s="444"/>
      <c r="I26" s="446">
        <v>0</v>
      </c>
      <c r="J26" s="415"/>
      <c r="K26" s="259"/>
      <c r="L26" s="517">
        <v>0</v>
      </c>
      <c r="M26" s="415"/>
      <c r="N26" s="259">
        <v>2367085</v>
      </c>
      <c r="O26" s="258"/>
      <c r="P26" s="426"/>
      <c r="Q26" s="259"/>
    </row>
    <row r="27" spans="1:17" x14ac:dyDescent="0.2">
      <c r="A27" s="268"/>
      <c r="B27" s="269"/>
      <c r="C27" s="270"/>
      <c r="D27" s="271"/>
      <c r="E27" s="54"/>
      <c r="F27" s="442"/>
      <c r="G27" s="351"/>
      <c r="H27" s="444"/>
      <c r="I27" s="446"/>
      <c r="J27" s="415"/>
      <c r="K27" s="448"/>
      <c r="L27" s="446"/>
      <c r="M27" s="415"/>
      <c r="N27" s="448"/>
      <c r="O27" s="258"/>
      <c r="P27" s="426"/>
      <c r="Q27" s="259"/>
    </row>
    <row r="28" spans="1:17" x14ac:dyDescent="0.2">
      <c r="A28" s="268"/>
      <c r="B28" s="269"/>
      <c r="C28" s="270"/>
      <c r="D28" s="271"/>
      <c r="E28" s="54"/>
      <c r="F28" s="442"/>
      <c r="G28" s="351"/>
      <c r="H28" s="444"/>
      <c r="I28" s="446"/>
      <c r="J28" s="415"/>
      <c r="K28" s="448"/>
      <c r="L28" s="446"/>
      <c r="M28" s="415"/>
      <c r="N28" s="448"/>
      <c r="O28" s="258"/>
      <c r="P28" s="426"/>
      <c r="Q28" s="259"/>
    </row>
    <row r="29" spans="1:17" ht="13.5" thickBot="1" x14ac:dyDescent="0.25">
      <c r="A29" s="272"/>
      <c r="B29" s="269"/>
      <c r="C29" s="270"/>
      <c r="D29" s="271"/>
      <c r="E29" s="54"/>
      <c r="F29" s="443"/>
      <c r="G29" s="418"/>
      <c r="H29" s="445"/>
      <c r="I29" s="447"/>
      <c r="J29" s="416"/>
      <c r="K29" s="449"/>
      <c r="L29" s="447"/>
      <c r="M29" s="415"/>
      <c r="N29" s="449"/>
      <c r="O29" s="258"/>
      <c r="P29" s="426"/>
      <c r="Q29" s="259"/>
    </row>
    <row r="30" spans="1:17" ht="13.5" thickBot="1" x14ac:dyDescent="0.25">
      <c r="A30" s="272"/>
      <c r="B30" s="269"/>
      <c r="C30" s="270"/>
      <c r="D30" s="271"/>
      <c r="E30" s="54"/>
      <c r="F30" s="451"/>
      <c r="G30" s="452"/>
      <c r="H30" s="287"/>
      <c r="I30" s="453"/>
      <c r="J30" s="453"/>
      <c r="K30" s="287"/>
      <c r="L30" s="453"/>
      <c r="M30" s="453"/>
      <c r="N30" s="287"/>
      <c r="O30" s="234"/>
      <c r="P30" s="520"/>
      <c r="Q30" s="260"/>
    </row>
    <row r="31" spans="1:17" ht="13.5" thickBot="1" x14ac:dyDescent="0.25">
      <c r="A31" s="265"/>
      <c r="B31" s="273" t="s">
        <v>64</v>
      </c>
      <c r="C31" s="34"/>
      <c r="D31" s="34"/>
      <c r="E31" s="32"/>
      <c r="F31" s="235">
        <f>SUM(F14:F29)</f>
        <v>13042814</v>
      </c>
      <c r="G31" s="235">
        <f>SUM(G13:G30)</f>
        <v>6293459</v>
      </c>
      <c r="H31" s="235">
        <f t="shared" ref="H31:N31" si="3">SUM(H14:H30)</f>
        <v>19336273</v>
      </c>
      <c r="I31" s="235">
        <f t="shared" si="3"/>
        <v>2263081</v>
      </c>
      <c r="J31" s="235">
        <f>SUM(J13:J29)</f>
        <v>141178</v>
      </c>
      <c r="K31" s="235">
        <f t="shared" si="3"/>
        <v>2457006</v>
      </c>
      <c r="L31" s="235">
        <f t="shared" si="3"/>
        <v>9498979</v>
      </c>
      <c r="M31" s="235">
        <f>SUM(M13:M29)</f>
        <v>-2833659</v>
      </c>
      <c r="N31" s="235">
        <f t="shared" si="3"/>
        <v>9032405</v>
      </c>
      <c r="O31" s="262">
        <f>SUM(O13:O30)</f>
        <v>4428388</v>
      </c>
      <c r="P31" s="521"/>
      <c r="Q31" s="261">
        <f>Q14</f>
        <v>0</v>
      </c>
    </row>
    <row r="34" spans="1:10" x14ac:dyDescent="0.2">
      <c r="A34" s="181"/>
      <c r="D34" s="1"/>
      <c r="F34" s="1"/>
      <c r="G34" s="450"/>
      <c r="H34" s="1"/>
      <c r="I34" s="450"/>
      <c r="J34" s="1"/>
    </row>
  </sheetData>
  <mergeCells count="14">
    <mergeCell ref="B22:D22"/>
    <mergeCell ref="F9:H9"/>
    <mergeCell ref="I9:K9"/>
    <mergeCell ref="L9:N9"/>
    <mergeCell ref="O9:Q9"/>
    <mergeCell ref="F10:H10"/>
    <mergeCell ref="I10:K10"/>
    <mergeCell ref="L10:N10"/>
    <mergeCell ref="O10:Q10"/>
    <mergeCell ref="B1:O1"/>
    <mergeCell ref="B2:O2"/>
    <mergeCell ref="B6:O6"/>
    <mergeCell ref="B14:D14"/>
    <mergeCell ref="F4:I4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30"/>
  <sheetViews>
    <sheetView workbookViewId="0">
      <selection sqref="A1:I1"/>
    </sheetView>
  </sheetViews>
  <sheetFormatPr defaultRowHeight="12.75" x14ac:dyDescent="0.2"/>
  <cols>
    <col min="1" max="1" width="9.85546875" customWidth="1"/>
    <col min="2" max="2" width="8.140625" customWidth="1"/>
    <col min="5" max="5" width="18.7109375" customWidth="1"/>
    <col min="6" max="6" width="10" customWidth="1"/>
    <col min="7" max="7" width="9.5703125" customWidth="1"/>
    <col min="8" max="8" width="10.140625" bestFit="1" customWidth="1"/>
    <col min="9" max="9" width="9.7109375" customWidth="1"/>
  </cols>
  <sheetData>
    <row r="1" spans="1:9" x14ac:dyDescent="0.2">
      <c r="A1" s="627" t="s">
        <v>211</v>
      </c>
      <c r="B1" s="627"/>
      <c r="C1" s="627"/>
      <c r="D1" s="627"/>
      <c r="E1" s="627"/>
      <c r="F1" s="627"/>
      <c r="G1" s="627"/>
      <c r="H1" s="627"/>
      <c r="I1" s="627"/>
    </row>
    <row r="2" spans="1:9" x14ac:dyDescent="0.2">
      <c r="A2" s="627" t="s">
        <v>210</v>
      </c>
      <c r="B2" s="627"/>
      <c r="C2" s="627"/>
      <c r="D2" s="627"/>
      <c r="E2" s="627"/>
      <c r="F2" s="627"/>
      <c r="G2" s="627"/>
      <c r="H2" s="627"/>
      <c r="I2" s="627"/>
    </row>
    <row r="3" spans="1:9" x14ac:dyDescent="0.2">
      <c r="A3" s="472"/>
      <c r="B3" s="472"/>
      <c r="C3" s="472"/>
      <c r="D3" s="472"/>
      <c r="E3" s="472"/>
      <c r="F3" s="472"/>
      <c r="G3" s="472"/>
      <c r="H3" s="472"/>
      <c r="I3" s="472"/>
    </row>
    <row r="4" spans="1:9" x14ac:dyDescent="0.2">
      <c r="A4" s="4"/>
      <c r="B4" s="4"/>
      <c r="C4" s="640" t="s">
        <v>132</v>
      </c>
      <c r="D4" s="640"/>
      <c r="E4" s="640"/>
      <c r="F4" s="640"/>
    </row>
    <row r="5" spans="1:9" x14ac:dyDescent="0.2">
      <c r="A5" s="182"/>
      <c r="B5" s="4"/>
      <c r="C5" s="4"/>
      <c r="D5" s="4"/>
      <c r="E5" s="4"/>
      <c r="F5" s="4"/>
      <c r="G5" s="4"/>
      <c r="H5" s="4"/>
      <c r="I5" s="4"/>
    </row>
    <row r="6" spans="1:9" ht="15" x14ac:dyDescent="0.25">
      <c r="A6" s="4"/>
      <c r="B6" s="180"/>
      <c r="C6" s="641" t="s">
        <v>96</v>
      </c>
      <c r="D6" s="641"/>
      <c r="E6" s="641"/>
      <c r="F6" s="641"/>
      <c r="G6" s="4"/>
      <c r="H6" s="4"/>
      <c r="I6" s="4"/>
    </row>
    <row r="7" spans="1:9" x14ac:dyDescent="0.2">
      <c r="C7" s="102"/>
      <c r="D7" s="641">
        <v>2018</v>
      </c>
      <c r="E7" s="641"/>
    </row>
    <row r="8" spans="1:9" ht="13.5" thickBot="1" x14ac:dyDescent="0.25">
      <c r="I8" s="296" t="s">
        <v>92</v>
      </c>
    </row>
    <row r="9" spans="1:9" ht="13.5" thickBot="1" x14ac:dyDescent="0.25">
      <c r="A9" s="103" t="s">
        <v>12</v>
      </c>
      <c r="B9" s="74"/>
      <c r="C9" s="75" t="s">
        <v>13</v>
      </c>
      <c r="D9" s="76"/>
      <c r="E9" s="77"/>
      <c r="F9" s="21" t="s">
        <v>14</v>
      </c>
      <c r="G9" s="21" t="s">
        <v>15</v>
      </c>
      <c r="H9" s="21" t="s">
        <v>11</v>
      </c>
      <c r="I9" s="21" t="s">
        <v>16</v>
      </c>
    </row>
    <row r="10" spans="1:9" x14ac:dyDescent="0.2">
      <c r="A10" s="104" t="s">
        <v>19</v>
      </c>
      <c r="B10" s="105" t="s">
        <v>27</v>
      </c>
      <c r="C10" s="89" t="s">
        <v>47</v>
      </c>
      <c r="D10" s="89"/>
      <c r="E10" s="106"/>
      <c r="F10" s="107"/>
      <c r="G10" s="108"/>
      <c r="H10" s="301"/>
      <c r="I10" s="109"/>
    </row>
    <row r="11" spans="1:9" ht="13.5" thickBot="1" x14ac:dyDescent="0.25">
      <c r="A11" s="110" t="s">
        <v>20</v>
      </c>
      <c r="B11" s="111"/>
      <c r="C11" s="43"/>
      <c r="D11" s="43"/>
      <c r="E11" s="112"/>
      <c r="F11" s="312" t="s">
        <v>17</v>
      </c>
      <c r="G11" s="524" t="s">
        <v>124</v>
      </c>
      <c r="H11" s="525" t="s">
        <v>112</v>
      </c>
      <c r="I11" s="113"/>
    </row>
    <row r="12" spans="1:9" x14ac:dyDescent="0.2">
      <c r="A12" s="314" t="s">
        <v>79</v>
      </c>
      <c r="B12" s="228"/>
      <c r="C12" s="11"/>
      <c r="D12" s="11"/>
      <c r="E12" s="11"/>
      <c r="F12" s="318"/>
      <c r="G12" s="315"/>
      <c r="H12" s="316"/>
      <c r="I12" s="317"/>
    </row>
    <row r="13" spans="1:9" x14ac:dyDescent="0.2">
      <c r="A13" s="313">
        <v>107060</v>
      </c>
      <c r="B13" s="662" t="s">
        <v>98</v>
      </c>
      <c r="C13" s="663"/>
      <c r="D13" s="663"/>
      <c r="E13" s="664"/>
      <c r="F13" s="303">
        <f>SUM(F14:F18)</f>
        <v>2100500</v>
      </c>
      <c r="G13" s="303">
        <f>SUM(G14:G18)</f>
        <v>0</v>
      </c>
      <c r="H13" s="303">
        <f>SUM(H14:H18)</f>
        <v>2100500</v>
      </c>
      <c r="I13" s="115"/>
    </row>
    <row r="14" spans="1:9" x14ac:dyDescent="0.2">
      <c r="A14" s="302"/>
      <c r="B14" s="66"/>
      <c r="C14" s="191" t="s">
        <v>80</v>
      </c>
      <c r="D14" s="66"/>
      <c r="E14" s="116"/>
      <c r="F14" s="304">
        <v>350000</v>
      </c>
      <c r="G14" s="304">
        <f>H14-F14</f>
        <v>0</v>
      </c>
      <c r="H14" s="304">
        <v>350000</v>
      </c>
      <c r="I14" s="127"/>
    </row>
    <row r="15" spans="1:9" x14ac:dyDescent="0.2">
      <c r="A15" s="298"/>
      <c r="B15" s="66"/>
      <c r="C15" s="191" t="s">
        <v>160</v>
      </c>
      <c r="D15" s="66"/>
      <c r="E15" s="116"/>
      <c r="F15" s="304">
        <v>0</v>
      </c>
      <c r="G15" s="304">
        <f t="shared" ref="G15:G23" si="0">H15-F15</f>
        <v>0</v>
      </c>
      <c r="H15" s="304">
        <v>0</v>
      </c>
      <c r="I15" s="127"/>
    </row>
    <row r="16" spans="1:9" x14ac:dyDescent="0.2">
      <c r="A16" s="299"/>
      <c r="B16" s="119"/>
      <c r="C16" s="191" t="s">
        <v>161</v>
      </c>
      <c r="D16" s="119"/>
      <c r="E16" s="187"/>
      <c r="F16" s="304">
        <v>50000</v>
      </c>
      <c r="G16" s="304">
        <f t="shared" si="0"/>
        <v>0</v>
      </c>
      <c r="H16" s="304">
        <v>50000</v>
      </c>
      <c r="I16" s="526"/>
    </row>
    <row r="17" spans="1:9" x14ac:dyDescent="0.2">
      <c r="A17" s="299"/>
      <c r="B17" s="119"/>
      <c r="C17" s="119" t="s">
        <v>162</v>
      </c>
      <c r="D17" s="119"/>
      <c r="E17" s="190"/>
      <c r="F17" s="304">
        <v>150500</v>
      </c>
      <c r="G17" s="304">
        <f t="shared" si="0"/>
        <v>0</v>
      </c>
      <c r="H17" s="304">
        <v>150500</v>
      </c>
      <c r="I17" s="127"/>
    </row>
    <row r="18" spans="1:9" x14ac:dyDescent="0.2">
      <c r="A18" s="527"/>
      <c r="B18" s="119"/>
      <c r="C18" s="119" t="s">
        <v>163</v>
      </c>
      <c r="D18" s="119"/>
      <c r="E18" s="190"/>
      <c r="F18" s="304">
        <v>1550000</v>
      </c>
      <c r="G18" s="304">
        <f t="shared" si="0"/>
        <v>0</v>
      </c>
      <c r="H18" s="304">
        <v>1550000</v>
      </c>
      <c r="I18" s="127"/>
    </row>
    <row r="19" spans="1:9" ht="12.75" hidden="1" customHeight="1" x14ac:dyDescent="0.2">
      <c r="A19" s="394"/>
      <c r="B19" s="69"/>
      <c r="C19" s="118"/>
      <c r="D19" s="119"/>
      <c r="E19" s="117"/>
      <c r="F19" s="306"/>
      <c r="G19" s="304">
        <f t="shared" si="0"/>
        <v>0</v>
      </c>
      <c r="H19" s="306"/>
      <c r="I19" s="53"/>
    </row>
    <row r="20" spans="1:9" ht="12.75" hidden="1" customHeight="1" x14ac:dyDescent="0.2">
      <c r="A20" s="300">
        <v>104051</v>
      </c>
      <c r="B20" s="69" t="s">
        <v>122</v>
      </c>
      <c r="C20" s="84"/>
      <c r="D20" s="69"/>
      <c r="E20" s="130"/>
      <c r="F20" s="306">
        <v>50000</v>
      </c>
      <c r="G20" s="304">
        <f t="shared" si="0"/>
        <v>152000</v>
      </c>
      <c r="H20" s="306">
        <v>202000</v>
      </c>
      <c r="I20" s="53"/>
    </row>
    <row r="21" spans="1:9" ht="12.75" hidden="1" customHeight="1" x14ac:dyDescent="0.2">
      <c r="A21" s="300"/>
      <c r="B21" s="69"/>
      <c r="C21" s="69"/>
      <c r="D21" s="2"/>
      <c r="E21" s="117"/>
      <c r="F21" s="307"/>
      <c r="G21" s="304">
        <f t="shared" si="0"/>
        <v>0</v>
      </c>
      <c r="H21" s="307"/>
      <c r="I21" s="53"/>
    </row>
    <row r="22" spans="1:9" x14ac:dyDescent="0.2">
      <c r="A22" s="394"/>
      <c r="B22" s="69"/>
      <c r="C22" s="118" t="s">
        <v>130</v>
      </c>
      <c r="D22" s="119"/>
      <c r="E22" s="117"/>
      <c r="F22" s="306">
        <v>0</v>
      </c>
      <c r="G22" s="304">
        <f t="shared" si="0"/>
        <v>1265850</v>
      </c>
      <c r="H22" s="308">
        <v>1265850</v>
      </c>
      <c r="I22" s="53"/>
    </row>
    <row r="23" spans="1:9" x14ac:dyDescent="0.2">
      <c r="A23" s="300">
        <v>104051</v>
      </c>
      <c r="B23" s="69" t="s">
        <v>122</v>
      </c>
      <c r="C23" s="84"/>
      <c r="D23" s="69"/>
      <c r="E23" s="130"/>
      <c r="F23" s="308">
        <v>0</v>
      </c>
      <c r="G23" s="304">
        <f t="shared" si="0"/>
        <v>250000</v>
      </c>
      <c r="H23" s="308">
        <v>250000</v>
      </c>
      <c r="I23" s="131"/>
    </row>
    <row r="24" spans="1:9" x14ac:dyDescent="0.2">
      <c r="A24" s="298"/>
      <c r="B24" s="83"/>
      <c r="C24" s="2"/>
      <c r="D24" s="2"/>
      <c r="E24" s="2"/>
      <c r="F24" s="306"/>
      <c r="G24" s="306"/>
      <c r="H24" s="305"/>
      <c r="I24" s="131"/>
    </row>
    <row r="25" spans="1:9" x14ac:dyDescent="0.2">
      <c r="A25" s="298"/>
      <c r="B25" s="2"/>
      <c r="C25" s="2"/>
      <c r="D25" s="2"/>
      <c r="E25" s="117"/>
      <c r="F25" s="306"/>
      <c r="G25" s="306"/>
      <c r="H25" s="306"/>
      <c r="I25" s="131"/>
    </row>
    <row r="26" spans="1:9" ht="15" x14ac:dyDescent="0.25">
      <c r="A26" s="298"/>
      <c r="B26" s="3"/>
      <c r="C26" s="3"/>
      <c r="D26" s="3"/>
      <c r="E26" s="101"/>
      <c r="F26" s="329"/>
      <c r="G26" s="329"/>
      <c r="H26" s="330"/>
      <c r="I26" s="53"/>
    </row>
    <row r="27" spans="1:9" x14ac:dyDescent="0.2">
      <c r="A27" s="94"/>
      <c r="B27" s="122"/>
      <c r="C27" s="1"/>
      <c r="D27" s="1"/>
      <c r="E27" s="123"/>
      <c r="F27" s="310"/>
      <c r="G27" s="310"/>
      <c r="H27" s="310"/>
      <c r="I27" s="53"/>
    </row>
    <row r="28" spans="1:9" ht="15" x14ac:dyDescent="0.25">
      <c r="A28" s="298"/>
      <c r="B28" s="3"/>
      <c r="C28" s="3"/>
      <c r="D28" s="3"/>
      <c r="E28" s="101"/>
      <c r="F28" s="329"/>
      <c r="G28" s="329"/>
      <c r="H28" s="330"/>
      <c r="I28" s="81"/>
    </row>
    <row r="29" spans="1:9" ht="13.5" thickBot="1" x14ac:dyDescent="0.25">
      <c r="A29" s="94"/>
      <c r="B29" s="122"/>
      <c r="C29" s="1"/>
      <c r="D29" s="1"/>
      <c r="E29" s="123"/>
      <c r="F29" s="310"/>
      <c r="G29" s="310"/>
      <c r="H29" s="310"/>
      <c r="I29" s="95"/>
    </row>
    <row r="30" spans="1:9" ht="16.5" thickTop="1" thickBot="1" x14ac:dyDescent="0.3">
      <c r="A30" s="124"/>
      <c r="B30" s="125" t="s">
        <v>64</v>
      </c>
      <c r="C30" s="125"/>
      <c r="D30" s="125"/>
      <c r="E30" s="126"/>
      <c r="F30" s="311">
        <f>F13</f>
        <v>2100500</v>
      </c>
      <c r="G30" s="311">
        <f>G13+G20</f>
        <v>152000</v>
      </c>
      <c r="H30" s="311">
        <f>H13+H20</f>
        <v>2302500</v>
      </c>
      <c r="I30" s="133"/>
    </row>
  </sheetData>
  <mergeCells count="6">
    <mergeCell ref="A1:I1"/>
    <mergeCell ref="B13:E13"/>
    <mergeCell ref="A2:I2"/>
    <mergeCell ref="C4:F4"/>
    <mergeCell ref="C6:F6"/>
    <mergeCell ref="D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57"/>
  <sheetViews>
    <sheetView workbookViewId="0">
      <selection activeCell="I4" sqref="I4"/>
    </sheetView>
  </sheetViews>
  <sheetFormatPr defaultRowHeight="12.75" x14ac:dyDescent="0.2"/>
  <cols>
    <col min="1" max="1" width="7.42578125" customWidth="1"/>
    <col min="2" max="2" width="8.140625" customWidth="1"/>
    <col min="5" max="5" width="11.85546875" customWidth="1"/>
    <col min="6" max="6" width="9.85546875" customWidth="1"/>
    <col min="7" max="7" width="10" customWidth="1"/>
    <col min="8" max="8" width="9.7109375" customWidth="1"/>
    <col min="9" max="9" width="10.140625" customWidth="1"/>
  </cols>
  <sheetData>
    <row r="1" spans="1:9" x14ac:dyDescent="0.2">
      <c r="A1" s="627" t="s">
        <v>213</v>
      </c>
      <c r="B1" s="627"/>
      <c r="C1" s="627"/>
      <c r="D1" s="627"/>
      <c r="E1" s="627"/>
      <c r="F1" s="627"/>
      <c r="G1" s="627"/>
      <c r="H1" s="627"/>
      <c r="I1" s="627"/>
    </row>
    <row r="2" spans="1:9" x14ac:dyDescent="0.2">
      <c r="A2" s="627" t="s">
        <v>212</v>
      </c>
      <c r="B2" s="627"/>
      <c r="C2" s="627"/>
      <c r="D2" s="627"/>
      <c r="E2" s="627"/>
      <c r="F2" s="627"/>
      <c r="G2" s="627"/>
      <c r="H2" s="627"/>
      <c r="I2" s="627"/>
    </row>
    <row r="3" spans="1:9" x14ac:dyDescent="0.2">
      <c r="A3" s="182"/>
      <c r="B3" s="182"/>
      <c r="C3" s="182"/>
      <c r="D3" s="183"/>
      <c r="E3" s="183"/>
      <c r="F3" s="183"/>
      <c r="G3" s="183"/>
      <c r="H3" s="183"/>
      <c r="I3" s="183"/>
    </row>
    <row r="4" spans="1:9" x14ac:dyDescent="0.2">
      <c r="A4" s="38"/>
      <c r="C4" s="641" t="s">
        <v>133</v>
      </c>
      <c r="D4" s="641"/>
      <c r="E4" s="641"/>
      <c r="F4" s="641"/>
    </row>
    <row r="6" spans="1:9" x14ac:dyDescent="0.2">
      <c r="A6" s="38"/>
      <c r="B6" s="38"/>
      <c r="C6" s="38" t="s">
        <v>97</v>
      </c>
      <c r="D6" s="38"/>
      <c r="E6" s="38"/>
      <c r="F6" s="38"/>
      <c r="I6" s="4"/>
    </row>
    <row r="7" spans="1:9" x14ac:dyDescent="0.2">
      <c r="A7" s="38" t="s">
        <v>28</v>
      </c>
      <c r="B7" s="38"/>
      <c r="C7" s="102"/>
      <c r="D7" s="641">
        <v>2018</v>
      </c>
      <c r="E7" s="641"/>
      <c r="F7" s="38"/>
    </row>
    <row r="8" spans="1:9" ht="13.5" thickBot="1" x14ac:dyDescent="0.25">
      <c r="G8" s="33"/>
      <c r="H8" s="33"/>
      <c r="I8" s="296" t="s">
        <v>92</v>
      </c>
    </row>
    <row r="9" spans="1:9" ht="13.5" thickBot="1" x14ac:dyDescent="0.25">
      <c r="A9" s="103" t="s">
        <v>12</v>
      </c>
      <c r="B9" s="74"/>
      <c r="C9" s="75" t="s">
        <v>13</v>
      </c>
      <c r="D9" s="76"/>
      <c r="E9" s="77"/>
      <c r="F9" s="21" t="s">
        <v>14</v>
      </c>
      <c r="G9" s="21" t="s">
        <v>15</v>
      </c>
      <c r="H9" s="21" t="s">
        <v>11</v>
      </c>
      <c r="I9" s="21" t="s">
        <v>16</v>
      </c>
    </row>
    <row r="10" spans="1:9" x14ac:dyDescent="0.2">
      <c r="A10" s="104" t="s">
        <v>19</v>
      </c>
      <c r="B10" s="105" t="s">
        <v>27</v>
      </c>
      <c r="C10" s="89" t="s">
        <v>47</v>
      </c>
      <c r="D10" s="89"/>
      <c r="E10" s="106"/>
      <c r="F10" s="134"/>
      <c r="G10" s="41"/>
      <c r="H10" s="229"/>
      <c r="I10" s="320"/>
    </row>
    <row r="11" spans="1:9" ht="13.5" thickBot="1" x14ac:dyDescent="0.25">
      <c r="A11" s="110" t="s">
        <v>20</v>
      </c>
      <c r="B11" s="111"/>
      <c r="C11" s="43"/>
      <c r="D11" s="43"/>
      <c r="E11" s="112"/>
      <c r="F11" s="312" t="s">
        <v>17</v>
      </c>
      <c r="G11" s="524" t="s">
        <v>124</v>
      </c>
      <c r="H11" s="525" t="s">
        <v>112</v>
      </c>
      <c r="I11" s="321"/>
    </row>
    <row r="12" spans="1:9" x14ac:dyDescent="0.2">
      <c r="A12" s="164" t="s">
        <v>22</v>
      </c>
      <c r="B12" s="14" t="s">
        <v>23</v>
      </c>
      <c r="C12" s="14"/>
      <c r="D12" s="14"/>
      <c r="E12" s="79"/>
      <c r="F12" s="114"/>
      <c r="G12" s="114"/>
      <c r="H12" s="80"/>
      <c r="I12" s="115"/>
    </row>
    <row r="13" spans="1:9" x14ac:dyDescent="0.2">
      <c r="A13" s="297"/>
      <c r="B13" s="66"/>
      <c r="C13" s="66"/>
      <c r="D13" s="66"/>
      <c r="E13" s="116"/>
      <c r="F13" s="120"/>
      <c r="G13" s="120"/>
      <c r="H13" s="121"/>
      <c r="I13" s="127"/>
    </row>
    <row r="14" spans="1:9" x14ac:dyDescent="0.2">
      <c r="A14" s="319" t="s">
        <v>41</v>
      </c>
      <c r="B14" s="322" t="s">
        <v>105</v>
      </c>
      <c r="C14" s="66"/>
      <c r="D14" s="66"/>
      <c r="E14" s="116"/>
      <c r="F14" s="308"/>
      <c r="G14" s="308"/>
      <c r="H14" s="308"/>
      <c r="I14" s="323"/>
    </row>
    <row r="15" spans="1:9" x14ac:dyDescent="0.2">
      <c r="A15" s="319"/>
      <c r="B15" s="322"/>
      <c r="C15" s="66"/>
      <c r="D15" s="66"/>
      <c r="E15" s="116"/>
      <c r="F15" s="309"/>
      <c r="G15" s="309"/>
      <c r="H15" s="309"/>
      <c r="I15" s="323"/>
    </row>
    <row r="16" spans="1:9" x14ac:dyDescent="0.2">
      <c r="A16" s="52"/>
      <c r="B16" s="528" t="s">
        <v>30</v>
      </c>
      <c r="C16" s="529"/>
      <c r="D16" s="529"/>
      <c r="E16" s="454"/>
      <c r="F16" s="456">
        <v>1003890</v>
      </c>
      <c r="G16" s="456">
        <f>H16-F16</f>
        <v>-6317</v>
      </c>
      <c r="H16" s="456">
        <v>997573</v>
      </c>
      <c r="I16" s="323"/>
    </row>
    <row r="17" spans="1:9" x14ac:dyDescent="0.2">
      <c r="A17" s="52"/>
      <c r="B17" s="463"/>
      <c r="C17" s="530"/>
      <c r="D17" s="463"/>
      <c r="E17" s="458"/>
      <c r="F17" s="457"/>
      <c r="G17" s="457"/>
      <c r="H17" s="457"/>
      <c r="I17" s="324"/>
    </row>
    <row r="18" spans="1:9" x14ac:dyDescent="0.2">
      <c r="A18" s="52"/>
      <c r="B18" s="528" t="s">
        <v>110</v>
      </c>
      <c r="C18" s="530"/>
      <c r="D18" s="463"/>
      <c r="E18" s="458"/>
      <c r="F18" s="456">
        <v>32600</v>
      </c>
      <c r="G18" s="456">
        <v>0</v>
      </c>
      <c r="H18" s="456">
        <v>32600</v>
      </c>
      <c r="I18" s="324"/>
    </row>
    <row r="19" spans="1:9" x14ac:dyDescent="0.2">
      <c r="A19" s="52"/>
      <c r="B19" s="463"/>
      <c r="C19" s="530" t="s">
        <v>109</v>
      </c>
      <c r="D19" s="463"/>
      <c r="E19" s="458"/>
      <c r="F19" s="457">
        <v>32600</v>
      </c>
      <c r="G19" s="457">
        <f>H19-F19</f>
        <v>0</v>
      </c>
      <c r="H19" s="457">
        <v>32600</v>
      </c>
      <c r="I19" s="324"/>
    </row>
    <row r="20" spans="1:9" x14ac:dyDescent="0.2">
      <c r="A20" s="52"/>
      <c r="B20" s="463"/>
      <c r="C20" s="530"/>
      <c r="D20" s="463"/>
      <c r="E20" s="458"/>
      <c r="F20" s="457"/>
      <c r="G20" s="457"/>
      <c r="H20" s="457"/>
      <c r="I20" s="324"/>
    </row>
    <row r="21" spans="1:9" x14ac:dyDescent="0.2">
      <c r="A21" s="52"/>
      <c r="B21" s="528" t="s">
        <v>37</v>
      </c>
      <c r="C21" s="466"/>
      <c r="D21" s="466"/>
      <c r="E21" s="459"/>
      <c r="F21" s="456">
        <f>F22</f>
        <v>76300</v>
      </c>
      <c r="G21" s="456">
        <f>G22</f>
        <v>0</v>
      </c>
      <c r="H21" s="456">
        <f>H22</f>
        <v>76300</v>
      </c>
      <c r="I21" s="324"/>
    </row>
    <row r="22" spans="1:9" x14ac:dyDescent="0.2">
      <c r="A22" s="52"/>
      <c r="B22" s="531"/>
      <c r="C22" s="530" t="s">
        <v>82</v>
      </c>
      <c r="D22" s="530"/>
      <c r="E22" s="460"/>
      <c r="F22" s="457">
        <v>76300</v>
      </c>
      <c r="G22" s="457">
        <v>0</v>
      </c>
      <c r="H22" s="457">
        <v>76300</v>
      </c>
      <c r="I22" s="325"/>
    </row>
    <row r="23" spans="1:9" x14ac:dyDescent="0.2">
      <c r="A23" s="302"/>
      <c r="B23" s="532"/>
      <c r="C23" s="530"/>
      <c r="D23" s="530"/>
      <c r="E23" s="463"/>
      <c r="F23" s="462"/>
      <c r="G23" s="462"/>
      <c r="H23" s="462"/>
      <c r="I23" s="324"/>
    </row>
    <row r="24" spans="1:9" x14ac:dyDescent="0.2">
      <c r="A24" s="302"/>
      <c r="B24" s="533" t="s">
        <v>164</v>
      </c>
      <c r="C24" s="530"/>
      <c r="D24" s="530"/>
      <c r="E24" s="463"/>
      <c r="F24" s="455">
        <v>212623</v>
      </c>
      <c r="G24" s="455">
        <v>0</v>
      </c>
      <c r="H24" s="455">
        <v>212623</v>
      </c>
      <c r="I24" s="324"/>
    </row>
    <row r="25" spans="1:9" x14ac:dyDescent="0.2">
      <c r="A25" s="302"/>
      <c r="B25" s="532"/>
      <c r="C25" s="530"/>
      <c r="D25" s="530"/>
      <c r="E25" s="463"/>
      <c r="F25" s="462"/>
      <c r="G25" s="462"/>
      <c r="H25" s="462"/>
      <c r="I25" s="324"/>
    </row>
    <row r="26" spans="1:9" x14ac:dyDescent="0.2">
      <c r="A26" s="302"/>
      <c r="B26" s="533" t="s">
        <v>165</v>
      </c>
      <c r="C26" s="530"/>
      <c r="D26" s="530"/>
      <c r="E26" s="463"/>
      <c r="F26" s="455">
        <v>100000</v>
      </c>
      <c r="G26" s="455">
        <f>H26-F26</f>
        <v>-78485</v>
      </c>
      <c r="H26" s="455">
        <f>SUM(H27:H29)</f>
        <v>21515</v>
      </c>
      <c r="I26" s="324"/>
    </row>
    <row r="27" spans="1:9" x14ac:dyDescent="0.2">
      <c r="A27" s="302"/>
      <c r="B27" s="533"/>
      <c r="C27" s="530" t="s">
        <v>166</v>
      </c>
      <c r="D27" s="530"/>
      <c r="E27" s="463"/>
      <c r="F27" s="462"/>
      <c r="G27" s="455">
        <v>5450</v>
      </c>
      <c r="H27" s="455">
        <v>5450</v>
      </c>
      <c r="I27" s="324"/>
    </row>
    <row r="28" spans="1:9" x14ac:dyDescent="0.2">
      <c r="A28" s="302"/>
      <c r="B28" s="532"/>
      <c r="C28" s="530" t="s">
        <v>167</v>
      </c>
      <c r="D28" s="530"/>
      <c r="E28" s="463"/>
      <c r="F28" s="462"/>
      <c r="G28" s="462">
        <v>1000</v>
      </c>
      <c r="H28" s="462">
        <v>1000</v>
      </c>
      <c r="I28" s="324"/>
    </row>
    <row r="29" spans="1:9" x14ac:dyDescent="0.2">
      <c r="A29" s="302"/>
      <c r="B29" s="532"/>
      <c r="C29" s="530" t="s">
        <v>168</v>
      </c>
      <c r="D29" s="530"/>
      <c r="E29" s="463"/>
      <c r="F29" s="462"/>
      <c r="G29" s="462">
        <v>15065</v>
      </c>
      <c r="H29" s="462">
        <v>15065</v>
      </c>
      <c r="I29" s="324"/>
    </row>
    <row r="30" spans="1:9" x14ac:dyDescent="0.2">
      <c r="A30" s="302"/>
      <c r="B30" s="532"/>
      <c r="C30" s="530" t="s">
        <v>169</v>
      </c>
      <c r="D30" s="530"/>
      <c r="E30" s="463"/>
      <c r="F30" s="462"/>
      <c r="G30" s="462">
        <v>30000</v>
      </c>
      <c r="H30" s="462">
        <v>30000</v>
      </c>
      <c r="I30" s="324"/>
    </row>
    <row r="31" spans="1:9" x14ac:dyDescent="0.2">
      <c r="A31" s="395"/>
      <c r="B31" s="665" t="s">
        <v>170</v>
      </c>
      <c r="C31" s="666"/>
      <c r="D31" s="666"/>
      <c r="E31" s="667"/>
      <c r="F31" s="455">
        <v>616940</v>
      </c>
      <c r="G31" s="455">
        <f>H31-F31</f>
        <v>1003890</v>
      </c>
      <c r="H31" s="455">
        <v>1620830</v>
      </c>
      <c r="I31" s="325"/>
    </row>
    <row r="32" spans="1:9" x14ac:dyDescent="0.2">
      <c r="A32" s="300"/>
      <c r="B32" s="534"/>
      <c r="C32" s="535"/>
      <c r="D32" s="536"/>
      <c r="E32" s="461"/>
      <c r="F32" s="464"/>
      <c r="G32" s="464"/>
      <c r="H32" s="464"/>
      <c r="I32" s="324"/>
    </row>
    <row r="33" spans="1:9" x14ac:dyDescent="0.2">
      <c r="A33" s="395" t="s">
        <v>107</v>
      </c>
      <c r="B33" s="528" t="s">
        <v>117</v>
      </c>
      <c r="C33" s="535"/>
      <c r="D33" s="536"/>
      <c r="E33" s="461"/>
      <c r="F33" s="465">
        <v>998779</v>
      </c>
      <c r="G33" s="465">
        <f>H33-F33</f>
        <v>32911</v>
      </c>
      <c r="H33" s="465">
        <v>1031690</v>
      </c>
      <c r="I33" s="324"/>
    </row>
    <row r="34" spans="1:9" x14ac:dyDescent="0.2">
      <c r="A34" s="300"/>
      <c r="B34" s="537"/>
      <c r="C34" s="535"/>
      <c r="D34" s="536"/>
      <c r="E34" s="461"/>
      <c r="F34" s="464"/>
      <c r="G34" s="464"/>
      <c r="H34" s="464"/>
      <c r="I34" s="324"/>
    </row>
    <row r="35" spans="1:9" ht="14.25" x14ac:dyDescent="0.2">
      <c r="A35" s="298"/>
      <c r="B35" s="538" t="s">
        <v>171</v>
      </c>
      <c r="C35" s="538"/>
      <c r="D35" s="538"/>
      <c r="E35" s="539"/>
      <c r="F35" s="540">
        <v>0</v>
      </c>
      <c r="G35" s="540">
        <v>325480</v>
      </c>
      <c r="H35" s="540">
        <v>325480</v>
      </c>
      <c r="I35" s="331"/>
    </row>
    <row r="36" spans="1:9" ht="13.5" thickBot="1" x14ac:dyDescent="0.25">
      <c r="A36" s="94"/>
      <c r="B36" s="122"/>
      <c r="C36" s="1"/>
      <c r="D36" s="1"/>
      <c r="E36" s="123"/>
      <c r="F36" s="310"/>
      <c r="G36" s="310"/>
      <c r="H36" s="310"/>
      <c r="I36" s="326"/>
    </row>
    <row r="37" spans="1:9" ht="16.5" thickTop="1" thickBot="1" x14ac:dyDescent="0.3">
      <c r="A37" s="124"/>
      <c r="B37" s="125" t="s">
        <v>64</v>
      </c>
      <c r="C37" s="125"/>
      <c r="D37" s="125"/>
      <c r="E37" s="126"/>
      <c r="F37" s="311">
        <f>F35+F33+F26+F24+F21+F18+F16+F31</f>
        <v>3041132</v>
      </c>
      <c r="G37" s="311">
        <f>G16+G18+G21+G24+G31+G33+G35+G30</f>
        <v>1385964</v>
      </c>
      <c r="H37" s="311">
        <f>H16+H18+H21+H24+H31+H33+H35+H26+H30</f>
        <v>4348611</v>
      </c>
      <c r="I37" s="327"/>
    </row>
    <row r="43" spans="1:9" s="38" customFormat="1" x14ac:dyDescent="0.2">
      <c r="A43"/>
      <c r="B43"/>
      <c r="C43"/>
      <c r="D43"/>
      <c r="E43"/>
      <c r="F43"/>
      <c r="G43"/>
      <c r="H43"/>
      <c r="I43"/>
    </row>
    <row r="48" spans="1:9" s="38" customFormat="1" x14ac:dyDescent="0.2">
      <c r="A48"/>
      <c r="B48"/>
      <c r="C48"/>
      <c r="D48"/>
      <c r="E48"/>
      <c r="F48"/>
      <c r="G48"/>
      <c r="H48"/>
      <c r="I48"/>
    </row>
    <row r="57" spans="1:9" s="38" customFormat="1" x14ac:dyDescent="0.2">
      <c r="A57"/>
      <c r="B57"/>
      <c r="C57"/>
      <c r="D57"/>
      <c r="E57"/>
      <c r="F57"/>
      <c r="G57"/>
      <c r="H57"/>
      <c r="I57"/>
    </row>
  </sheetData>
  <mergeCells count="5">
    <mergeCell ref="A2:I2"/>
    <mergeCell ref="C4:F4"/>
    <mergeCell ref="D7:E7"/>
    <mergeCell ref="A1:I1"/>
    <mergeCell ref="B31:E3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30"/>
  <sheetViews>
    <sheetView tabSelected="1" workbookViewId="0">
      <selection activeCell="B2" sqref="B2:I2"/>
    </sheetView>
  </sheetViews>
  <sheetFormatPr defaultRowHeight="12.75" x14ac:dyDescent="0.2"/>
  <cols>
    <col min="2" max="2" width="32.7109375" customWidth="1"/>
    <col min="3" max="3" width="9.85546875" bestFit="1" customWidth="1"/>
    <col min="4" max="4" width="9.85546875" customWidth="1"/>
    <col min="5" max="5" width="9.85546875" bestFit="1" customWidth="1"/>
    <col min="6" max="7" width="9.5703125" customWidth="1"/>
    <col min="8" max="8" width="10.5703125" customWidth="1"/>
    <col min="9" max="9" width="10" customWidth="1"/>
    <col min="10" max="10" width="12" customWidth="1"/>
    <col min="11" max="11" width="10" customWidth="1"/>
  </cols>
  <sheetData>
    <row r="1" spans="1:13" x14ac:dyDescent="0.2">
      <c r="A1" s="627" t="s">
        <v>215</v>
      </c>
      <c r="B1" s="627"/>
      <c r="C1" s="627"/>
      <c r="D1" s="627"/>
      <c r="E1" s="627"/>
      <c r="F1" s="627"/>
      <c r="G1" s="627"/>
      <c r="H1" s="627"/>
      <c r="I1" s="627"/>
    </row>
    <row r="2" spans="1:13" x14ac:dyDescent="0.2">
      <c r="B2" s="626" t="s">
        <v>214</v>
      </c>
      <c r="C2" s="626"/>
      <c r="D2" s="626"/>
      <c r="E2" s="626"/>
      <c r="F2" s="626"/>
      <c r="G2" s="626"/>
      <c r="H2" s="626"/>
      <c r="I2" s="672"/>
      <c r="J2" s="38"/>
    </row>
    <row r="3" spans="1:13" x14ac:dyDescent="0.2">
      <c r="C3" s="182"/>
      <c r="D3" s="182"/>
      <c r="I3" s="38"/>
      <c r="J3" s="38"/>
    </row>
    <row r="4" spans="1:13" x14ac:dyDescent="0.2">
      <c r="A4" s="4"/>
      <c r="B4" s="4"/>
      <c r="C4" s="641" t="s">
        <v>133</v>
      </c>
      <c r="D4" s="641"/>
      <c r="E4" s="641"/>
      <c r="F4" s="672"/>
      <c r="G4" s="672"/>
    </row>
    <row r="5" spans="1:13" x14ac:dyDescent="0.2">
      <c r="A5" s="4"/>
      <c r="B5" s="4"/>
      <c r="C5" s="182"/>
      <c r="D5" s="182"/>
    </row>
    <row r="6" spans="1:13" x14ac:dyDescent="0.2">
      <c r="C6" s="640" t="s">
        <v>216</v>
      </c>
      <c r="D6" s="640"/>
      <c r="E6" s="640"/>
      <c r="F6" s="672"/>
      <c r="G6" s="672"/>
    </row>
    <row r="7" spans="1:13" x14ac:dyDescent="0.2">
      <c r="C7" s="640">
        <v>2018</v>
      </c>
      <c r="D7" s="672"/>
      <c r="E7" s="672"/>
      <c r="F7" s="672"/>
      <c r="G7" s="672"/>
    </row>
    <row r="8" spans="1:13" ht="13.5" thickBot="1" x14ac:dyDescent="0.25">
      <c r="K8" s="296" t="s">
        <v>92</v>
      </c>
    </row>
    <row r="9" spans="1:13" ht="13.5" thickBot="1" x14ac:dyDescent="0.25">
      <c r="A9" s="105" t="s">
        <v>29</v>
      </c>
      <c r="B9" s="89"/>
      <c r="C9" s="671" t="s">
        <v>86</v>
      </c>
      <c r="D9" s="647"/>
      <c r="E9" s="670"/>
      <c r="F9" s="671" t="s">
        <v>83</v>
      </c>
      <c r="G9" s="647"/>
      <c r="H9" s="670"/>
      <c r="I9" s="647" t="s">
        <v>84</v>
      </c>
      <c r="J9" s="647"/>
      <c r="K9" s="670"/>
    </row>
    <row r="10" spans="1:13" ht="13.5" thickBot="1" x14ac:dyDescent="0.25">
      <c r="A10" s="148"/>
      <c r="B10" s="6"/>
      <c r="C10" s="438" t="s">
        <v>85</v>
      </c>
      <c r="D10" s="437" t="s">
        <v>124</v>
      </c>
      <c r="E10" s="437" t="s">
        <v>112</v>
      </c>
      <c r="F10" s="438" t="s">
        <v>85</v>
      </c>
      <c r="G10" s="437" t="s">
        <v>124</v>
      </c>
      <c r="H10" s="437" t="s">
        <v>112</v>
      </c>
      <c r="I10" s="476" t="s">
        <v>85</v>
      </c>
      <c r="J10" s="437" t="s">
        <v>124</v>
      </c>
      <c r="K10" s="437" t="s">
        <v>112</v>
      </c>
    </row>
    <row r="11" spans="1:13" ht="13.5" thickBot="1" x14ac:dyDescent="0.25">
      <c r="A11" s="105" t="s">
        <v>18</v>
      </c>
      <c r="B11" s="105"/>
      <c r="C11" s="146"/>
      <c r="D11" s="40"/>
      <c r="E11" s="151"/>
      <c r="F11" s="146"/>
      <c r="G11" s="40"/>
      <c r="H11" s="151"/>
      <c r="I11" s="40"/>
      <c r="J11" s="40"/>
      <c r="K11" s="151"/>
    </row>
    <row r="12" spans="1:13" ht="13.5" thickBot="1" x14ac:dyDescent="0.25">
      <c r="A12" s="668" t="s">
        <v>111</v>
      </c>
      <c r="B12" s="669"/>
      <c r="C12" s="548"/>
      <c r="D12" s="334"/>
      <c r="E12" s="571"/>
      <c r="F12" s="576">
        <f>SUM(F13:F14)</f>
        <v>8362424</v>
      </c>
      <c r="G12" s="576">
        <f t="shared" ref="G12:H12" si="0">SUM(G13:G14)</f>
        <v>3198873</v>
      </c>
      <c r="H12" s="576">
        <f t="shared" si="0"/>
        <v>11561297</v>
      </c>
      <c r="I12" s="576">
        <f>SUM(I13:I14)</f>
        <v>8362424</v>
      </c>
      <c r="J12" s="576">
        <f t="shared" ref="J12" si="1">SUM(J13:J14)</f>
        <v>3198873</v>
      </c>
      <c r="K12" s="576">
        <f t="shared" ref="K12" si="2">SUM(K13:K14)</f>
        <v>11561297</v>
      </c>
    </row>
    <row r="13" spans="1:13" x14ac:dyDescent="0.2">
      <c r="A13" s="332" t="s">
        <v>50</v>
      </c>
      <c r="B13" s="62"/>
      <c r="C13" s="572"/>
      <c r="D13" s="338"/>
      <c r="E13" s="573"/>
      <c r="F13" s="586">
        <v>8362424</v>
      </c>
      <c r="G13" s="338">
        <f>H13-F13</f>
        <v>3198873</v>
      </c>
      <c r="H13" s="400">
        <v>11561297</v>
      </c>
      <c r="I13" s="585">
        <f>C13+F13</f>
        <v>8362424</v>
      </c>
      <c r="J13" s="348">
        <f>D13+G13</f>
        <v>3198873</v>
      </c>
      <c r="K13" s="400">
        <f>E13+H13</f>
        <v>11561297</v>
      </c>
    </row>
    <row r="14" spans="1:13" ht="13.5" thickBot="1" x14ac:dyDescent="0.25">
      <c r="A14" s="542"/>
      <c r="B14" s="22"/>
      <c r="C14" s="574"/>
      <c r="D14" s="337"/>
      <c r="E14" s="575"/>
      <c r="F14" s="574"/>
      <c r="G14" s="337"/>
      <c r="H14" s="575"/>
      <c r="I14" s="564"/>
      <c r="J14" s="337"/>
      <c r="K14" s="399"/>
    </row>
    <row r="15" spans="1:13" s="38" customFormat="1" ht="13.5" thickBot="1" x14ac:dyDescent="0.25">
      <c r="A15" s="668" t="s">
        <v>172</v>
      </c>
      <c r="B15" s="669"/>
      <c r="C15" s="576"/>
      <c r="D15" s="341"/>
      <c r="E15" s="402"/>
      <c r="F15" s="576"/>
      <c r="G15" s="341"/>
      <c r="H15" s="261"/>
      <c r="I15" s="565"/>
      <c r="J15" s="435"/>
      <c r="K15" s="402"/>
    </row>
    <row r="16" spans="1:13" x14ac:dyDescent="0.2">
      <c r="A16" s="154" t="s">
        <v>173</v>
      </c>
      <c r="B16" s="428"/>
      <c r="C16" s="572"/>
      <c r="D16" s="338"/>
      <c r="E16" s="400"/>
      <c r="F16" s="587"/>
      <c r="G16" s="549"/>
      <c r="H16" s="588"/>
      <c r="I16" s="563"/>
      <c r="J16" s="434"/>
      <c r="K16" s="400"/>
      <c r="M16" s="1"/>
    </row>
    <row r="17" spans="1:11" ht="13.5" thickBot="1" x14ac:dyDescent="0.25">
      <c r="A17" s="157"/>
      <c r="B17" s="128"/>
      <c r="C17" s="574"/>
      <c r="D17" s="337"/>
      <c r="E17" s="399"/>
      <c r="F17" s="574"/>
      <c r="G17" s="337"/>
      <c r="H17" s="575"/>
      <c r="I17" s="564"/>
      <c r="J17" s="432"/>
      <c r="K17" s="399"/>
    </row>
    <row r="18" spans="1:11" ht="13.5" thickBot="1" x14ac:dyDescent="0.25">
      <c r="A18" s="333" t="s">
        <v>174</v>
      </c>
      <c r="B18" s="17"/>
      <c r="C18" s="577"/>
      <c r="D18" s="335"/>
      <c r="E18" s="397"/>
      <c r="F18" s="577"/>
      <c r="G18" s="335"/>
      <c r="H18" s="589"/>
      <c r="I18" s="566"/>
      <c r="J18" s="431"/>
      <c r="K18" s="397"/>
    </row>
    <row r="19" spans="1:11" x14ac:dyDescent="0.2">
      <c r="A19" s="154"/>
      <c r="B19" s="428"/>
      <c r="C19" s="572"/>
      <c r="D19" s="338"/>
      <c r="E19" s="400"/>
      <c r="F19" s="572"/>
      <c r="G19" s="338"/>
      <c r="H19" s="573"/>
      <c r="I19" s="594"/>
      <c r="J19" s="336"/>
      <c r="K19" s="398"/>
    </row>
    <row r="20" spans="1:11" s="38" customFormat="1" ht="13.5" thickBot="1" x14ac:dyDescent="0.25">
      <c r="A20" s="160"/>
      <c r="B20" s="1"/>
      <c r="C20" s="578"/>
      <c r="D20" s="550"/>
      <c r="E20" s="579"/>
      <c r="F20" s="578"/>
      <c r="G20" s="550"/>
      <c r="H20" s="590"/>
      <c r="I20" s="595"/>
      <c r="J20" s="596"/>
      <c r="K20" s="597"/>
    </row>
    <row r="21" spans="1:11" ht="13.5" thickBot="1" x14ac:dyDescent="0.25">
      <c r="A21" s="479" t="s">
        <v>175</v>
      </c>
      <c r="B21" s="558"/>
      <c r="C21" s="580"/>
      <c r="D21" s="396"/>
      <c r="E21" s="557"/>
      <c r="F21" s="580"/>
      <c r="G21" s="396"/>
      <c r="H21" s="591"/>
      <c r="I21" s="568"/>
      <c r="J21" s="556"/>
      <c r="K21" s="557"/>
    </row>
    <row r="22" spans="1:11" ht="13.5" thickBot="1" x14ac:dyDescent="0.25">
      <c r="A22" s="159"/>
      <c r="B22" s="559"/>
      <c r="C22" s="572"/>
      <c r="D22" s="338"/>
      <c r="E22" s="400"/>
      <c r="F22" s="572"/>
      <c r="G22" s="338"/>
      <c r="H22" s="573"/>
      <c r="I22" s="563"/>
      <c r="J22" s="554"/>
      <c r="K22" s="555"/>
    </row>
    <row r="23" spans="1:11" ht="13.5" thickBot="1" x14ac:dyDescent="0.25">
      <c r="A23" s="157"/>
      <c r="B23" s="128"/>
      <c r="C23" s="578"/>
      <c r="D23" s="550"/>
      <c r="E23" s="579"/>
      <c r="F23" s="574"/>
      <c r="G23" s="337"/>
      <c r="H23" s="575"/>
      <c r="I23" s="567"/>
      <c r="J23" s="552"/>
      <c r="K23" s="553"/>
    </row>
    <row r="24" spans="1:11" ht="13.5" thickBot="1" x14ac:dyDescent="0.25">
      <c r="A24" s="333" t="s">
        <v>118</v>
      </c>
      <c r="B24" s="560"/>
      <c r="C24" s="576">
        <v>0</v>
      </c>
      <c r="D24" s="341">
        <v>5101340</v>
      </c>
      <c r="E24" s="402">
        <f>E25</f>
        <v>5101340</v>
      </c>
      <c r="F24" s="580"/>
      <c r="G24" s="396"/>
      <c r="H24" s="591"/>
      <c r="I24" s="568">
        <v>0</v>
      </c>
      <c r="J24" s="341">
        <v>5101340</v>
      </c>
      <c r="K24" s="341">
        <v>5101340</v>
      </c>
    </row>
    <row r="25" spans="1:11" x14ac:dyDescent="0.2">
      <c r="A25" s="154" t="s">
        <v>176</v>
      </c>
      <c r="B25" s="559"/>
      <c r="C25" s="572">
        <v>0</v>
      </c>
      <c r="D25" s="338">
        <v>5101340</v>
      </c>
      <c r="E25" s="400">
        <v>5101340</v>
      </c>
      <c r="F25" s="572"/>
      <c r="G25" s="338"/>
      <c r="H25" s="573"/>
      <c r="I25" s="563">
        <v>0</v>
      </c>
      <c r="J25" s="400">
        <v>5101340</v>
      </c>
      <c r="K25" s="400">
        <v>5101340</v>
      </c>
    </row>
    <row r="26" spans="1:11" x14ac:dyDescent="0.2">
      <c r="A26" s="544"/>
      <c r="B26" s="561"/>
      <c r="C26" s="581"/>
      <c r="D26" s="339"/>
      <c r="E26" s="401"/>
      <c r="F26" s="581"/>
      <c r="G26" s="339"/>
      <c r="H26" s="592"/>
      <c r="I26" s="569"/>
      <c r="J26" s="433"/>
      <c r="K26" s="401"/>
    </row>
    <row r="27" spans="1:11" x14ac:dyDescent="0.2">
      <c r="A27" s="155"/>
      <c r="B27" s="561"/>
      <c r="C27" s="581"/>
      <c r="D27" s="339"/>
      <c r="E27" s="401"/>
      <c r="F27" s="581"/>
      <c r="G27" s="339"/>
      <c r="H27" s="592"/>
      <c r="I27" s="569"/>
      <c r="J27" s="433"/>
      <c r="K27" s="401"/>
    </row>
    <row r="28" spans="1:11" ht="13.5" thickBot="1" x14ac:dyDescent="0.25">
      <c r="A28" s="157"/>
      <c r="B28" s="128"/>
      <c r="C28" s="582"/>
      <c r="D28" s="547"/>
      <c r="E28" s="583"/>
      <c r="F28" s="582"/>
      <c r="G28" s="547"/>
      <c r="H28" s="593"/>
      <c r="I28" s="570"/>
      <c r="J28" s="432"/>
      <c r="K28" s="399"/>
    </row>
    <row r="29" spans="1:11" ht="14.25" thickTop="1" thickBot="1" x14ac:dyDescent="0.25">
      <c r="A29" s="162" t="s">
        <v>64</v>
      </c>
      <c r="B29" s="562"/>
      <c r="C29" s="584">
        <f>SUM(C24:C28)</f>
        <v>0</v>
      </c>
      <c r="D29" s="340">
        <f>SUM(D25)</f>
        <v>5101340</v>
      </c>
      <c r="E29" s="340">
        <f>SUM(E25)</f>
        <v>5101340</v>
      </c>
      <c r="F29" s="340">
        <f>SUM(F12)</f>
        <v>8362424</v>
      </c>
      <c r="G29" s="340">
        <v>3198873</v>
      </c>
      <c r="H29" s="340">
        <v>8413000</v>
      </c>
      <c r="I29" s="340">
        <f>SUM(I12)</f>
        <v>8362424</v>
      </c>
      <c r="J29" s="436">
        <f>J12+J24</f>
        <v>8300213</v>
      </c>
      <c r="K29" s="436">
        <f>K12+K24</f>
        <v>16662637</v>
      </c>
    </row>
    <row r="30" spans="1:11" ht="13.5" thickTop="1" x14ac:dyDescent="0.2"/>
  </sheetData>
  <mergeCells count="10">
    <mergeCell ref="A15:B15"/>
    <mergeCell ref="A1:I1"/>
    <mergeCell ref="I9:K9"/>
    <mergeCell ref="F9:H9"/>
    <mergeCell ref="C9:E9"/>
    <mergeCell ref="A12:B12"/>
    <mergeCell ref="B2:I2"/>
    <mergeCell ref="C4:G4"/>
    <mergeCell ref="C6:G6"/>
    <mergeCell ref="C7:G7"/>
  </mergeCells>
  <phoneticPr fontId="6" type="noConversion"/>
  <pageMargins left="0.35433070866141736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melléklet 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9.melléklet</vt:lpstr>
      <vt:lpstr>10. melléklet</vt:lpstr>
    </vt:vector>
  </TitlesOfParts>
  <Company>Sümegprága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Erika</cp:lastModifiedBy>
  <cp:lastPrinted>2018-06-06T07:52:53Z</cp:lastPrinted>
  <dcterms:created xsi:type="dcterms:W3CDTF">2007-06-18T06:49:20Z</dcterms:created>
  <dcterms:modified xsi:type="dcterms:W3CDTF">2019-05-31T10:36:34Z</dcterms:modified>
</cp:coreProperties>
</file>