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2. sz.m." sheetId="2" r:id="rId1"/>
  </sheets>
  <definedNames>
    <definedName name="_xlnm.Print_Area" localSheetId="0">'2. sz.m.'!$A$1:$AP$18</definedName>
  </definedNames>
  <calcPr calcId="152511"/>
</workbook>
</file>

<file path=xl/calcChain.xml><?xml version="1.0" encoding="utf-8"?>
<calcChain xmlns="http://schemas.openxmlformats.org/spreadsheetml/2006/main">
  <c r="W17" i="2" l="1"/>
  <c r="V17" i="2"/>
  <c r="U17" i="2"/>
  <c r="U18" i="2"/>
  <c r="Q17" i="2"/>
  <c r="P17" i="2"/>
  <c r="S17" i="2"/>
  <c r="AC17" i="2"/>
  <c r="AB17" i="2"/>
  <c r="AJ17" i="2"/>
  <c r="AP1" i="2"/>
  <c r="Y3" i="2"/>
  <c r="Y7" i="2"/>
  <c r="AN7" i="2"/>
  <c r="A8" i="2"/>
  <c r="Z11" i="2"/>
  <c r="AM11" i="2"/>
  <c r="AN11" i="2"/>
  <c r="AO11" i="2"/>
  <c r="Z12" i="2"/>
  <c r="AM12" i="2"/>
  <c r="AN12" i="2"/>
  <c r="AO12" i="2"/>
  <c r="Z13" i="2"/>
  <c r="AM13" i="2"/>
  <c r="AN13" i="2"/>
  <c r="AO13" i="2"/>
  <c r="Z14" i="2"/>
  <c r="AM14" i="2"/>
  <c r="AN14" i="2"/>
  <c r="AO14" i="2"/>
  <c r="C15" i="2"/>
  <c r="D15" i="2"/>
  <c r="D18" i="2"/>
  <c r="E15" i="2"/>
  <c r="E18" i="2"/>
  <c r="F15" i="2"/>
  <c r="F18" i="2"/>
  <c r="G15" i="2"/>
  <c r="H15" i="2"/>
  <c r="H18" i="2" s="1"/>
  <c r="I15" i="2"/>
  <c r="J15" i="2"/>
  <c r="J18" i="2"/>
  <c r="K15" i="2"/>
  <c r="K18" i="2" s="1"/>
  <c r="L15" i="2"/>
  <c r="M15" i="2"/>
  <c r="N15" i="2"/>
  <c r="O15" i="2"/>
  <c r="O18" i="2"/>
  <c r="P15" i="2"/>
  <c r="P18" i="2"/>
  <c r="Q15" i="2"/>
  <c r="Q18" i="2" s="1"/>
  <c r="X18" i="2" s="1"/>
  <c r="R15" i="2"/>
  <c r="S15" i="2"/>
  <c r="W15" i="2"/>
  <c r="W18" i="2"/>
  <c r="Z15" i="2"/>
  <c r="AA15" i="2"/>
  <c r="AB15" i="2"/>
  <c r="AC15" i="2"/>
  <c r="AC18" i="2" s="1"/>
  <c r="AD15" i="2"/>
  <c r="AD18" i="2" s="1"/>
  <c r="AE15" i="2"/>
  <c r="AF15" i="2"/>
  <c r="AF18" i="2"/>
  <c r="AG15" i="2"/>
  <c r="AG18" i="2"/>
  <c r="AH15" i="2"/>
  <c r="AH18" i="2"/>
  <c r="AI15" i="2"/>
  <c r="AJ15" i="2"/>
  <c r="AJ18" i="2" s="1"/>
  <c r="AK15" i="2"/>
  <c r="AL15" i="2"/>
  <c r="AL18" i="2"/>
  <c r="Z16" i="2"/>
  <c r="AM16" i="2"/>
  <c r="AN16" i="2"/>
  <c r="AO16" i="2"/>
  <c r="Z17" i="2"/>
  <c r="AA17" i="2"/>
  <c r="G18" i="2"/>
  <c r="I18" i="2"/>
  <c r="M18" i="2"/>
  <c r="N18" i="2"/>
  <c r="R18" i="2"/>
  <c r="V18" i="2"/>
  <c r="Z18" i="2"/>
  <c r="AE18" i="2"/>
  <c r="AI18" i="2"/>
  <c r="Y8" i="2"/>
  <c r="A9" i="2"/>
  <c r="L18" i="2"/>
  <c r="Y9" i="2"/>
  <c r="A10" i="2"/>
  <c r="Y10" i="2"/>
  <c r="A11" i="2"/>
  <c r="Y11" i="2"/>
  <c r="A12" i="2"/>
  <c r="A13" i="2"/>
  <c r="A14" i="2" s="1"/>
  <c r="Y12" i="2"/>
  <c r="Y13" i="2"/>
  <c r="AP14" i="2"/>
  <c r="AP13" i="2"/>
  <c r="AP12" i="2"/>
  <c r="AP11" i="2"/>
  <c r="AP16" i="2"/>
  <c r="AB18" i="2"/>
  <c r="AN15" i="2"/>
  <c r="AM15" i="2"/>
  <c r="C18" i="2"/>
  <c r="AK17" i="2"/>
  <c r="AK18" i="2" s="1"/>
  <c r="AO18" i="2"/>
  <c r="AO15" i="2"/>
  <c r="AO17" i="2"/>
  <c r="AP15" i="2"/>
  <c r="AN17" i="2" l="1"/>
  <c r="AP17" i="2" s="1"/>
  <c r="Y14" i="2"/>
  <c r="A15" i="2"/>
  <c r="S18" i="2"/>
  <c r="AA18" i="2"/>
  <c r="AM18" i="2" s="1"/>
  <c r="AM17" i="2"/>
  <c r="AN18" i="2" l="1"/>
  <c r="AP18" i="2" s="1"/>
  <c r="A16" i="2"/>
  <c r="Y15" i="2"/>
  <c r="Y16" i="2" l="1"/>
  <c r="A17" i="2"/>
  <c r="Y17" i="2" l="1"/>
  <c r="A18" i="2"/>
  <c r="Y18" i="2" s="1"/>
</calcChain>
</file>

<file path=xl/sharedStrings.xml><?xml version="1.0" encoding="utf-8"?>
<sst xmlns="http://schemas.openxmlformats.org/spreadsheetml/2006/main" count="108" uniqueCount="72">
  <si>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</si>
  <si>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</si>
  <si>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</si>
  <si>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</si>
  <si>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</si>
  <si>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</si>
  <si>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</si>
  <si>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</si>
  <si>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</si>
  <si>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</si>
  <si>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</si>
  <si>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</si>
  <si>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</si>
  <si>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</si>
  <si>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</si>
  <si>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</si>
  <si>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</si>
  <si>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</si>
  <si>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</si>
  <si>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</si>
  <si>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</si>
  <si>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</si>
  <si>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</si>
  <si>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</si>
  <si>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</si>
  <si>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</si>
  <si>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</si>
  <si>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</si>
  <si>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</si>
  <si>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</si>
  <si>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</si>
  <si>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</si>
  <si>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</si>
  <si>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</si>
  <si>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</si>
  <si>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</si>
  <si>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 xml:space="preserve"> Ft-ban</t>
  </si>
  <si>
    <t>Megnevezés</t>
  </si>
  <si>
    <t>Eredeti előirányzat</t>
  </si>
  <si>
    <t>Módosított előirányzat</t>
  </si>
  <si>
    <t>Teljesítés</t>
  </si>
  <si>
    <t>Teljesítés %-a</t>
  </si>
  <si>
    <t>Gyógyászati Központ és Gyógyfürdő</t>
  </si>
  <si>
    <t>Kecskeméti Gábor Kulturális Központ</t>
  </si>
  <si>
    <t>Jantyik Mátyás Múzeum</t>
  </si>
  <si>
    <t>Püski Sándor Könyvtár</t>
  </si>
  <si>
    <t>Költségvetési szervek összesen:</t>
  </si>
  <si>
    <t>Polgármesteri Hivatal</t>
  </si>
  <si>
    <t>Békés Város mindösszesen:</t>
  </si>
  <si>
    <t>W</t>
  </si>
  <si>
    <t>AL</t>
  </si>
  <si>
    <t>AM</t>
  </si>
  <si>
    <t>Működési kiadások</t>
  </si>
  <si>
    <t>Felhalmozási kiadások</t>
  </si>
  <si>
    <t>Kiadások összesen</t>
  </si>
  <si>
    <t>Személyi juttatások</t>
  </si>
  <si>
    <t>Munkaadókat terhelő járulékok és szociális hozzájárulási adó</t>
  </si>
  <si>
    <t>Dologi kiadások</t>
  </si>
  <si>
    <t>Ellátottak pénzbeni juttatásai</t>
  </si>
  <si>
    <t>Egyéb működési célú kiadások</t>
  </si>
  <si>
    <t>Működési célú tartalékok</t>
  </si>
  <si>
    <t>Finanszírozási kiadások</t>
  </si>
  <si>
    <t>Beruházások, felújítások</t>
  </si>
  <si>
    <t>Egyéb felhalmozási célú kiadások</t>
  </si>
  <si>
    <t>Hitel, kölcsön törlesztése</t>
  </si>
  <si>
    <t>Fejlesztési célú tartalékok</t>
  </si>
  <si>
    <t>Eredeti előírányzat</t>
  </si>
  <si>
    <t>Módosított előírányzat</t>
  </si>
  <si>
    <t xml:space="preserve"> Önkormányzat </t>
  </si>
  <si>
    <t xml:space="preserve"> </t>
  </si>
  <si>
    <t>Békés Város Önkormányzata és intézményei 2018. évi  kiadási előirányzatának III. negyedév teljesítése</t>
  </si>
  <si>
    <t>2. sz. melléklet a 30/2018. (XI.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</si>
</sst>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\ _F_t"/>
  </numFmts>
  <fonts count="27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2" fillId="0" borderId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1" fillId="24" borderId="0" xfId="40" applyFont="1" applyFill="1" applyBorder="1" applyAlignment="1"/>
    <xf numFmtId="0" fontId="21" fillId="0" borderId="0" xfId="40" applyFont="1"/>
    <xf numFmtId="0" fontId="21" fillId="0" borderId="0" xfId="40" applyFont="1" applyBorder="1" applyAlignment="1">
      <alignment horizontal="right"/>
    </xf>
    <xf numFmtId="0" fontId="21" fillId="25" borderId="10" xfId="40" applyFont="1" applyFill="1" applyBorder="1" applyAlignment="1">
      <alignment horizontal="center" vertical="center"/>
    </xf>
    <xf numFmtId="0" fontId="21" fillId="25" borderId="10" xfId="40" applyFont="1" applyFill="1" applyBorder="1" applyAlignment="1">
      <alignment horizontal="center" vertical="center" wrapText="1"/>
    </xf>
    <xf numFmtId="0" fontId="25" fillId="25" borderId="10" xfId="40" applyFont="1" applyFill="1" applyBorder="1" applyAlignment="1">
      <alignment horizontal="center" vertical="center"/>
    </xf>
    <xf numFmtId="0" fontId="24" fillId="0" borderId="10" xfId="40" applyFont="1" applyBorder="1" applyAlignment="1">
      <alignment horizontal="center" vertical="center" textRotation="90" wrapText="1"/>
    </xf>
    <xf numFmtId="0" fontId="25" fillId="0" borderId="10" xfId="39" applyFont="1" applyBorder="1" applyAlignment="1">
      <alignment vertical="center" wrapText="1"/>
    </xf>
    <xf numFmtId="0" fontId="25" fillId="0" borderId="10" xfId="39" applyFont="1" applyBorder="1" applyAlignment="1">
      <alignment vertical="center"/>
    </xf>
    <xf numFmtId="164" fontId="25" fillId="0" borderId="11" xfId="32" applyNumberFormat="1" applyFont="1" applyBorder="1" applyAlignment="1">
      <alignment vertical="center" wrapText="1"/>
    </xf>
    <xf numFmtId="0" fontId="24" fillId="0" borderId="10" xfId="39" applyFont="1" applyBorder="1" applyAlignment="1">
      <alignment vertical="center" wrapText="1"/>
    </xf>
    <xf numFmtId="0" fontId="25" fillId="0" borderId="10" xfId="39" applyFont="1" applyFill="1" applyBorder="1" applyAlignment="1">
      <alignment vertical="center" wrapText="1"/>
    </xf>
    <xf numFmtId="164" fontId="21" fillId="0" borderId="0" xfId="40" applyNumberFormat="1" applyFont="1"/>
    <xf numFmtId="0" fontId="21" fillId="24" borderId="0" xfId="40" applyFont="1" applyFill="1" applyBorder="1" applyAlignment="1">
      <alignment horizontal="center"/>
    </xf>
    <xf numFmtId="0" fontId="22" fillId="24" borderId="0" xfId="40" applyFont="1" applyFill="1" applyBorder="1" applyAlignment="1"/>
    <xf numFmtId="0" fontId="22" fillId="24" borderId="0" xfId="40" applyFont="1" applyFill="1" applyBorder="1" applyAlignment="1">
      <alignment horizontal="right" vertical="center"/>
    </xf>
    <xf numFmtId="0" fontId="21" fillId="0" borderId="0" xfId="40" applyFont="1" applyAlignment="1"/>
    <xf numFmtId="0" fontId="21" fillId="24" borderId="0" xfId="40" applyFont="1" applyFill="1" applyBorder="1"/>
    <xf numFmtId="0" fontId="26" fillId="0" borderId="0" xfId="40" applyFont="1" applyAlignment="1">
      <alignment horizontal="center"/>
    </xf>
    <xf numFmtId="0" fontId="26" fillId="0" borderId="0" xfId="40" applyFont="1" applyAlignment="1"/>
    <xf numFmtId="0" fontId="21" fillId="25" borderId="10" xfId="40" applyFont="1" applyFill="1" applyBorder="1"/>
    <xf numFmtId="0" fontId="22" fillId="25" borderId="10" xfId="40" applyFont="1" applyFill="1" applyBorder="1" applyAlignment="1">
      <alignment horizontal="center"/>
    </xf>
    <xf numFmtId="0" fontId="21" fillId="25" borderId="12" xfId="40" applyFont="1" applyFill="1" applyBorder="1" applyAlignment="1">
      <alignment horizontal="center" vertical="center"/>
    </xf>
    <xf numFmtId="0" fontId="22" fillId="25" borderId="12" xfId="40" applyFont="1" applyFill="1" applyBorder="1" applyAlignment="1">
      <alignment horizontal="center"/>
    </xf>
    <xf numFmtId="0" fontId="25" fillId="0" borderId="13" xfId="40" applyFont="1" applyBorder="1" applyAlignment="1"/>
    <xf numFmtId="0" fontId="25" fillId="0" borderId="0" xfId="40" applyFont="1"/>
    <xf numFmtId="0" fontId="25" fillId="25" borderId="14" xfId="40" applyFont="1" applyFill="1" applyBorder="1" applyAlignment="1">
      <alignment horizontal="center" vertical="center"/>
    </xf>
    <xf numFmtId="0" fontId="25" fillId="0" borderId="14" xfId="40" applyFont="1" applyBorder="1"/>
    <xf numFmtId="0" fontId="25" fillId="0" borderId="13" xfId="40" applyFont="1" applyBorder="1"/>
    <xf numFmtId="0" fontId="25" fillId="0" borderId="11" xfId="40" applyFont="1" applyBorder="1"/>
    <xf numFmtId="3" fontId="25" fillId="0" borderId="10" xfId="32" applyNumberFormat="1" applyFont="1" applyBorder="1" applyAlignment="1">
      <alignment vertical="center"/>
    </xf>
    <xf numFmtId="3" fontId="24" fillId="0" borderId="10" xfId="32" applyNumberFormat="1" applyFont="1" applyBorder="1" applyAlignment="1">
      <alignment vertical="center"/>
    </xf>
    <xf numFmtId="0" fontId="22" fillId="0" borderId="0" xfId="40" applyFont="1" applyAlignment="1">
      <alignment vertical="center"/>
    </xf>
    <xf numFmtId="3" fontId="22" fillId="0" borderId="0" xfId="40" applyNumberFormat="1" applyFont="1" applyAlignment="1">
      <alignment vertical="center"/>
    </xf>
    <xf numFmtId="9" fontId="24" fillId="0" borderId="10" xfId="45" applyFont="1" applyBorder="1" applyAlignment="1">
      <alignment horizontal="center" vertical="center"/>
    </xf>
    <xf numFmtId="0" fontId="22" fillId="0" borderId="0" xfId="0" applyFont="1" applyBorder="1" applyAlignment="1">
      <alignment horizontal="right"/>
    </xf>
    <xf numFmtId="0" fontId="24" fillId="0" borderId="10" xfId="40" applyFont="1" applyBorder="1" applyAlignment="1">
      <alignment horizontal="center" vertical="center" wrapText="1"/>
    </xf>
    <xf numFmtId="0" fontId="24" fillId="0" borderId="11" xfId="40" applyFont="1" applyBorder="1" applyAlignment="1">
      <alignment horizontal="center" vertical="center" wrapText="1"/>
    </xf>
    <xf numFmtId="0" fontId="21" fillId="0" borderId="0" xfId="40" applyFont="1" applyBorder="1" applyAlignment="1">
      <alignment horizontal="center" vertical="center"/>
    </xf>
    <xf numFmtId="165" fontId="22" fillId="0" borderId="0" xfId="40" applyNumberFormat="1" applyFont="1" applyAlignment="1">
      <alignment vertical="center"/>
    </xf>
    <xf numFmtId="3" fontId="24" fillId="0" borderId="10" xfId="32" applyNumberFormat="1" applyFont="1" applyFill="1" applyBorder="1" applyAlignment="1">
      <alignment vertical="center"/>
    </xf>
    <xf numFmtId="3" fontId="25" fillId="26" borderId="10" xfId="32" applyNumberFormat="1" applyFont="1" applyFill="1" applyBorder="1" applyAlignment="1">
      <alignment vertical="center"/>
    </xf>
    <xf numFmtId="0" fontId="22" fillId="0" borderId="0" xfId="40" applyNumberFormat="1" applyFont="1" applyAlignment="1">
      <alignment vertical="center"/>
    </xf>
    <xf numFmtId="0" fontId="22" fillId="0" borderId="0" xfId="40" applyFont="1" applyBorder="1" applyAlignment="1">
      <alignment horizontal="right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3" fillId="0" borderId="0" xfId="40" applyFont="1" applyAlignment="1">
      <alignment horizontal="center" vertical="center"/>
    </xf>
    <xf numFmtId="0" fontId="24" fillId="0" borderId="10" xfId="39" applyFont="1" applyBorder="1" applyAlignment="1">
      <alignment horizontal="center" vertical="center" wrapText="1"/>
    </xf>
    <xf numFmtId="0" fontId="24" fillId="0" borderId="10" xfId="40" applyFont="1" applyBorder="1" applyAlignment="1">
      <alignment horizontal="center" vertical="center" wrapText="1"/>
    </xf>
    <xf numFmtId="0" fontId="24" fillId="0" borderId="14" xfId="40" applyFont="1" applyBorder="1" applyAlignment="1">
      <alignment horizontal="center" vertical="center" wrapText="1"/>
    </xf>
    <xf numFmtId="0" fontId="24" fillId="0" borderId="13" xfId="40" applyFont="1" applyBorder="1" applyAlignment="1">
      <alignment horizontal="center" vertical="center" wrapText="1"/>
    </xf>
    <xf numFmtId="0" fontId="24" fillId="0" borderId="11" xfId="40" applyFont="1" applyBorder="1" applyAlignment="1">
      <alignment horizontal="center" vertical="center" wrapText="1"/>
    </xf>
    <xf numFmtId="0" fontId="23" fillId="0" borderId="0" xfId="40" applyFont="1" applyBorder="1" applyAlignment="1">
      <alignment horizontal="center" vertical="center"/>
    </xf>
    <xf numFmtId="0" fontId="21" fillId="0" borderId="0" xfId="4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13" xfId="40" applyFont="1" applyBorder="1" applyAlignment="1">
      <alignment horizontal="right"/>
    </xf>
    <xf numFmtId="0" fontId="24" fillId="0" borderId="15" xfId="39" applyFont="1" applyBorder="1" applyAlignment="1">
      <alignment horizontal="center" vertical="center" wrapText="1"/>
    </xf>
    <xf numFmtId="0" fontId="24" fillId="0" borderId="15" xfId="40" applyFont="1" applyBorder="1" applyAlignment="1">
      <alignment horizontal="center" vertical="center" wrapText="1"/>
    </xf>
  </cellXfs>
  <cellStyles count="46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01 költségvetés" xfId="39"/>
    <cellStyle name="Normál_2013 I. félévi kv táblázatok végleges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  <cellStyle name="Százalék" xfId="4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"/>
  <sheetViews>
    <sheetView showZeros="0" tabSelected="1" view="pageBreakPreview" topLeftCell="N1" zoomScale="75" zoomScaleNormal="100" zoomScaleSheetLayoutView="75" workbookViewId="0">
      <selection activeCell="Q2" sqref="Q2"/>
    </sheetView>
  </sheetViews>
  <sheetFormatPr defaultRowHeight="12.75" x14ac:dyDescent="0.2"/>
  <cols>
    <col min="1" max="1" width="3.28515625" style="2" customWidth="1"/>
    <col min="2" max="2" width="28.140625" style="2" customWidth="1"/>
    <col min="3" max="3" width="14.85546875" style="2" customWidth="1"/>
    <col min="4" max="4" width="14.7109375" style="2" customWidth="1"/>
    <col min="5" max="5" width="14.140625" style="2" customWidth="1"/>
    <col min="6" max="6" width="13.7109375" style="2" customWidth="1"/>
    <col min="7" max="7" width="13" style="2" customWidth="1"/>
    <col min="8" max="8" width="13.7109375" style="2" customWidth="1"/>
    <col min="9" max="9" width="15.42578125" style="2" customWidth="1"/>
    <col min="10" max="10" width="15.140625" style="2" customWidth="1"/>
    <col min="11" max="11" width="15.140625" style="2" bestFit="1" customWidth="1"/>
    <col min="12" max="12" width="13" style="2" customWidth="1"/>
    <col min="13" max="13" width="13.42578125" style="2" customWidth="1"/>
    <col min="14" max="14" width="13.42578125" style="2" bestFit="1" customWidth="1"/>
    <col min="15" max="15" width="13.28515625" style="2" customWidth="1"/>
    <col min="16" max="16" width="14.42578125" style="2" customWidth="1"/>
    <col min="17" max="17" width="13.85546875" style="2" customWidth="1"/>
    <col min="18" max="18" width="17.7109375" style="2" customWidth="1"/>
    <col min="19" max="19" width="16.28515625" style="2" customWidth="1"/>
    <col min="20" max="20" width="9.5703125" style="2" customWidth="1"/>
    <col min="21" max="21" width="14" style="2" customWidth="1"/>
    <col min="22" max="22" width="15.85546875" style="2" bestFit="1" customWidth="1"/>
    <col min="23" max="23" width="12.7109375" style="2" bestFit="1" customWidth="1"/>
    <col min="24" max="24" width="15.85546875" style="2" hidden="1" customWidth="1"/>
    <col min="25" max="25" width="4.5703125" style="2" customWidth="1"/>
    <col min="26" max="26" width="26" style="2" customWidth="1"/>
    <col min="27" max="27" width="12.28515625" style="2" customWidth="1"/>
    <col min="28" max="28" width="13.7109375" style="2" customWidth="1"/>
    <col min="29" max="30" width="14" style="2" bestFit="1" customWidth="1"/>
    <col min="31" max="31" width="12.5703125" style="2" customWidth="1"/>
    <col min="32" max="32" width="12.140625" style="2" customWidth="1"/>
    <col min="33" max="33" width="9.85546875" style="2" customWidth="1"/>
    <col min="34" max="34" width="13" style="2" customWidth="1"/>
    <col min="35" max="35" width="13.28515625" style="2" customWidth="1"/>
    <col min="36" max="36" width="17.5703125" style="2" customWidth="1"/>
    <col min="37" max="37" width="15.85546875" style="2" bestFit="1" customWidth="1"/>
    <col min="38" max="38" width="11.140625" style="2" customWidth="1"/>
    <col min="39" max="39" width="18.7109375" style="2" customWidth="1"/>
    <col min="40" max="40" width="16.85546875" style="2" customWidth="1"/>
    <col min="41" max="41" width="18.140625" style="2" customWidth="1"/>
    <col min="42" max="42" width="12.85546875" style="2" customWidth="1"/>
    <col min="43" max="16384" width="9.140625" style="2"/>
  </cols>
  <sheetData>
    <row r="1" spans="1:42" s="1" customFormat="1" ht="23.2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44" t="s">
        <v>71</v>
      </c>
      <c r="O1" s="45"/>
      <c r="P1" s="45"/>
      <c r="Q1" s="45"/>
      <c r="R1" s="45"/>
      <c r="S1" s="45"/>
      <c r="T1" s="45"/>
      <c r="U1" s="45"/>
      <c r="V1" s="45"/>
      <c r="W1" s="46"/>
      <c r="X1" s="36"/>
      <c r="Y1" s="14"/>
      <c r="Z1" s="14"/>
      <c r="AA1" s="14"/>
      <c r="AB1" s="14"/>
      <c r="AC1" s="14"/>
      <c r="AD1" s="14"/>
      <c r="AE1" s="14"/>
      <c r="AF1" s="14"/>
      <c r="AG1" s="14"/>
      <c r="AI1" s="14"/>
      <c r="AK1" s="15"/>
      <c r="AL1" s="16"/>
      <c r="AM1" s="16"/>
      <c r="AN1" s="16"/>
      <c r="AO1" s="15"/>
      <c r="AP1" s="16" t="str">
        <f>N1</f>
        <v>2. sz. melléklet a 30/2018. (XI. 30.) önkormányzati rendelethez</v>
      </c>
    </row>
    <row r="2" spans="1:42" s="17" customFormat="1" ht="28.5" customHeight="1" x14ac:dyDescent="0.2">
      <c r="A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42" ht="20.25" x14ac:dyDescent="0.2">
      <c r="A3" s="53" t="s">
        <v>70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39"/>
      <c r="Y3" s="47" t="str">
        <f>A3</f>
        <v>Békés Város Önkormányzata és intézményei 2018. évi  kiadási előirányzatának III. negyedév teljesítése</v>
      </c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</row>
    <row r="4" spans="1:42" ht="23.25" customHeight="1" x14ac:dyDescent="0.3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20"/>
      <c r="AO4" s="20"/>
      <c r="AP4" s="20"/>
    </row>
    <row r="5" spans="1:42" ht="25.5" customHeight="1" x14ac:dyDescent="0.3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20"/>
      <c r="AO5" s="20"/>
      <c r="AP5" s="20"/>
    </row>
    <row r="6" spans="1:42" ht="17.25" customHeight="1" x14ac:dyDescent="0.25">
      <c r="A6" s="21"/>
      <c r="B6" s="22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  <c r="P6" s="22" t="s">
        <v>14</v>
      </c>
      <c r="Q6" s="22" t="s">
        <v>15</v>
      </c>
      <c r="R6" s="22" t="s">
        <v>16</v>
      </c>
      <c r="S6" s="22" t="s">
        <v>17</v>
      </c>
      <c r="T6" s="22" t="s">
        <v>18</v>
      </c>
      <c r="U6" s="22" t="s">
        <v>19</v>
      </c>
      <c r="V6" s="22" t="s">
        <v>20</v>
      </c>
      <c r="W6" s="22" t="s">
        <v>21</v>
      </c>
      <c r="X6" s="22"/>
      <c r="Y6" s="21"/>
      <c r="Z6" s="23" t="s">
        <v>49</v>
      </c>
      <c r="AA6" s="24" t="s">
        <v>22</v>
      </c>
      <c r="AB6" s="24" t="s">
        <v>23</v>
      </c>
      <c r="AC6" s="24" t="s">
        <v>24</v>
      </c>
      <c r="AD6" s="24" t="s">
        <v>25</v>
      </c>
      <c r="AE6" s="24" t="s">
        <v>26</v>
      </c>
      <c r="AF6" s="24" t="s">
        <v>27</v>
      </c>
      <c r="AG6" s="24" t="s">
        <v>28</v>
      </c>
      <c r="AH6" s="24" t="s">
        <v>29</v>
      </c>
      <c r="AI6" s="24" t="s">
        <v>30</v>
      </c>
      <c r="AJ6" s="24" t="s">
        <v>31</v>
      </c>
      <c r="AK6" s="24" t="s">
        <v>32</v>
      </c>
      <c r="AL6" s="24" t="s">
        <v>33</v>
      </c>
      <c r="AM6" s="24" t="s">
        <v>34</v>
      </c>
      <c r="AN6" s="24" t="s">
        <v>35</v>
      </c>
      <c r="AO6" s="24" t="s">
        <v>50</v>
      </c>
      <c r="AP6" s="24" t="s">
        <v>51</v>
      </c>
    </row>
    <row r="7" spans="1:42" ht="21" customHeight="1" x14ac:dyDescent="0.25">
      <c r="A7" s="4">
        <v>1</v>
      </c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 t="s">
        <v>36</v>
      </c>
      <c r="X7" s="26"/>
      <c r="Y7" s="27">
        <f t="shared" ref="Y7:Y18" si="0">A7</f>
        <v>1</v>
      </c>
      <c r="Z7" s="28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56" t="str">
        <f>W7</f>
        <v xml:space="preserve"> Ft-ban</v>
      </c>
      <c r="AO7" s="56"/>
      <c r="AP7" s="30"/>
    </row>
    <row r="8" spans="1:42" ht="24.75" customHeight="1" x14ac:dyDescent="0.2">
      <c r="A8" s="5">
        <f t="shared" ref="A8:A18" si="1">A7+1</f>
        <v>2</v>
      </c>
      <c r="B8" s="48" t="s">
        <v>37</v>
      </c>
      <c r="C8" s="49" t="s">
        <v>52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37"/>
      <c r="Y8" s="6">
        <f t="shared" si="0"/>
        <v>2</v>
      </c>
      <c r="Z8" s="57" t="s">
        <v>37</v>
      </c>
      <c r="AA8" s="58" t="s">
        <v>53</v>
      </c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 t="s">
        <v>54</v>
      </c>
      <c r="AN8" s="58"/>
      <c r="AO8" s="58"/>
      <c r="AP8" s="58"/>
    </row>
    <row r="9" spans="1:42" ht="39.75" customHeight="1" x14ac:dyDescent="0.2">
      <c r="A9" s="5">
        <f t="shared" si="1"/>
        <v>3</v>
      </c>
      <c r="B9" s="48"/>
      <c r="C9" s="49" t="s">
        <v>55</v>
      </c>
      <c r="D9" s="49"/>
      <c r="E9" s="49"/>
      <c r="F9" s="49" t="s">
        <v>56</v>
      </c>
      <c r="G9" s="49"/>
      <c r="H9" s="49"/>
      <c r="I9" s="49" t="s">
        <v>57</v>
      </c>
      <c r="J9" s="49"/>
      <c r="K9" s="49"/>
      <c r="L9" s="49" t="s">
        <v>58</v>
      </c>
      <c r="M9" s="49"/>
      <c r="N9" s="49"/>
      <c r="O9" s="49" t="s">
        <v>59</v>
      </c>
      <c r="P9" s="49"/>
      <c r="Q9" s="49"/>
      <c r="R9" s="50" t="s">
        <v>60</v>
      </c>
      <c r="S9" s="51"/>
      <c r="T9" s="52"/>
      <c r="U9" s="50" t="s">
        <v>61</v>
      </c>
      <c r="V9" s="51"/>
      <c r="W9" s="52"/>
      <c r="X9" s="38"/>
      <c r="Y9" s="6">
        <f t="shared" si="0"/>
        <v>3</v>
      </c>
      <c r="Z9" s="48"/>
      <c r="AA9" s="49" t="s">
        <v>62</v>
      </c>
      <c r="AB9" s="49"/>
      <c r="AC9" s="49"/>
      <c r="AD9" s="49" t="s">
        <v>63</v>
      </c>
      <c r="AE9" s="49"/>
      <c r="AF9" s="49"/>
      <c r="AG9" s="49" t="s">
        <v>64</v>
      </c>
      <c r="AH9" s="49"/>
      <c r="AI9" s="49"/>
      <c r="AJ9" s="49" t="s">
        <v>65</v>
      </c>
      <c r="AK9" s="49"/>
      <c r="AL9" s="49"/>
      <c r="AM9" s="49"/>
      <c r="AN9" s="49"/>
      <c r="AO9" s="49"/>
      <c r="AP9" s="49"/>
    </row>
    <row r="10" spans="1:42" ht="67.5" customHeight="1" x14ac:dyDescent="0.2">
      <c r="A10" s="5">
        <f t="shared" si="1"/>
        <v>4</v>
      </c>
      <c r="B10" s="48"/>
      <c r="C10" s="7" t="s">
        <v>66</v>
      </c>
      <c r="D10" s="7" t="s">
        <v>67</v>
      </c>
      <c r="E10" s="7" t="s">
        <v>40</v>
      </c>
      <c r="F10" s="7" t="s">
        <v>66</v>
      </c>
      <c r="G10" s="7" t="s">
        <v>67</v>
      </c>
      <c r="H10" s="7" t="s">
        <v>40</v>
      </c>
      <c r="I10" s="7" t="s">
        <v>66</v>
      </c>
      <c r="J10" s="7" t="s">
        <v>67</v>
      </c>
      <c r="K10" s="7" t="s">
        <v>40</v>
      </c>
      <c r="L10" s="7" t="s">
        <v>66</v>
      </c>
      <c r="M10" s="7" t="s">
        <v>67</v>
      </c>
      <c r="N10" s="7" t="s">
        <v>40</v>
      </c>
      <c r="O10" s="7" t="s">
        <v>66</v>
      </c>
      <c r="P10" s="7" t="s">
        <v>67</v>
      </c>
      <c r="Q10" s="7" t="s">
        <v>40</v>
      </c>
      <c r="R10" s="7" t="s">
        <v>66</v>
      </c>
      <c r="S10" s="7" t="s">
        <v>67</v>
      </c>
      <c r="T10" s="7" t="s">
        <v>40</v>
      </c>
      <c r="U10" s="7" t="s">
        <v>38</v>
      </c>
      <c r="V10" s="7" t="s">
        <v>39</v>
      </c>
      <c r="W10" s="7" t="s">
        <v>40</v>
      </c>
      <c r="X10" s="7"/>
      <c r="Y10" s="6">
        <f t="shared" si="0"/>
        <v>4</v>
      </c>
      <c r="Z10" s="48"/>
      <c r="AA10" s="7" t="s">
        <v>66</v>
      </c>
      <c r="AB10" s="7" t="s">
        <v>67</v>
      </c>
      <c r="AC10" s="7" t="s">
        <v>40</v>
      </c>
      <c r="AD10" s="7" t="s">
        <v>66</v>
      </c>
      <c r="AE10" s="7" t="s">
        <v>67</v>
      </c>
      <c r="AF10" s="7" t="s">
        <v>40</v>
      </c>
      <c r="AG10" s="7" t="s">
        <v>66</v>
      </c>
      <c r="AH10" s="7" t="s">
        <v>67</v>
      </c>
      <c r="AI10" s="7" t="s">
        <v>40</v>
      </c>
      <c r="AJ10" s="7" t="s">
        <v>66</v>
      </c>
      <c r="AK10" s="7" t="s">
        <v>67</v>
      </c>
      <c r="AL10" s="7" t="s">
        <v>40</v>
      </c>
      <c r="AM10" s="7" t="s">
        <v>66</v>
      </c>
      <c r="AN10" s="7" t="s">
        <v>67</v>
      </c>
      <c r="AO10" s="7" t="s">
        <v>40</v>
      </c>
      <c r="AP10" s="7" t="s">
        <v>41</v>
      </c>
    </row>
    <row r="11" spans="1:42" ht="45" customHeight="1" x14ac:dyDescent="0.2">
      <c r="A11" s="5">
        <f t="shared" si="1"/>
        <v>5</v>
      </c>
      <c r="B11" s="10" t="s">
        <v>42</v>
      </c>
      <c r="C11" s="31">
        <v>319618000</v>
      </c>
      <c r="D11" s="31">
        <v>424060008</v>
      </c>
      <c r="E11" s="31">
        <v>250970772</v>
      </c>
      <c r="F11" s="31">
        <v>62760000</v>
      </c>
      <c r="G11" s="31">
        <v>82844884</v>
      </c>
      <c r="H11" s="31">
        <v>53778492</v>
      </c>
      <c r="I11" s="31">
        <v>194161000</v>
      </c>
      <c r="J11" s="31">
        <v>221866551</v>
      </c>
      <c r="K11" s="31">
        <v>172705928</v>
      </c>
      <c r="L11" s="31"/>
      <c r="M11" s="31"/>
      <c r="N11" s="31"/>
      <c r="O11" s="31">
        <v>3500000</v>
      </c>
      <c r="P11" s="31">
        <v>3500000</v>
      </c>
      <c r="Q11" s="31">
        <v>3425773</v>
      </c>
      <c r="R11" s="31"/>
      <c r="S11" s="31"/>
      <c r="T11" s="31"/>
      <c r="U11" s="31"/>
      <c r="V11" s="31"/>
      <c r="W11" s="31"/>
      <c r="X11" s="31"/>
      <c r="Y11" s="6">
        <f t="shared" si="0"/>
        <v>5</v>
      </c>
      <c r="Z11" s="8" t="str">
        <f t="shared" ref="Z11:Z18" si="2">B11</f>
        <v>Gyógyászati Központ és Gyógyfürdő</v>
      </c>
      <c r="AA11" s="31"/>
      <c r="AB11" s="31">
        <v>18790844</v>
      </c>
      <c r="AC11" s="31">
        <v>18790844</v>
      </c>
      <c r="AD11" s="31"/>
      <c r="AE11" s="31"/>
      <c r="AF11" s="31"/>
      <c r="AG11" s="31"/>
      <c r="AH11" s="31"/>
      <c r="AI11" s="31"/>
      <c r="AJ11" s="31"/>
      <c r="AK11" s="31"/>
      <c r="AL11" s="31"/>
      <c r="AM11" s="32">
        <f>C11+F11+I11+L11+O11+R11+U11+AA11+AD11+AG11+AJ11</f>
        <v>580039000</v>
      </c>
      <c r="AN11" s="32">
        <f t="shared" ref="AM11:AN16" si="3">SUM(D11+G11+J11+M11+P11+S11+AB11+AE11+AH11+AK11)</f>
        <v>751062287</v>
      </c>
      <c r="AO11" s="32">
        <f t="shared" ref="AO11:AO18" si="4">SUM(E11+H11+K11+N11+Q11+W11+AC11+AF11+AI11+AL11)</f>
        <v>499671809</v>
      </c>
      <c r="AP11" s="35">
        <f>AO11/AN11</f>
        <v>0.6652867780059365</v>
      </c>
    </row>
    <row r="12" spans="1:42" ht="45" customHeight="1" x14ac:dyDescent="0.2">
      <c r="A12" s="5">
        <f t="shared" si="1"/>
        <v>6</v>
      </c>
      <c r="B12" s="8" t="s">
        <v>43</v>
      </c>
      <c r="C12" s="31">
        <v>50298695</v>
      </c>
      <c r="D12" s="31">
        <v>90974738</v>
      </c>
      <c r="E12" s="31">
        <v>52321101</v>
      </c>
      <c r="F12" s="31">
        <v>10698000</v>
      </c>
      <c r="G12" s="31">
        <v>18491221</v>
      </c>
      <c r="H12" s="31">
        <v>8871864</v>
      </c>
      <c r="I12" s="31">
        <v>51692000</v>
      </c>
      <c r="J12" s="31">
        <v>82847854</v>
      </c>
      <c r="K12" s="31">
        <v>65830535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6">
        <f t="shared" si="0"/>
        <v>6</v>
      </c>
      <c r="Z12" s="8" t="str">
        <f t="shared" si="2"/>
        <v>Kecskeméti Gábor Kulturális Központ</v>
      </c>
      <c r="AA12" s="31"/>
      <c r="AB12" s="31">
        <v>1109203</v>
      </c>
      <c r="AC12" s="31">
        <v>1090259</v>
      </c>
      <c r="AD12" s="31"/>
      <c r="AE12" s="31"/>
      <c r="AF12" s="31"/>
      <c r="AG12" s="31"/>
      <c r="AH12" s="31"/>
      <c r="AI12" s="31"/>
      <c r="AJ12" s="31"/>
      <c r="AK12" s="31"/>
      <c r="AL12" s="31"/>
      <c r="AM12" s="32">
        <f>C12+F12+I12+L12+O12+R12+U12+AA12+AD12+AG12+AJ12</f>
        <v>112688695</v>
      </c>
      <c r="AN12" s="32">
        <f t="shared" si="3"/>
        <v>193423016</v>
      </c>
      <c r="AO12" s="32">
        <f t="shared" si="4"/>
        <v>128113759</v>
      </c>
      <c r="AP12" s="35">
        <f t="shared" ref="AP12:AP18" si="5">AO12/AN12</f>
        <v>0.66235012590228659</v>
      </c>
    </row>
    <row r="13" spans="1:42" ht="35.1" customHeight="1" x14ac:dyDescent="0.2">
      <c r="A13" s="5">
        <f t="shared" si="1"/>
        <v>7</v>
      </c>
      <c r="B13" s="8" t="s">
        <v>44</v>
      </c>
      <c r="C13" s="31">
        <v>13363000</v>
      </c>
      <c r="D13" s="31">
        <v>16945100</v>
      </c>
      <c r="E13" s="31">
        <v>10991546</v>
      </c>
      <c r="F13" s="31">
        <v>2533000</v>
      </c>
      <c r="G13" s="31">
        <v>3284357</v>
      </c>
      <c r="H13" s="31">
        <v>2034456</v>
      </c>
      <c r="I13" s="31">
        <v>5707000</v>
      </c>
      <c r="J13" s="31">
        <v>7123555</v>
      </c>
      <c r="K13" s="31">
        <v>4357119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6">
        <f t="shared" si="0"/>
        <v>7</v>
      </c>
      <c r="Z13" s="8" t="str">
        <f t="shared" si="2"/>
        <v>Jantyik Mátyás Múzeum</v>
      </c>
      <c r="AA13" s="31"/>
      <c r="AB13" s="31">
        <v>23494</v>
      </c>
      <c r="AC13" s="31">
        <v>23494</v>
      </c>
      <c r="AD13" s="31"/>
      <c r="AE13" s="31"/>
      <c r="AF13" s="31"/>
      <c r="AG13" s="31"/>
      <c r="AH13" s="31"/>
      <c r="AI13" s="31"/>
      <c r="AJ13" s="31"/>
      <c r="AK13" s="31"/>
      <c r="AL13" s="31"/>
      <c r="AM13" s="32">
        <f>C13+F13+I13+L13+O13+R13+U13+AA13+AD13+AG13+AJ13</f>
        <v>21603000</v>
      </c>
      <c r="AN13" s="32">
        <f t="shared" si="3"/>
        <v>27376506</v>
      </c>
      <c r="AO13" s="32">
        <f t="shared" si="4"/>
        <v>17406615</v>
      </c>
      <c r="AP13" s="35">
        <f t="shared" si="5"/>
        <v>0.63582310321119873</v>
      </c>
    </row>
    <row r="14" spans="1:42" ht="35.1" customHeight="1" x14ac:dyDescent="0.2">
      <c r="A14" s="5">
        <f t="shared" si="1"/>
        <v>8</v>
      </c>
      <c r="B14" s="9" t="s">
        <v>45</v>
      </c>
      <c r="C14" s="31">
        <v>22297000</v>
      </c>
      <c r="D14" s="31">
        <v>42295065</v>
      </c>
      <c r="E14" s="31">
        <v>19692069</v>
      </c>
      <c r="F14" s="31">
        <v>4231000</v>
      </c>
      <c r="G14" s="31">
        <v>8161288</v>
      </c>
      <c r="H14" s="31">
        <v>3716074</v>
      </c>
      <c r="I14" s="31">
        <v>6700000</v>
      </c>
      <c r="J14" s="31">
        <v>11018844</v>
      </c>
      <c r="K14" s="31">
        <v>8410633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6">
        <f t="shared" si="0"/>
        <v>8</v>
      </c>
      <c r="Z14" s="8" t="str">
        <f t="shared" si="2"/>
        <v>Püski Sándor Könyvtár</v>
      </c>
      <c r="AA14" s="31"/>
      <c r="AB14" s="31">
        <v>7322274</v>
      </c>
      <c r="AC14" s="31">
        <v>6149011</v>
      </c>
      <c r="AD14" s="31"/>
      <c r="AE14" s="31"/>
      <c r="AF14" s="31"/>
      <c r="AG14" s="31"/>
      <c r="AH14" s="31"/>
      <c r="AI14" s="31"/>
      <c r="AJ14" s="31"/>
      <c r="AK14" s="31"/>
      <c r="AL14" s="31"/>
      <c r="AM14" s="32">
        <f>C14+F14+I14+L14+O14+R14+U14+AA14+AD14+AG14+AJ14</f>
        <v>33228000</v>
      </c>
      <c r="AN14" s="32">
        <f t="shared" si="3"/>
        <v>68797471</v>
      </c>
      <c r="AO14" s="32">
        <f t="shared" si="4"/>
        <v>37967787</v>
      </c>
      <c r="AP14" s="35">
        <f t="shared" si="5"/>
        <v>0.55187765550277279</v>
      </c>
    </row>
    <row r="15" spans="1:42" ht="35.1" customHeight="1" x14ac:dyDescent="0.2">
      <c r="A15" s="5">
        <f t="shared" si="1"/>
        <v>9</v>
      </c>
      <c r="B15" s="11" t="s">
        <v>46</v>
      </c>
      <c r="C15" s="32">
        <f t="shared" ref="C15:S15" si="6">SUM(C11:C14)</f>
        <v>405576695</v>
      </c>
      <c r="D15" s="32">
        <f t="shared" si="6"/>
        <v>574274911</v>
      </c>
      <c r="E15" s="32">
        <f t="shared" si="6"/>
        <v>333975488</v>
      </c>
      <c r="F15" s="32">
        <f t="shared" si="6"/>
        <v>80222000</v>
      </c>
      <c r="G15" s="32">
        <f t="shared" si="6"/>
        <v>112781750</v>
      </c>
      <c r="H15" s="32">
        <f t="shared" si="6"/>
        <v>68400886</v>
      </c>
      <c r="I15" s="32">
        <f t="shared" si="6"/>
        <v>258260000</v>
      </c>
      <c r="J15" s="32">
        <f t="shared" si="6"/>
        <v>322856804</v>
      </c>
      <c r="K15" s="32">
        <f t="shared" si="6"/>
        <v>251304215</v>
      </c>
      <c r="L15" s="32">
        <f t="shared" si="6"/>
        <v>0</v>
      </c>
      <c r="M15" s="32">
        <f t="shared" si="6"/>
        <v>0</v>
      </c>
      <c r="N15" s="32">
        <f t="shared" si="6"/>
        <v>0</v>
      </c>
      <c r="O15" s="32">
        <f t="shared" si="6"/>
        <v>3500000</v>
      </c>
      <c r="P15" s="32">
        <f t="shared" si="6"/>
        <v>3500000</v>
      </c>
      <c r="Q15" s="32">
        <f t="shared" si="6"/>
        <v>3425773</v>
      </c>
      <c r="R15" s="32">
        <f t="shared" si="6"/>
        <v>0</v>
      </c>
      <c r="S15" s="32">
        <f t="shared" si="6"/>
        <v>0</v>
      </c>
      <c r="T15" s="32"/>
      <c r="U15" s="32"/>
      <c r="V15" s="32"/>
      <c r="W15" s="32">
        <f>SUM(W11:W14)</f>
        <v>0</v>
      </c>
      <c r="X15" s="32"/>
      <c r="Y15" s="6">
        <f t="shared" si="0"/>
        <v>9</v>
      </c>
      <c r="Z15" s="11" t="str">
        <f t="shared" si="2"/>
        <v>Költségvetési szervek összesen:</v>
      </c>
      <c r="AA15" s="32">
        <f t="shared" ref="AA15:AL15" si="7">SUM(AA11:AA14)</f>
        <v>0</v>
      </c>
      <c r="AB15" s="32">
        <f t="shared" si="7"/>
        <v>27245815</v>
      </c>
      <c r="AC15" s="32">
        <f t="shared" si="7"/>
        <v>26053608</v>
      </c>
      <c r="AD15" s="32">
        <f t="shared" si="7"/>
        <v>0</v>
      </c>
      <c r="AE15" s="32">
        <f t="shared" si="7"/>
        <v>0</v>
      </c>
      <c r="AF15" s="32">
        <f t="shared" si="7"/>
        <v>0</v>
      </c>
      <c r="AG15" s="32">
        <f t="shared" si="7"/>
        <v>0</v>
      </c>
      <c r="AH15" s="32">
        <f t="shared" si="7"/>
        <v>0</v>
      </c>
      <c r="AI15" s="32">
        <f t="shared" si="7"/>
        <v>0</v>
      </c>
      <c r="AJ15" s="32">
        <f t="shared" si="7"/>
        <v>0</v>
      </c>
      <c r="AK15" s="32">
        <f t="shared" si="7"/>
        <v>0</v>
      </c>
      <c r="AL15" s="32">
        <f t="shared" si="7"/>
        <v>0</v>
      </c>
      <c r="AM15" s="32">
        <f t="shared" si="3"/>
        <v>747558695</v>
      </c>
      <c r="AN15" s="32">
        <f t="shared" si="3"/>
        <v>1040659280</v>
      </c>
      <c r="AO15" s="32">
        <f t="shared" si="4"/>
        <v>683159970</v>
      </c>
      <c r="AP15" s="35">
        <f t="shared" si="5"/>
        <v>0.65646843604757943</v>
      </c>
    </row>
    <row r="16" spans="1:42" ht="35.1" customHeight="1" x14ac:dyDescent="0.2">
      <c r="A16" s="5">
        <f t="shared" si="1"/>
        <v>10</v>
      </c>
      <c r="B16" s="12" t="s">
        <v>47</v>
      </c>
      <c r="C16" s="31">
        <v>253456000</v>
      </c>
      <c r="D16" s="31">
        <v>262516963</v>
      </c>
      <c r="E16" s="31">
        <v>168392142</v>
      </c>
      <c r="F16" s="31">
        <v>59418000</v>
      </c>
      <c r="G16" s="31">
        <v>62058594</v>
      </c>
      <c r="H16" s="31">
        <v>35839597</v>
      </c>
      <c r="I16" s="31">
        <v>233562000</v>
      </c>
      <c r="J16" s="31">
        <v>234369958</v>
      </c>
      <c r="K16" s="31">
        <v>158800856</v>
      </c>
      <c r="L16" s="31"/>
      <c r="M16" s="31"/>
      <c r="N16" s="31"/>
      <c r="O16" s="31">
        <v>0</v>
      </c>
      <c r="P16" s="31">
        <v>516324</v>
      </c>
      <c r="Q16" s="31">
        <v>516324</v>
      </c>
      <c r="R16" s="31"/>
      <c r="S16" s="31"/>
      <c r="T16" s="31"/>
      <c r="U16" s="31"/>
      <c r="V16" s="31"/>
      <c r="W16" s="31"/>
      <c r="X16" s="31"/>
      <c r="Y16" s="6">
        <f t="shared" si="0"/>
        <v>10</v>
      </c>
      <c r="Z16" s="8" t="str">
        <f t="shared" si="2"/>
        <v>Polgármesteri Hivatal</v>
      </c>
      <c r="AA16" s="31"/>
      <c r="AB16" s="31">
        <v>3863602</v>
      </c>
      <c r="AC16" s="31">
        <v>3755463</v>
      </c>
      <c r="AD16" s="31"/>
      <c r="AE16" s="31">
        <v>0</v>
      </c>
      <c r="AF16" s="31"/>
      <c r="AG16" s="31"/>
      <c r="AH16" s="31"/>
      <c r="AI16" s="31"/>
      <c r="AJ16" s="31"/>
      <c r="AK16" s="31"/>
      <c r="AL16" s="31"/>
      <c r="AM16" s="32">
        <f t="shared" si="3"/>
        <v>546436000</v>
      </c>
      <c r="AN16" s="32">
        <f t="shared" si="3"/>
        <v>563325441</v>
      </c>
      <c r="AO16" s="32">
        <f t="shared" si="4"/>
        <v>367304382</v>
      </c>
      <c r="AP16" s="35">
        <f t="shared" si="5"/>
        <v>0.65202874797909227</v>
      </c>
    </row>
    <row r="17" spans="1:42" ht="35.1" customHeight="1" x14ac:dyDescent="0.2">
      <c r="A17" s="5">
        <f t="shared" si="1"/>
        <v>11</v>
      </c>
      <c r="B17" s="12" t="s">
        <v>68</v>
      </c>
      <c r="C17" s="31">
        <v>288265000</v>
      </c>
      <c r="D17" s="31">
        <v>325996591</v>
      </c>
      <c r="E17" s="31">
        <v>224342979</v>
      </c>
      <c r="F17" s="31">
        <v>36555000</v>
      </c>
      <c r="G17" s="31">
        <v>41585100</v>
      </c>
      <c r="H17" s="31">
        <v>29885733</v>
      </c>
      <c r="I17" s="31">
        <v>356292240</v>
      </c>
      <c r="J17" s="31">
        <v>513530537</v>
      </c>
      <c r="K17" s="31">
        <v>405057179</v>
      </c>
      <c r="L17" s="31">
        <v>119700000</v>
      </c>
      <c r="M17" s="31">
        <v>120283000</v>
      </c>
      <c r="N17" s="31">
        <v>60202514</v>
      </c>
      <c r="O17" s="31">
        <v>852727000</v>
      </c>
      <c r="P17" s="31">
        <f>12467219+821896363+5950000+70192877</f>
        <v>910506459</v>
      </c>
      <c r="Q17" s="31">
        <f>12467219+607137791+1425000+60613377</f>
        <v>681643387</v>
      </c>
      <c r="R17" s="42">
        <v>124425171</v>
      </c>
      <c r="S17" s="42" t="e">
        <f>#REF!</f>
        <v>#REF!</v>
      </c>
      <c r="T17" s="31"/>
      <c r="U17" s="31">
        <f>45458541</f>
        <v>45458541</v>
      </c>
      <c r="V17" s="31">
        <f>45458541</f>
        <v>45458541</v>
      </c>
      <c r="W17" s="31">
        <f>45458541</f>
        <v>45458541</v>
      </c>
      <c r="X17" s="31"/>
      <c r="Y17" s="6">
        <f t="shared" si="0"/>
        <v>11</v>
      </c>
      <c r="Z17" s="8" t="str">
        <f t="shared" si="2"/>
        <v xml:space="preserve"> Önkormányzat </v>
      </c>
      <c r="AA17" s="31">
        <f>36658000+124101000</f>
        <v>160759000</v>
      </c>
      <c r="AB17" s="31">
        <f>221317474+73962331</f>
        <v>295279805</v>
      </c>
      <c r="AC17" s="31">
        <f>124830572+28381142</f>
        <v>153211714</v>
      </c>
      <c r="AD17" s="31">
        <v>32900000</v>
      </c>
      <c r="AE17" s="31">
        <v>32900000</v>
      </c>
      <c r="AF17" s="31">
        <v>6730000</v>
      </c>
      <c r="AG17" s="31"/>
      <c r="AH17" s="31">
        <v>156355126</v>
      </c>
      <c r="AI17" s="31">
        <v>156355126</v>
      </c>
      <c r="AJ17" s="42">
        <f>1278187232</f>
        <v>1278187232</v>
      </c>
      <c r="AK17" s="42" t="e">
        <f>#REF!</f>
        <v>#REF!</v>
      </c>
      <c r="AL17" s="31"/>
      <c r="AM17" s="32">
        <f>SUM(C17+F17+I17+L17+O17+R17+U17+AA17+AD17+AG17+AJ17)</f>
        <v>3295269184</v>
      </c>
      <c r="AN17" s="32" t="e">
        <f>SUM(D17+G17+J17+M17+P17+S17+V17+AB17+AE17+AH17+AK17)</f>
        <v>#REF!</v>
      </c>
      <c r="AO17" s="32">
        <f t="shared" si="4"/>
        <v>1762887173</v>
      </c>
      <c r="AP17" s="35" t="e">
        <f t="shared" si="5"/>
        <v>#REF!</v>
      </c>
    </row>
    <row r="18" spans="1:42" ht="35.1" customHeight="1" x14ac:dyDescent="0.2">
      <c r="A18" s="5">
        <f t="shared" si="1"/>
        <v>12</v>
      </c>
      <c r="B18" s="11" t="s">
        <v>48</v>
      </c>
      <c r="C18" s="32">
        <f t="shared" ref="C18:R18" si="8">SUM(C15:C17)</f>
        <v>947297695</v>
      </c>
      <c r="D18" s="32">
        <f t="shared" si="8"/>
        <v>1162788465</v>
      </c>
      <c r="E18" s="32">
        <f t="shared" si="8"/>
        <v>726710609</v>
      </c>
      <c r="F18" s="32">
        <f t="shared" si="8"/>
        <v>176195000</v>
      </c>
      <c r="G18" s="32">
        <f t="shared" si="8"/>
        <v>216425444</v>
      </c>
      <c r="H18" s="32">
        <f t="shared" si="8"/>
        <v>134126216</v>
      </c>
      <c r="I18" s="32">
        <f t="shared" si="8"/>
        <v>848114240</v>
      </c>
      <c r="J18" s="32">
        <f t="shared" si="8"/>
        <v>1070757299</v>
      </c>
      <c r="K18" s="32">
        <f t="shared" si="8"/>
        <v>815162250</v>
      </c>
      <c r="L18" s="32">
        <f t="shared" si="8"/>
        <v>119700000</v>
      </c>
      <c r="M18" s="32">
        <f t="shared" si="8"/>
        <v>120283000</v>
      </c>
      <c r="N18" s="32">
        <f t="shared" si="8"/>
        <v>60202514</v>
      </c>
      <c r="O18" s="41">
        <f t="shared" si="8"/>
        <v>856227000</v>
      </c>
      <c r="P18" s="41">
        <f t="shared" si="8"/>
        <v>914522783</v>
      </c>
      <c r="Q18" s="41">
        <f t="shared" si="8"/>
        <v>685585484</v>
      </c>
      <c r="R18" s="32">
        <f t="shared" si="8"/>
        <v>124425171</v>
      </c>
      <c r="S18" s="32" t="e">
        <f>SUM(S17)</f>
        <v>#REF!</v>
      </c>
      <c r="T18" s="32"/>
      <c r="U18" s="32">
        <f>SUM(U15:U17)</f>
        <v>45458541</v>
      </c>
      <c r="V18" s="32">
        <f>SUM(V15:V17)</f>
        <v>45458541</v>
      </c>
      <c r="W18" s="32">
        <f>SUM(W15:W17)</f>
        <v>45458541</v>
      </c>
      <c r="X18" s="32">
        <f>SUM(+T18+Q18+N18+K18+H18+E18)</f>
        <v>2421787073</v>
      </c>
      <c r="Y18" s="6">
        <f t="shared" si="0"/>
        <v>12</v>
      </c>
      <c r="Z18" s="11" t="str">
        <f t="shared" si="2"/>
        <v>Békés Város mindösszesen:</v>
      </c>
      <c r="AA18" s="32">
        <f t="shared" ref="AA18:AL18" si="9">SUM(AA15:AA17)</f>
        <v>160759000</v>
      </c>
      <c r="AB18" s="32">
        <f t="shared" si="9"/>
        <v>326389222</v>
      </c>
      <c r="AC18" s="32">
        <f t="shared" si="9"/>
        <v>183020785</v>
      </c>
      <c r="AD18" s="32">
        <f t="shared" si="9"/>
        <v>32900000</v>
      </c>
      <c r="AE18" s="32">
        <f t="shared" si="9"/>
        <v>32900000</v>
      </c>
      <c r="AF18" s="32">
        <f t="shared" si="9"/>
        <v>6730000</v>
      </c>
      <c r="AG18" s="32">
        <f t="shared" si="9"/>
        <v>0</v>
      </c>
      <c r="AH18" s="32">
        <f t="shared" si="9"/>
        <v>156355126</v>
      </c>
      <c r="AI18" s="32">
        <f t="shared" si="9"/>
        <v>156355126</v>
      </c>
      <c r="AJ18" s="32">
        <f t="shared" si="9"/>
        <v>1278187232</v>
      </c>
      <c r="AK18" s="32" t="e">
        <f t="shared" si="9"/>
        <v>#REF!</v>
      </c>
      <c r="AL18" s="32">
        <f t="shared" si="9"/>
        <v>0</v>
      </c>
      <c r="AM18" s="32">
        <f>SUM(C18+F18+I18+L18+O18+R18+U18+AA18+AD18+AG18+AJ18)</f>
        <v>4589263879</v>
      </c>
      <c r="AN18" s="32" t="e">
        <f>SUM(D18+G18+J18+M18+P18+S18+V18+AB18+AE18+AH18+AK18)</f>
        <v>#REF!</v>
      </c>
      <c r="AO18" s="32">
        <f t="shared" si="4"/>
        <v>2813351525</v>
      </c>
      <c r="AP18" s="35" t="e">
        <f t="shared" si="5"/>
        <v>#REF!</v>
      </c>
    </row>
    <row r="19" spans="1:42" s="33" customFormat="1" ht="60" customHeight="1" x14ac:dyDescent="0.2">
      <c r="R19" s="43"/>
      <c r="S19" s="34"/>
      <c r="V19" s="34"/>
      <c r="X19" s="34"/>
      <c r="AB19" s="34"/>
      <c r="AC19" s="34" t="s">
        <v>69</v>
      </c>
      <c r="AD19" s="34" t="s">
        <v>69</v>
      </c>
      <c r="AJ19" s="34"/>
      <c r="AK19" s="34" t="s">
        <v>69</v>
      </c>
      <c r="AL19" s="34"/>
      <c r="AM19" s="40" t="s">
        <v>69</v>
      </c>
      <c r="AN19" s="40" t="s">
        <v>69</v>
      </c>
      <c r="AO19" s="40"/>
    </row>
    <row r="20" spans="1:42" x14ac:dyDescent="0.2"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AD20" s="13"/>
      <c r="AE20" s="13"/>
      <c r="AF20" s="13"/>
      <c r="AJ20" s="13"/>
      <c r="AK20" s="13"/>
      <c r="AL20" s="13"/>
    </row>
  </sheetData>
  <mergeCells count="20">
    <mergeCell ref="AA9:AC9"/>
    <mergeCell ref="AG9:AI9"/>
    <mergeCell ref="AJ9:AL9"/>
    <mergeCell ref="Y3:AP3"/>
    <mergeCell ref="AN7:AO7"/>
    <mergeCell ref="Z8:Z10"/>
    <mergeCell ref="AA8:AL8"/>
    <mergeCell ref="AM8:AP9"/>
    <mergeCell ref="AD9:AF9"/>
    <mergeCell ref="N1:W1"/>
    <mergeCell ref="A3:W3"/>
    <mergeCell ref="R9:T9"/>
    <mergeCell ref="U9:W9"/>
    <mergeCell ref="B8:B10"/>
    <mergeCell ref="C8:W8"/>
    <mergeCell ref="C9:E9"/>
    <mergeCell ref="O9:Q9"/>
    <mergeCell ref="I9:K9"/>
    <mergeCell ref="F9:H9"/>
    <mergeCell ref="L9:N9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43" orientation="landscape" r:id="rId1"/>
  <headerFooter alignWithMargins="0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 sz.m.</vt:lpstr>
      <vt:lpstr>'2. sz.m.'!Nyomtatási_terület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2018-11-19T16:46:32Z</cp:lastPrinted>
  <dcterms:created xsi:type="dcterms:W3CDTF">2017-10-25T06:46:59Z</dcterms:created>
  <dcterms:modified xsi:type="dcterms:W3CDTF">2018-11-30T07:35:32Z</dcterms:modified>
</cp:coreProperties>
</file>