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8220" firstSheet="2" activeTab="8"/>
  </bookViews>
  <sheets>
    <sheet name="1.Onbe" sheetId="35" r:id="rId1"/>
    <sheet name="2.Norm" sheetId="39" r:id="rId2"/>
    <sheet name="3.Onki" sheetId="36" r:id="rId3"/>
    <sheet name="4.Önk.kiad" sheetId="37" r:id="rId4"/>
    <sheet name="5.Beruházás" sheetId="40" r:id="rId5"/>
    <sheet name="6.Felújítás" sheetId="46" r:id="rId6"/>
    <sheet name="7.Mérleg" sheetId="28" r:id="rId7"/>
    <sheet name="8.Létszám" sheetId="34" r:id="rId8"/>
    <sheet name="9.Előir.felh." sheetId="47" r:id="rId9"/>
  </sheets>
  <externalReferences>
    <externalReference r:id="rId10"/>
  </externalReferences>
  <definedNames>
    <definedName name="_4._sz._sor_részletezése" localSheetId="8">#REF!</definedName>
    <definedName name="_4._sz._sor_részletezése">#REF!</definedName>
    <definedName name="_xlnm.Print_Titles" localSheetId="0">'1.Onbe'!$5:$7</definedName>
    <definedName name="_xlnm.Print_Titles" localSheetId="2">'3.Onki'!$5:$7</definedName>
    <definedName name="_xlnm.Print_Titles" localSheetId="3">'4.Önk.kiad'!$4:$7</definedName>
    <definedName name="_xlnm.Print_Titles" localSheetId="4">'5.Beruházás'!$5:$7</definedName>
    <definedName name="_xlnm.Print_Titles" localSheetId="5">'6.Felújítás'!$5:$7</definedName>
    <definedName name="_xlnm.Print_Titles" localSheetId="7">'8.Létszám'!$5:$5</definedName>
    <definedName name="_xlnm.Print_Area" localSheetId="0">'1.Onbe'!$A$1:$J$42</definedName>
    <definedName name="_xlnm.Print_Area" localSheetId="1">'2.Norm'!$A$1:$F$23</definedName>
    <definedName name="_xlnm.Print_Area" localSheetId="2">'3.Onki'!$A$1:$J$25</definedName>
    <definedName name="_xlnm.Print_Area" localSheetId="3">'4.Önk.kiad'!$A$1:$L$57</definedName>
    <definedName name="_xlnm.Print_Area" localSheetId="4">'5.Beruházás'!$A$1:$J$16</definedName>
    <definedName name="_xlnm.Print_Area" localSheetId="5">'6.Felújítás'!$A$1:$J$16</definedName>
    <definedName name="_xlnm.Print_Area" localSheetId="6">'7.Mérleg'!$A$1:$G$38</definedName>
    <definedName name="_xlnm.Print_Area" localSheetId="7">'8.Létszám'!$A$1:$F$8</definedName>
    <definedName name="_xlnm.Print_Area" localSheetId="8">'9.Előir.felh.'!$A$1:$P$31</definedName>
  </definedNames>
  <calcPr calcId="125725" fullCalcOnLoad="1"/>
</workbook>
</file>

<file path=xl/calcChain.xml><?xml version="1.0" encoding="utf-8"?>
<calcChain xmlns="http://schemas.openxmlformats.org/spreadsheetml/2006/main">
  <c r="G23" i="28"/>
  <c r="G12"/>
  <c r="G16"/>
  <c r="G15"/>
  <c r="D27"/>
  <c r="D29"/>
  <c r="D24"/>
  <c r="D9"/>
  <c r="F8" i="46"/>
  <c r="F12"/>
  <c r="G12"/>
  <c r="H12"/>
  <c r="I12"/>
  <c r="J12"/>
  <c r="F8" i="40"/>
  <c r="L39" i="37"/>
  <c r="J47"/>
  <c r="G9" i="28"/>
  <c r="I47" i="37"/>
  <c r="H47"/>
  <c r="K37"/>
  <c r="K47"/>
  <c r="J37"/>
  <c r="I37"/>
  <c r="H37"/>
  <c r="G43"/>
  <c r="G41"/>
  <c r="G31"/>
  <c r="F22" i="39"/>
  <c r="F20"/>
  <c r="F18"/>
  <c r="F16"/>
  <c r="F14"/>
  <c r="F13"/>
  <c r="F12"/>
  <c r="F11"/>
  <c r="E17"/>
  <c r="F17"/>
  <c r="D21"/>
  <c r="D17"/>
  <c r="D15"/>
  <c r="D9"/>
  <c r="D23"/>
  <c r="E21"/>
  <c r="F21"/>
  <c r="E15"/>
  <c r="O30" i="47"/>
  <c r="N30"/>
  <c r="M30"/>
  <c r="L30"/>
  <c r="K30"/>
  <c r="J30"/>
  <c r="I30"/>
  <c r="H30"/>
  <c r="G30"/>
  <c r="F30"/>
  <c r="E30"/>
  <c r="D30"/>
  <c r="D31"/>
  <c r="P29"/>
  <c r="P28"/>
  <c r="P27"/>
  <c r="P26"/>
  <c r="P25"/>
  <c r="P24"/>
  <c r="Q24"/>
  <c r="P23"/>
  <c r="P22"/>
  <c r="P21"/>
  <c r="O19"/>
  <c r="N19"/>
  <c r="M19"/>
  <c r="L19"/>
  <c r="K19"/>
  <c r="J19"/>
  <c r="I19"/>
  <c r="H19"/>
  <c r="G19"/>
  <c r="E19"/>
  <c r="P18"/>
  <c r="P17"/>
  <c r="P16"/>
  <c r="P15"/>
  <c r="P14"/>
  <c r="Q14"/>
  <c r="D19"/>
  <c r="P13"/>
  <c r="P12"/>
  <c r="P19"/>
  <c r="Q12"/>
  <c r="F19"/>
  <c r="H12" i="40"/>
  <c r="J18" i="36"/>
  <c r="J8"/>
  <c r="J20"/>
  <c r="I21"/>
  <c r="I15"/>
  <c r="I10"/>
  <c r="I11" i="35"/>
  <c r="I10"/>
  <c r="I9"/>
  <c r="I8"/>
  <c r="I32"/>
  <c r="J20"/>
  <c r="J15"/>
  <c r="J14"/>
  <c r="Q13" i="47"/>
  <c r="I38" i="35"/>
  <c r="I35"/>
  <c r="I27"/>
  <c r="I26"/>
  <c r="I20"/>
  <c r="I15"/>
  <c r="I14"/>
  <c r="E7" i="34"/>
  <c r="E6"/>
  <c r="D10" i="28"/>
  <c r="J12" i="40"/>
  <c r="I12"/>
  <c r="G12"/>
  <c r="G45" i="37"/>
  <c r="G29"/>
  <c r="G27"/>
  <c r="G25"/>
  <c r="G23"/>
  <c r="G19"/>
  <c r="G17"/>
  <c r="G15"/>
  <c r="G13"/>
  <c r="G11"/>
  <c r="H9" i="36"/>
  <c r="G9"/>
  <c r="G24" i="35"/>
  <c r="G20"/>
  <c r="G11"/>
  <c r="G35"/>
  <c r="G38"/>
  <c r="H38"/>
  <c r="H34"/>
  <c r="H35"/>
  <c r="H27"/>
  <c r="H11"/>
  <c r="G18" i="28"/>
  <c r="G29"/>
  <c r="H21" i="36"/>
  <c r="H15"/>
  <c r="H8"/>
  <c r="H20"/>
  <c r="H10"/>
  <c r="H25"/>
  <c r="H20" i="35"/>
  <c r="H15"/>
  <c r="H14"/>
  <c r="H10"/>
  <c r="H9"/>
  <c r="H8"/>
  <c r="G35" i="37"/>
  <c r="G21" i="36"/>
  <c r="G15"/>
  <c r="G10"/>
  <c r="J27" i="35"/>
  <c r="G27"/>
  <c r="G26"/>
  <c r="G15"/>
  <c r="G14"/>
  <c r="G10"/>
  <c r="G9"/>
  <c r="G8"/>
  <c r="G32"/>
  <c r="G33"/>
  <c r="C8" i="34"/>
  <c r="D8"/>
  <c r="G53" i="37"/>
  <c r="J10" i="36"/>
  <c r="G51" i="37"/>
  <c r="F12" i="40"/>
  <c r="J38" i="35"/>
  <c r="J34"/>
  <c r="J10"/>
  <c r="P11" i="47"/>
  <c r="Q11"/>
  <c r="D19" i="28"/>
  <c r="G8" i="36"/>
  <c r="G20"/>
  <c r="G25"/>
  <c r="I8"/>
  <c r="I20"/>
  <c r="I25"/>
  <c r="J21"/>
  <c r="G9" i="37"/>
  <c r="G33"/>
  <c r="G21"/>
  <c r="I49"/>
  <c r="G8" i="28"/>
  <c r="J26" i="35"/>
  <c r="H26"/>
  <c r="J35"/>
  <c r="G34"/>
  <c r="J9"/>
  <c r="J8"/>
  <c r="J32"/>
  <c r="J42"/>
  <c r="H32"/>
  <c r="H42"/>
  <c r="H49" i="37"/>
  <c r="H33" i="35"/>
  <c r="G19" i="28"/>
  <c r="D33" s="1"/>
  <c r="I33" i="35"/>
  <c r="Q22" i="47"/>
  <c r="E9" i="39"/>
  <c r="F15"/>
  <c r="H26" i="36"/>
  <c r="G42" i="35"/>
  <c r="G26" i="36"/>
  <c r="G10" i="28"/>
  <c r="K49" i="37"/>
  <c r="K58"/>
  <c r="L37"/>
  <c r="L47"/>
  <c r="G39"/>
  <c r="D7" i="28"/>
  <c r="Q19" i="47"/>
  <c r="I58" i="37"/>
  <c r="H58"/>
  <c r="E8" i="34"/>
  <c r="I34" i="35"/>
  <c r="I42"/>
  <c r="I26" i="36"/>
  <c r="G7" i="28"/>
  <c r="Q21" i="47"/>
  <c r="D8" i="28"/>
  <c r="D13"/>
  <c r="E23" i="39"/>
  <c r="F23"/>
  <c r="F9"/>
  <c r="D20" i="28"/>
  <c r="D30" s="1"/>
  <c r="E31" i="47"/>
  <c r="F31"/>
  <c r="G31"/>
  <c r="H31"/>
  <c r="I31"/>
  <c r="J31"/>
  <c r="K31"/>
  <c r="L31"/>
  <c r="M31"/>
  <c r="N31"/>
  <c r="O31"/>
  <c r="P30"/>
  <c r="L58" i="37"/>
  <c r="G11" i="28"/>
  <c r="G13"/>
  <c r="G20" s="1"/>
  <c r="D31" s="1"/>
  <c r="D34" s="1"/>
  <c r="D35" s="1"/>
  <c r="D36" s="1"/>
  <c r="L49" i="37"/>
  <c r="Q25" i="47"/>
  <c r="G37" i="37"/>
  <c r="G47"/>
  <c r="J49"/>
  <c r="J58"/>
  <c r="J33" i="35"/>
  <c r="J25" i="36"/>
  <c r="G30" i="28"/>
  <c r="G38" s="1"/>
  <c r="D32"/>
  <c r="G49" i="37"/>
  <c r="G58"/>
  <c r="Q23" i="47"/>
  <c r="G37" i="28"/>
  <c r="Q30" i="47"/>
  <c r="J43" i="35"/>
  <c r="J26" i="36"/>
  <c r="G39" i="28"/>
  <c r="D38" l="1"/>
  <c r="D39"/>
  <c r="D37"/>
</calcChain>
</file>

<file path=xl/sharedStrings.xml><?xml version="1.0" encoding="utf-8"?>
<sst xmlns="http://schemas.openxmlformats.org/spreadsheetml/2006/main" count="499" uniqueCount="292">
  <si>
    <t>MINDÖSSZESEN:</t>
  </si>
  <si>
    <t>Cím</t>
  </si>
  <si>
    <t>1.</t>
  </si>
  <si>
    <t>2.</t>
  </si>
  <si>
    <t>3.</t>
  </si>
  <si>
    <t>4.</t>
  </si>
  <si>
    <t>Gépjárműadó</t>
  </si>
  <si>
    <t>5.</t>
  </si>
  <si>
    <t>6.</t>
  </si>
  <si>
    <t>7.</t>
  </si>
  <si>
    <t>Önkormányzati hivatal működésének támogatása</t>
  </si>
  <si>
    <t>Zöldterület-gazdálkodással kapcsolatos feladatok ellátásának támogatása</t>
  </si>
  <si>
    <t>Közvilágítás fenntartásának támogatása</t>
  </si>
  <si>
    <t>Közutak fenntartásának támogatása</t>
  </si>
  <si>
    <t>Település-üzemeltetéshez kapcsolódó feladatellátás támogatása</t>
  </si>
  <si>
    <t>A települési önkormányzatok kulturális feladatainak támogatása</t>
  </si>
  <si>
    <t xml:space="preserve">Cím  </t>
  </si>
  <si>
    <t>Általános tartalék</t>
  </si>
  <si>
    <t>A</t>
  </si>
  <si>
    <t>B</t>
  </si>
  <si>
    <t>C</t>
  </si>
  <si>
    <t>D</t>
  </si>
  <si>
    <t>E</t>
  </si>
  <si>
    <t>F</t>
  </si>
  <si>
    <t>G</t>
  </si>
  <si>
    <t>Alcím</t>
  </si>
  <si>
    <t>Közvilágítás</t>
  </si>
  <si>
    <t xml:space="preserve"> - Beruházások</t>
  </si>
  <si>
    <t>H</t>
  </si>
  <si>
    <t>I</t>
  </si>
  <si>
    <t>Előir. csop. szám</t>
  </si>
  <si>
    <t>Kie-melt előir. szám</t>
  </si>
  <si>
    <t>Közhatalmi bevételek</t>
  </si>
  <si>
    <t>Iparűzési adó</t>
  </si>
  <si>
    <t>Egyéb pótlékok, bírságok</t>
  </si>
  <si>
    <t>Felhalmozási bevételek</t>
  </si>
  <si>
    <t>Költségvetési bevételek összesen</t>
  </si>
  <si>
    <t>Költségvetési egyenleg összege:</t>
  </si>
  <si>
    <t>Finanszírozási bevételek</t>
  </si>
  <si>
    <t>Bevételi főösszeg</t>
  </si>
  <si>
    <t xml:space="preserve"> - Felújítások</t>
  </si>
  <si>
    <t>Finanszírozási kiadások</t>
  </si>
  <si>
    <t>Kiadási főösszeg</t>
  </si>
  <si>
    <t>adatok eFt-ban</t>
  </si>
  <si>
    <t>Megnevezés</t>
  </si>
  <si>
    <t>Működési bevételek</t>
  </si>
  <si>
    <t>Összesen</t>
  </si>
  <si>
    <t>Ellátottak pénzbeli juttatásai</t>
  </si>
  <si>
    <t>KIMUTATÁS</t>
  </si>
  <si>
    <t>Módosítás</t>
  </si>
  <si>
    <t>Megjegyzés</t>
  </si>
  <si>
    <t>ÖSSZESEN</t>
  </si>
  <si>
    <t>Céltartalékok</t>
  </si>
  <si>
    <t>Működési céltartalékok</t>
  </si>
  <si>
    <t>Felhalmozási céltartalékok</t>
  </si>
  <si>
    <t>Működési finanszírozási kiadások</t>
  </si>
  <si>
    <t>Felhalmozási finanszírozási kiadások</t>
  </si>
  <si>
    <t>MŰKÖDÉSI KÖLTSÉGVETÉSI BEVÉTELEK</t>
  </si>
  <si>
    <t>MŰKÖDÉSI KÖLTSÉGVETÉSI KIADÁSOK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</si>
  <si>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</si>
  <si>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</si>
  <si>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</si>
  <si>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</si>
  <si>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Működési célú átvett pénzeszközök</t>
  </si>
  <si>
    <t>Egyéb működési kiadások</t>
  </si>
  <si>
    <t>FELHALMOZÁSI KÖLTSÉGVETÉSI BEVÉTELEK</t>
  </si>
  <si>
    <t>FELHALMOZÁSI KÖLTSÉGVETÉSI KIADÁSOK</t>
  </si>
  <si>
    <t>Felhalmozási célú támogatások államháztartáson belülről</t>
  </si>
  <si>
    <t>Felhalmozási célú átvett pénzeszközök</t>
  </si>
  <si>
    <t>MŰKÖDÉSI FINANSZÍROZÁSI BEVÉTELEK</t>
  </si>
  <si>
    <t>MŰKÖDÉSI FINANSZÍROZÁSI KIADÁSOK</t>
  </si>
  <si>
    <t>Hosszú lejáratú hitel felvétele</t>
  </si>
  <si>
    <t>Hosszú lejáratú hitel tőkeösszegének törlesztése</t>
  </si>
  <si>
    <t>Rövid lejáratú hitel felvétele</t>
  </si>
  <si>
    <t>Rövid lejáratú hitel tőkeösszegének törlesztése</t>
  </si>
  <si>
    <t>FELHALMOZÁSI FINANSZÍROZÁSI BEVÉTELEK</t>
  </si>
  <si>
    <t>FELHALMOZÁSI FINANSZÍROZÁSI KIADÁSOK</t>
  </si>
  <si>
    <t>Működési bevételek aránya %-ban</t>
  </si>
  <si>
    <t>Működési kiadások aránya %-ban</t>
  </si>
  <si>
    <t>Felhalmozási bevételek aránya %-ban</t>
  </si>
  <si>
    <t>Felhalmozási kiadások aránya %-ban</t>
  </si>
  <si>
    <t>Köztemető fenntartással kapcs.feladatok támogatása</t>
  </si>
  <si>
    <t xml:space="preserve">   info: Beszámítás összege</t>
  </si>
  <si>
    <t>Működési költségvetési bevételek</t>
  </si>
  <si>
    <t>J</t>
  </si>
  <si>
    <t>K</t>
  </si>
  <si>
    <t>Felhalmozási költségvetési bevételek</t>
  </si>
  <si>
    <t>Működési költségvetési kiadások</t>
  </si>
  <si>
    <t>Felhalmozási költségvetési kiadások</t>
  </si>
  <si>
    <t>Munk.a. terh. jár. és szoc.hj.adó</t>
  </si>
  <si>
    <t>Ellátottak pénzbeli. juttatásai</t>
  </si>
  <si>
    <t>Beruházási kiadások</t>
  </si>
  <si>
    <t>Működési célú támogatások Áht-on belülről</t>
  </si>
  <si>
    <t>Felhalmozási célú támogatások Áht-on belülről</t>
  </si>
  <si>
    <t>Talajterhelési díj</t>
  </si>
  <si>
    <t>Adók</t>
  </si>
  <si>
    <t>Egyéb felhalmozási célú kiadások</t>
  </si>
  <si>
    <t>Működési költségvetési bevételek összesen</t>
  </si>
  <si>
    <t>Működési költségvetési kiadások összesen</t>
  </si>
  <si>
    <t>Felújítási kiadások</t>
  </si>
  <si>
    <t>Felhalmozási költségvetési bevételek összesen</t>
  </si>
  <si>
    <t>Felhalmozási költségvetési kiadások összesen</t>
  </si>
  <si>
    <t>Költségvetési kiadások összesen</t>
  </si>
  <si>
    <t>Finanszírozási bevételek összesen</t>
  </si>
  <si>
    <t>Finanszírozási kiadások összesen</t>
  </si>
  <si>
    <t>ÖSSZES BEVÉTEL</t>
  </si>
  <si>
    <t>ÖSSZES KIADÁS</t>
  </si>
  <si>
    <t>Feladatellátás jellege*</t>
  </si>
  <si>
    <t>* Feladatellátás jellege:</t>
  </si>
  <si>
    <t>K= Magyarország helyi önkormányzatairól szóló 2011. évi CLXXXIX. törvény 13. § (1) bekezdése szerinti kötelező feladatok</t>
  </si>
  <si>
    <t>NK= Önkormányzat által önként vállalt feladatok</t>
  </si>
  <si>
    <t>Önkormányzatok működési támogatásai</t>
  </si>
  <si>
    <t>Egyéb működési célú támogatások bevételei</t>
  </si>
  <si>
    <t>Önkormányzatok felhalmozási támogatásai</t>
  </si>
  <si>
    <t>Egyéb felhalmozási célú támogatások bevételei</t>
  </si>
  <si>
    <t>Beruházási hitelfelvétel</t>
  </si>
  <si>
    <t xml:space="preserve"> - Egyéb felhalmozási célú kiadások</t>
  </si>
  <si>
    <t>Ebből: Önkormányzat által ellátott kötelező feladatok összesen:</t>
  </si>
  <si>
    <t>Ebből: Önkormányzat által ellátott önként vállalt feladatok összesen:</t>
  </si>
  <si>
    <t>Önkormányzati költségvetési kiadások</t>
  </si>
  <si>
    <t>Á= Állami (államigazgatási) feladatok</t>
  </si>
  <si>
    <t>Közfoglalkoztatás</t>
  </si>
  <si>
    <t>1</t>
  </si>
  <si>
    <t>Költségvetési egyenleg összege</t>
  </si>
  <si>
    <t>MINDÖSSZESEN</t>
  </si>
  <si>
    <t>Finanszírozási kiadásokkal korrigált egyenleg</t>
  </si>
  <si>
    <t>Működési célú tartalék</t>
  </si>
  <si>
    <t>Felhalmozási célú tartalék</t>
  </si>
  <si>
    <t>A települési önkormányzatok szociális feladatainak egyéb támogatása</t>
  </si>
  <si>
    <t>1. A települési önkormányzatok működésének támogatása</t>
  </si>
  <si>
    <t>Működési célú költségvetési támogatások és kiegészítő támogatások</t>
  </si>
  <si>
    <t>eredeti előirányzat</t>
  </si>
  <si>
    <t>Teljes           költség</t>
  </si>
  <si>
    <t>ebből: működési</t>
  </si>
  <si>
    <t>ebből: felhalmozási</t>
  </si>
  <si>
    <t>Egyéb működési célú kiadások</t>
  </si>
  <si>
    <t>Belső finanszírozásra szolgáló előző évek költségvetési maradványával korrigált egyenleg</t>
  </si>
  <si>
    <t>Ebből: Önkormányzat által ellátott állami (államigazgatási) feladatok összesen:</t>
  </si>
  <si>
    <t>Működési célú költségvetési maradvány igénybevétele</t>
  </si>
  <si>
    <t>Felhalmozási célú költségvetési maradvány igénybevétele</t>
  </si>
  <si>
    <t>Helyi önkormányzatok működésének általános és ágazati feladataihoz kapcsolódó támogatás</t>
  </si>
  <si>
    <t xml:space="preserve">A működés során keletkező egyéb bevételek </t>
  </si>
  <si>
    <t>Szolgáltatások, közvetített szolgáltatások ellenértéke</t>
  </si>
  <si>
    <t>Tulajdonosi bevételek</t>
  </si>
  <si>
    <t>ÁFA bevételek és visszatérülések</t>
  </si>
  <si>
    <t>2016. évi eredeti előirányzat</t>
  </si>
  <si>
    <t>Államháztartáson belüli megelőlegezések</t>
  </si>
  <si>
    <t xml:space="preserve"> - Államháztartáson belüli megelőlegezések visszafizetése</t>
  </si>
  <si>
    <t>Eredeti előirányzat</t>
  </si>
  <si>
    <t xml:space="preserve">Eredeti előirányzat </t>
  </si>
  <si>
    <t>Költségvetési maradvány</t>
  </si>
  <si>
    <t>Államháztartáson belüli megelőlegezések visszafizetése</t>
  </si>
  <si>
    <t>2016. évi engedélyezett létszám</t>
  </si>
  <si>
    <t>2016. év</t>
  </si>
  <si>
    <t>Költségvetési hiány belső finanszírozására szolgáló bevételek</t>
  </si>
  <si>
    <t>Költségvetési hiány külső finanszírozására szolgáló bevételek</t>
  </si>
  <si>
    <t>Külső finanszírozásra szolgáló költségvetési bevételek összegével korrigált hiány</t>
  </si>
  <si>
    <t>2015. évi                tény</t>
  </si>
  <si>
    <t>2015. évi             tény</t>
  </si>
  <si>
    <t>Jogcím</t>
  </si>
  <si>
    <t>adatok Ft-ban</t>
  </si>
  <si>
    <t>2. I.1.a)</t>
  </si>
  <si>
    <t>2. I.1.ba.)</t>
  </si>
  <si>
    <t>2. I.1.bb.)</t>
  </si>
  <si>
    <t>2. I.1.bc.)</t>
  </si>
  <si>
    <t>2. I.1.bd.)</t>
  </si>
  <si>
    <t>2. I.1.b)</t>
  </si>
  <si>
    <t>2. I.1.c)</t>
  </si>
  <si>
    <t>Falugondnoki, vagy tanyagondnoki támogatások</t>
  </si>
  <si>
    <t>2. Szociális, gyermekjóléti és gyermekétkezetési feladatok támogatása</t>
  </si>
  <si>
    <t>2. III.2.</t>
  </si>
  <si>
    <t>2. III.3.e)</t>
  </si>
  <si>
    <t>3. Települési önkormányzatok kulturális feladatainak támogatása</t>
  </si>
  <si>
    <t>2. IV.1.d)</t>
  </si>
  <si>
    <t>Szápár Község Önkormányzatának</t>
  </si>
  <si>
    <t>Szápár Község Önkormányzata</t>
  </si>
  <si>
    <t>Kormányzati funkció</t>
  </si>
  <si>
    <t>011130.</t>
  </si>
  <si>
    <t>Önkormányzatok és önk.hivatalok jogalkotó és ált. igazgatási tevékenysége</t>
  </si>
  <si>
    <t>013320.</t>
  </si>
  <si>
    <t>Köztemető -fenntartás és működtetés</t>
  </si>
  <si>
    <t>013350.</t>
  </si>
  <si>
    <t>045160.</t>
  </si>
  <si>
    <t>Közutak, hidak, alagutak üzemeltetése és fenntartása</t>
  </si>
  <si>
    <t>064010.</t>
  </si>
  <si>
    <t>066010.</t>
  </si>
  <si>
    <t>Zöldterület-kezelés</t>
  </si>
  <si>
    <t>066020.</t>
  </si>
  <si>
    <t>Város-, községgazdálkodási egyéb szolgáltatások</t>
  </si>
  <si>
    <t>072111.</t>
  </si>
  <si>
    <t>Háziorvosi alapellátás</t>
  </si>
  <si>
    <t>082044.</t>
  </si>
  <si>
    <t>Könyvtári szolgáltatások</t>
  </si>
  <si>
    <t>082092.</t>
  </si>
  <si>
    <t>Közművelődés - hagyományos közösségi kulturális értékek gondozása</t>
  </si>
  <si>
    <t>041233.</t>
  </si>
  <si>
    <t>Hosszabb időtartamú közfoglalkoztatás</t>
  </si>
  <si>
    <t>107055.</t>
  </si>
  <si>
    <t>Falugondnoki, tanyagondnoki szolgáltatás</t>
  </si>
  <si>
    <t>Egyéb szociális pénzbeli és természetbeni ellátások, támogatások</t>
  </si>
  <si>
    <t>107060.</t>
  </si>
  <si>
    <t>BERUHÁZÁSI KIADÁSOK ÖSSZESEN</t>
  </si>
  <si>
    <t>Szápár Község Önkormányzatának működési és felhalmozási</t>
  </si>
  <si>
    <t>közfoglalkoztatás</t>
  </si>
  <si>
    <t>8.</t>
  </si>
  <si>
    <t>Az önkormányzati vagyonnal való gazdálkodással kapcs.fel. (szolgálati lakás)</t>
  </si>
  <si>
    <t>Államháztartáson belüli szervezetek támogatása</t>
  </si>
  <si>
    <t>Államháztartásin kívüli szervezetek támogatása</t>
  </si>
  <si>
    <t>Helyi önkormányzat általános működéséhez és ágazati feladataihoz</t>
  </si>
  <si>
    <t>NK</t>
  </si>
  <si>
    <t>Körzeti Egységes Óvoda-Bölcsőde Csetény működési hozzájárulás</t>
  </si>
  <si>
    <t>2017. évi előirányzat felhasználási terv</t>
  </si>
  <si>
    <t>tájékoztató jelleggel az Áht. 24. § (4) bekezdés a) pontja alapján</t>
  </si>
  <si>
    <t>L</t>
  </si>
  <si>
    <t>M</t>
  </si>
  <si>
    <t>N</t>
  </si>
  <si>
    <t>O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</si>
  <si>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</si>
  <si>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</si>
  <si>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</si>
  <si>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</si>
  <si>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</si>
  <si>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</si>
  <si>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</si>
  <si>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</si>
  <si>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</si>
  <si>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</si>
  <si>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</si>
  <si>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</si>
  <si>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</si>
  <si>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</si>
  <si>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Nyitó pénzkészlet</t>
  </si>
  <si>
    <t>-----</t>
  </si>
  <si>
    <t>9.</t>
  </si>
  <si>
    <t>Működési finanszírozási bevételek</t>
  </si>
  <si>
    <t>10.</t>
  </si>
  <si>
    <t>Felhalmozási finanszírozási bevételek</t>
  </si>
  <si>
    <t>11.</t>
  </si>
  <si>
    <t>Bevételek összesen:</t>
  </si>
  <si>
    <t>12.</t>
  </si>
  <si>
    <t>Kiadások</t>
  </si>
  <si>
    <t>13.</t>
  </si>
  <si>
    <t>14.</t>
  </si>
  <si>
    <t>15.</t>
  </si>
  <si>
    <t>16.</t>
  </si>
  <si>
    <t>Ellátottak pénzbeli juttatása</t>
  </si>
  <si>
    <t>17.</t>
  </si>
  <si>
    <t>Egyéb működési célú kiadások (tartalékok nélkül)</t>
  </si>
  <si>
    <t>18.</t>
  </si>
  <si>
    <t>Tartalék</t>
  </si>
  <si>
    <t>19.</t>
  </si>
  <si>
    <t>20.</t>
  </si>
  <si>
    <t>21.</t>
  </si>
  <si>
    <t>22.</t>
  </si>
  <si>
    <t>Kiadások összesen:</t>
  </si>
  <si>
    <t>23.</t>
  </si>
  <si>
    <t>Egyenleg (11-22)</t>
  </si>
  <si>
    <t>2017. évi költségvetési bevételei</t>
  </si>
  <si>
    <t>2016. évi várható</t>
  </si>
  <si>
    <t>2017. évi eredeti előirányzat</t>
  </si>
  <si>
    <t>Belföldi értékpapírok bevételei</t>
  </si>
  <si>
    <t xml:space="preserve"> kapcsolódó támogatások alakulás 2016. és 2017. évben</t>
  </si>
  <si>
    <t>2017. év</t>
  </si>
  <si>
    <t>Változás %-a 2017/2016</t>
  </si>
  <si>
    <t>Szociális étkeztetés</t>
  </si>
  <si>
    <t>2. III.3.c)</t>
  </si>
  <si>
    <t>2017. évi Önkormányzati feladatok és egyéb kötelezettségek működési költségvetési kiadásai</t>
  </si>
  <si>
    <t>2017. évi előirányzat</t>
  </si>
  <si>
    <t>107051.</t>
  </si>
  <si>
    <t>Csetény Közös Önkormányzati Hivatal működési hozzájárulás</t>
  </si>
  <si>
    <t>Csetény Község Önkormányzatnak</t>
  </si>
  <si>
    <t>2017. évi költségvetési kiadásai</t>
  </si>
  <si>
    <t>2017. évi Beruházási célú kiadások előirányzata</t>
  </si>
  <si>
    <t>Teljesítés 2015.12.31-ig</t>
  </si>
  <si>
    <t>2016. évi                      várható</t>
  </si>
  <si>
    <t>Zöldterület gazdálkodással kapcsolatos eszközbeszerzés</t>
  </si>
  <si>
    <t>2017. utáni javaslat</t>
  </si>
  <si>
    <t>Rákóczi utca útburkolatának javítása</t>
  </si>
  <si>
    <t>költségvetési bevételei és kiadásai 2017. évben</t>
  </si>
  <si>
    <t>a 2017. évi engedélyezett létszámról</t>
  </si>
  <si>
    <t>2017. évi engedélyezett létszám</t>
  </si>
  <si>
    <t>2017. évi Felújítási célú kiadások előirányzata</t>
  </si>
  <si>
    <t>Munkaadókat terh.jár. és szoc.hj. adó</t>
  </si>
  <si>
    <t>2. melléklet a 2/2017. (II.24.) Önkormányzati rendelethez</t>
  </si>
  <si>
    <t>3. melléklet a 2/2017. (II.24.) Önkormányzati rendelethez</t>
  </si>
  <si>
    <t>1. melléklet a  2/2017. (II.24.) Önkormányzati rendelethez</t>
  </si>
  <si>
    <t>3. melléklet a  2/2017. (II.24.) Önkormányzati rendelethez</t>
  </si>
  <si>
    <t>5. melléklet a  2/2017. (II.24.) önkormányzati rendelethez</t>
  </si>
  <si>
    <t>6. melléklet a 2/2017. (II.24.) önkormányzati rendelethez</t>
  </si>
  <si>
    <t>7. melléklet az  2/2017. (II.24.) Önkormányzati rendelethez</t>
  </si>
  <si>
    <t>8. melléklet a  2/2017. (II.24.) Önkormányzati rendelethez</t>
  </si>
  <si>
    <t>9. melléklet az  2/2017. (II.24.)Önkormányzati rendelethez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</si>
</sst>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73" formatCode="0.0%"/>
    <numFmt numFmtId="174" formatCode="0.0"/>
    <numFmt numFmtId="187" formatCode="0.000"/>
    <numFmt numFmtId="206" formatCode="#,###"/>
  </numFmts>
  <fonts count="3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8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Palatino Linotype"/>
      <family val="1"/>
      <charset val="238"/>
    </font>
    <font>
      <b/>
      <sz val="10"/>
      <name val="Palatino Linotype"/>
      <family val="1"/>
      <charset val="238"/>
    </font>
    <font>
      <b/>
      <sz val="11"/>
      <name val="Palatino Linotype"/>
      <family val="1"/>
      <charset val="238"/>
    </font>
    <font>
      <i/>
      <sz val="10"/>
      <name val="Palatino Linotype"/>
      <family val="1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i/>
      <sz val="11"/>
      <name val="Palatino Linotype"/>
      <family val="1"/>
      <charset val="238"/>
    </font>
    <font>
      <sz val="11"/>
      <name val="Palatino Linotype"/>
      <family val="1"/>
      <charset val="238"/>
    </font>
    <font>
      <sz val="10"/>
      <name val="Arial CE"/>
      <charset val="238"/>
    </font>
    <font>
      <b/>
      <sz val="10"/>
      <color indexed="18"/>
      <name val="Palatino Linotype"/>
      <family val="1"/>
      <charset val="238"/>
    </font>
    <font>
      <sz val="12"/>
      <name val="Times New Roman CE"/>
      <charset val="238"/>
    </font>
    <font>
      <b/>
      <i/>
      <sz val="11"/>
      <name val="Palatino Linotype"/>
      <family val="1"/>
      <charset val="238"/>
    </font>
    <font>
      <b/>
      <u/>
      <sz val="10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</fills>
  <borders count="1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7" fillId="3" borderId="0" applyNumberFormat="0" applyBorder="0" applyAlignment="0" applyProtection="0"/>
    <xf numFmtId="0" fontId="3" fillId="7" borderId="1" applyNumberFormat="0" applyAlignment="0" applyProtection="0"/>
    <xf numFmtId="0" fontId="19" fillId="20" borderId="1" applyNumberFormat="0" applyAlignment="0" applyProtection="0"/>
    <xf numFmtId="0" fontId="8" fillId="21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1" borderId="2" applyNumberFormat="0" applyAlignment="0" applyProtection="0"/>
    <xf numFmtId="0" fontId="14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" fillId="7" borderId="1" applyNumberFormat="0" applyAlignment="0" applyProtection="0"/>
    <xf numFmtId="0" fontId="11" fillId="22" borderId="7" applyNumberFormat="0" applyFont="0" applyAlignment="0" applyProtection="0"/>
    <xf numFmtId="0" fontId="12" fillId="4" borderId="0" applyNumberFormat="0" applyBorder="0" applyAlignment="0" applyProtection="0"/>
    <xf numFmtId="0" fontId="13" fillId="20" borderId="8" applyNumberFormat="0" applyAlignment="0" applyProtection="0"/>
    <xf numFmtId="0" fontId="10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5" fillId="0" borderId="0"/>
    <xf numFmtId="0" fontId="24" fillId="0" borderId="0"/>
    <xf numFmtId="0" fontId="24" fillId="0" borderId="0"/>
    <xf numFmtId="0" fontId="29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15" fillId="0" borderId="0"/>
    <xf numFmtId="0" fontId="15" fillId="0" borderId="0"/>
    <xf numFmtId="0" fontId="29" fillId="0" borderId="0"/>
    <xf numFmtId="0" fontId="31" fillId="0" borderId="0"/>
    <xf numFmtId="0" fontId="15" fillId="0" borderId="0"/>
    <xf numFmtId="0" fontId="15" fillId="0" borderId="0"/>
    <xf numFmtId="0" fontId="15" fillId="22" borderId="7" applyNumberFormat="0" applyFont="0" applyAlignment="0" applyProtection="0"/>
    <xf numFmtId="0" fontId="13" fillId="20" borderId="8" applyNumberFormat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663">
    <xf numFmtId="0" fontId="0" fillId="0" borderId="0" xfId="0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Border="1" applyAlignment="1">
      <alignment horizontal="center"/>
    </xf>
    <xf numFmtId="3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wrapText="1"/>
    </xf>
    <xf numFmtId="3" fontId="20" fillId="0" borderId="0" xfId="0" applyNumberFormat="1" applyFont="1" applyBorder="1"/>
    <xf numFmtId="0" fontId="20" fillId="0" borderId="0" xfId="0" applyFont="1" applyBorder="1"/>
    <xf numFmtId="0" fontId="21" fillId="0" borderId="0" xfId="0" applyFont="1" applyBorder="1" applyAlignment="1">
      <alignment horizontal="center"/>
    </xf>
    <xf numFmtId="3" fontId="20" fillId="0" borderId="0" xfId="0" applyNumberFormat="1" applyFont="1"/>
    <xf numFmtId="3" fontId="20" fillId="0" borderId="0" xfId="0" applyNumberFormat="1" applyFont="1" applyAlignment="1">
      <alignment vertical="center"/>
    </xf>
    <xf numFmtId="3" fontId="20" fillId="0" borderId="0" xfId="0" applyNumberFormat="1" applyFont="1" applyBorder="1" applyAlignment="1">
      <alignment vertical="center"/>
    </xf>
    <xf numFmtId="3" fontId="20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left" vertical="top"/>
    </xf>
    <xf numFmtId="3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horizontal="right" vertical="center"/>
    </xf>
    <xf numFmtId="174" fontId="20" fillId="0" borderId="0" xfId="0" applyNumberFormat="1" applyFont="1" applyBorder="1" applyAlignment="1">
      <alignment vertical="center"/>
    </xf>
    <xf numFmtId="174" fontId="20" fillId="0" borderId="0" xfId="0" applyNumberFormat="1" applyFont="1" applyBorder="1"/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/>
    </xf>
    <xf numFmtId="3" fontId="20" fillId="0" borderId="12" xfId="0" applyNumberFormat="1" applyFont="1" applyBorder="1"/>
    <xf numFmtId="0" fontId="20" fillId="0" borderId="11" xfId="0" applyFont="1" applyBorder="1" applyAlignment="1">
      <alignment horizontal="center" vertical="top"/>
    </xf>
    <xf numFmtId="0" fontId="20" fillId="0" borderId="0" xfId="0" applyFont="1" applyFill="1" applyBorder="1" applyAlignment="1">
      <alignment vertical="top"/>
    </xf>
    <xf numFmtId="3" fontId="20" fillId="0" borderId="12" xfId="0" applyNumberFormat="1" applyFont="1" applyBorder="1" applyAlignment="1">
      <alignment vertical="top"/>
    </xf>
    <xf numFmtId="0" fontId="21" fillId="0" borderId="13" xfId="0" applyFont="1" applyBorder="1" applyAlignment="1">
      <alignment horizontal="right" vertical="center"/>
    </xf>
    <xf numFmtId="0" fontId="21" fillId="0" borderId="14" xfId="0" applyFont="1" applyFill="1" applyBorder="1" applyAlignment="1">
      <alignment horizontal="left" vertical="center"/>
    </xf>
    <xf numFmtId="3" fontId="21" fillId="0" borderId="15" xfId="0" applyNumberFormat="1" applyFont="1" applyBorder="1" applyAlignment="1">
      <alignment horizontal="center" vertical="center"/>
    </xf>
    <xf numFmtId="3" fontId="21" fillId="0" borderId="16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center"/>
    </xf>
    <xf numFmtId="3" fontId="20" fillId="0" borderId="12" xfId="0" applyNumberFormat="1" applyFont="1" applyBorder="1" applyAlignment="1">
      <alignment horizontal="right"/>
    </xf>
    <xf numFmtId="1" fontId="20" fillId="0" borderId="0" xfId="0" applyNumberFormat="1" applyFont="1" applyBorder="1" applyAlignment="1">
      <alignment horizontal="center" vertical="center" textRotation="180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1" fontId="20" fillId="0" borderId="11" xfId="0" applyNumberFormat="1" applyFont="1" applyBorder="1" applyAlignment="1">
      <alignment horizontal="center"/>
    </xf>
    <xf numFmtId="10" fontId="20" fillId="0" borderId="0" xfId="0" applyNumberFormat="1" applyFont="1" applyBorder="1" applyAlignment="1">
      <alignment horizontal="right"/>
    </xf>
    <xf numFmtId="0" fontId="21" fillId="0" borderId="17" xfId="0" applyFont="1" applyBorder="1" applyAlignment="1">
      <alignment horizontal="right" vertical="center"/>
    </xf>
    <xf numFmtId="0" fontId="21" fillId="0" borderId="18" xfId="0" applyFont="1" applyFill="1" applyBorder="1" applyAlignment="1">
      <alignment horizontal="left" vertical="center"/>
    </xf>
    <xf numFmtId="3" fontId="21" fillId="0" borderId="19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3" fontId="21" fillId="0" borderId="24" xfId="0" applyNumberFormat="1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1" xfId="0" applyFont="1" applyFill="1" applyBorder="1" applyAlignment="1">
      <alignment horizontal="center" vertical="center"/>
    </xf>
    <xf numFmtId="3" fontId="20" fillId="0" borderId="12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3" fontId="20" fillId="0" borderId="20" xfId="0" applyNumberFormat="1" applyFont="1" applyBorder="1" applyAlignment="1">
      <alignment vertical="center"/>
    </xf>
    <xf numFmtId="0" fontId="21" fillId="0" borderId="25" xfId="0" applyFont="1" applyBorder="1" applyAlignment="1">
      <alignment horizontal="right" vertical="center"/>
    </xf>
    <xf numFmtId="0" fontId="21" fillId="0" borderId="26" xfId="0" applyFont="1" applyFill="1" applyBorder="1" applyAlignment="1">
      <alignment horizontal="left" vertical="center"/>
    </xf>
    <xf numFmtId="3" fontId="21" fillId="0" borderId="11" xfId="0" applyNumberFormat="1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3" fontId="21" fillId="0" borderId="12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right" vertical="center"/>
    </xf>
    <xf numFmtId="0" fontId="21" fillId="0" borderId="28" xfId="0" applyFont="1" applyFill="1" applyBorder="1" applyAlignment="1">
      <alignment horizontal="left" vertical="center"/>
    </xf>
    <xf numFmtId="3" fontId="21" fillId="0" borderId="29" xfId="0" applyNumberFormat="1" applyFont="1" applyBorder="1" applyAlignment="1">
      <alignment horizontal="center" vertical="center"/>
    </xf>
    <xf numFmtId="3" fontId="21" fillId="0" borderId="3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27" xfId="0" applyFont="1" applyBorder="1" applyAlignment="1">
      <alignment horizontal="right"/>
    </xf>
    <xf numFmtId="0" fontId="20" fillId="0" borderId="28" xfId="0" applyFont="1" applyBorder="1"/>
    <xf numFmtId="0" fontId="20" fillId="0" borderId="29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3" fontId="20" fillId="0" borderId="0" xfId="0" applyNumberFormat="1" applyFont="1" applyFill="1"/>
    <xf numFmtId="173" fontId="20" fillId="0" borderId="12" xfId="91" applyNumberFormat="1" applyFont="1" applyBorder="1" applyAlignment="1">
      <alignment horizontal="center"/>
    </xf>
    <xf numFmtId="173" fontId="20" fillId="0" borderId="30" xfId="91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174" fontId="20" fillId="0" borderId="0" xfId="0" applyNumberFormat="1" applyFont="1" applyBorder="1" applyAlignment="1">
      <alignment horizontal="center"/>
    </xf>
    <xf numFmtId="3" fontId="20" fillId="0" borderId="0" xfId="77" applyNumberFormat="1" applyFont="1" applyAlignment="1">
      <alignment horizontal="center"/>
    </xf>
    <xf numFmtId="3" fontId="28" fillId="0" borderId="0" xfId="0" applyNumberFormat="1" applyFont="1" applyFill="1"/>
    <xf numFmtId="3" fontId="20" fillId="0" borderId="0" xfId="77" applyNumberFormat="1" applyFont="1"/>
    <xf numFmtId="3" fontId="21" fillId="0" borderId="0" xfId="0" applyNumberFormat="1" applyFont="1"/>
    <xf numFmtId="3" fontId="20" fillId="0" borderId="0" xfId="0" applyNumberFormat="1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vertical="top"/>
    </xf>
    <xf numFmtId="0" fontId="21" fillId="0" borderId="28" xfId="0" applyFont="1" applyFill="1" applyBorder="1" applyAlignment="1">
      <alignment horizontal="left" vertical="center" wrapText="1"/>
    </xf>
    <xf numFmtId="3" fontId="20" fillId="0" borderId="0" xfId="77" applyNumberFormat="1" applyFont="1" applyBorder="1"/>
    <xf numFmtId="3" fontId="20" fillId="0" borderId="0" xfId="77" applyNumberFormat="1" applyFont="1" applyAlignment="1">
      <alignment horizontal="left"/>
    </xf>
    <xf numFmtId="3" fontId="21" fillId="0" borderId="0" xfId="77" applyNumberFormat="1" applyFont="1"/>
    <xf numFmtId="3" fontId="20" fillId="0" borderId="0" xfId="77" applyNumberFormat="1" applyFont="1" applyFill="1" applyAlignment="1">
      <alignment horizontal="right"/>
    </xf>
    <xf numFmtId="3" fontId="21" fillId="0" borderId="0" xfId="77" applyNumberFormat="1" applyFont="1" applyAlignment="1">
      <alignment horizontal="center"/>
    </xf>
    <xf numFmtId="3" fontId="20" fillId="0" borderId="0" xfId="77" applyNumberFormat="1" applyFont="1" applyBorder="1" applyAlignment="1">
      <alignment vertical="center"/>
    </xf>
    <xf numFmtId="3" fontId="21" fillId="0" borderId="0" xfId="77" applyNumberFormat="1" applyFont="1" applyAlignment="1">
      <alignment horizontal="center" vertical="center"/>
    </xf>
    <xf numFmtId="3" fontId="20" fillId="0" borderId="0" xfId="77" applyNumberFormat="1" applyFont="1" applyFill="1" applyAlignment="1">
      <alignment horizontal="center"/>
    </xf>
    <xf numFmtId="0" fontId="21" fillId="0" borderId="0" xfId="77" applyFont="1" applyFill="1" applyBorder="1" applyAlignment="1">
      <alignment wrapText="1"/>
    </xf>
    <xf numFmtId="0" fontId="21" fillId="0" borderId="0" xfId="77" applyFont="1" applyFill="1" applyBorder="1" applyAlignment="1">
      <alignment horizontal="center"/>
    </xf>
    <xf numFmtId="3" fontId="20" fillId="0" borderId="0" xfId="77" applyNumberFormat="1" applyFont="1" applyFill="1"/>
    <xf numFmtId="3" fontId="20" fillId="0" borderId="0" xfId="77" applyNumberFormat="1" applyFont="1" applyBorder="1" applyAlignment="1">
      <alignment horizontal="center"/>
    </xf>
    <xf numFmtId="3" fontId="20" fillId="0" borderId="31" xfId="77" applyNumberFormat="1" applyFont="1" applyBorder="1" applyAlignment="1">
      <alignment horizontal="center"/>
    </xf>
    <xf numFmtId="3" fontId="20" fillId="0" borderId="31" xfId="77" applyNumberFormat="1" applyFont="1" applyBorder="1" applyAlignment="1">
      <alignment horizontal="center" wrapText="1"/>
    </xf>
    <xf numFmtId="3" fontId="21" fillId="0" borderId="0" xfId="77" applyNumberFormat="1" applyFont="1" applyFill="1" applyBorder="1" applyAlignment="1">
      <alignment horizontal="center"/>
    </xf>
    <xf numFmtId="3" fontId="20" fillId="0" borderId="32" xfId="77" applyNumberFormat="1" applyFont="1" applyBorder="1" applyAlignment="1">
      <alignment horizontal="center"/>
    </xf>
    <xf numFmtId="3" fontId="20" fillId="0" borderId="33" xfId="77" applyNumberFormat="1" applyFont="1" applyFill="1" applyBorder="1" applyAlignment="1">
      <alignment horizontal="center"/>
    </xf>
    <xf numFmtId="3" fontId="20" fillId="0" borderId="33" xfId="77" applyNumberFormat="1" applyFont="1" applyFill="1" applyBorder="1" applyAlignment="1">
      <alignment wrapText="1"/>
    </xf>
    <xf numFmtId="3" fontId="20" fillId="0" borderId="34" xfId="77" applyNumberFormat="1" applyFont="1" applyFill="1" applyBorder="1" applyAlignment="1">
      <alignment horizontal="center" wrapText="1"/>
    </xf>
    <xf numFmtId="3" fontId="20" fillId="0" borderId="35" xfId="77" applyNumberFormat="1" applyFont="1" applyBorder="1"/>
    <xf numFmtId="3" fontId="20" fillId="0" borderId="33" xfId="77" applyNumberFormat="1" applyFont="1" applyBorder="1"/>
    <xf numFmtId="3" fontId="20" fillId="0" borderId="33" xfId="77" applyNumberFormat="1" applyFont="1" applyFill="1" applyBorder="1"/>
    <xf numFmtId="3" fontId="20" fillId="0" borderId="36" xfId="77" applyNumberFormat="1" applyFont="1" applyBorder="1"/>
    <xf numFmtId="3" fontId="20" fillId="0" borderId="37" xfId="77" applyNumberFormat="1" applyFont="1" applyBorder="1" applyAlignment="1">
      <alignment horizontal="center"/>
    </xf>
    <xf numFmtId="3" fontId="20" fillId="0" borderId="38" xfId="77" applyNumberFormat="1" applyFont="1" applyFill="1" applyBorder="1" applyAlignment="1">
      <alignment horizontal="center"/>
    </xf>
    <xf numFmtId="3" fontId="20" fillId="0" borderId="38" xfId="77" applyNumberFormat="1" applyFont="1" applyFill="1" applyBorder="1" applyAlignment="1">
      <alignment wrapText="1"/>
    </xf>
    <xf numFmtId="3" fontId="20" fillId="0" borderId="39" xfId="77" applyNumberFormat="1" applyFont="1" applyFill="1" applyBorder="1" applyAlignment="1">
      <alignment horizontal="center" wrapText="1"/>
    </xf>
    <xf numFmtId="3" fontId="20" fillId="0" borderId="38" xfId="77" applyNumberFormat="1" applyFont="1" applyFill="1" applyBorder="1" applyAlignment="1">
      <alignment horizontal="right"/>
    </xf>
    <xf numFmtId="3" fontId="20" fillId="0" borderId="40" xfId="77" applyNumberFormat="1" applyFont="1" applyBorder="1"/>
    <xf numFmtId="3" fontId="20" fillId="0" borderId="38" xfId="77" applyNumberFormat="1" applyFont="1" applyBorder="1"/>
    <xf numFmtId="3" fontId="20" fillId="0" borderId="41" xfId="77" applyNumberFormat="1" applyFont="1" applyBorder="1"/>
    <xf numFmtId="0" fontId="20" fillId="0" borderId="38" xfId="0" applyFont="1" applyBorder="1" applyAlignment="1">
      <alignment horizontal="left" wrapText="1"/>
    </xf>
    <xf numFmtId="0" fontId="20" fillId="0" borderId="38" xfId="0" applyFont="1" applyFill="1" applyBorder="1" applyAlignment="1">
      <alignment horizontal="left" wrapText="1"/>
    </xf>
    <xf numFmtId="3" fontId="20" fillId="0" borderId="40" xfId="77" applyNumberFormat="1" applyFont="1" applyFill="1" applyBorder="1"/>
    <xf numFmtId="3" fontId="20" fillId="0" borderId="38" xfId="77" applyNumberFormat="1" applyFont="1" applyFill="1" applyBorder="1"/>
    <xf numFmtId="3" fontId="20" fillId="0" borderId="0" xfId="77" applyNumberFormat="1" applyFont="1" applyBorder="1" applyAlignment="1">
      <alignment horizontal="right"/>
    </xf>
    <xf numFmtId="3" fontId="20" fillId="0" borderId="34" xfId="77" applyNumberFormat="1" applyFont="1" applyFill="1" applyBorder="1" applyAlignment="1">
      <alignment horizontal="center" vertical="center" wrapText="1"/>
    </xf>
    <xf numFmtId="3" fontId="20" fillId="0" borderId="32" xfId="0" applyNumberFormat="1" applyFont="1" applyBorder="1" applyAlignment="1">
      <alignment horizontal="center" wrapText="1"/>
    </xf>
    <xf numFmtId="3" fontId="20" fillId="0" borderId="33" xfId="0" applyNumberFormat="1" applyFont="1" applyBorder="1" applyAlignment="1">
      <alignment wrapText="1"/>
    </xf>
    <xf numFmtId="3" fontId="20" fillId="0" borderId="34" xfId="0" applyNumberFormat="1" applyFont="1" applyBorder="1" applyAlignment="1">
      <alignment horizontal="center" vertical="center" wrapText="1"/>
    </xf>
    <xf numFmtId="3" fontId="20" fillId="0" borderId="37" xfId="0" applyNumberFormat="1" applyFont="1" applyBorder="1" applyAlignment="1">
      <alignment horizontal="center" wrapText="1"/>
    </xf>
    <xf numFmtId="3" fontId="20" fillId="0" borderId="38" xfId="0" applyNumberFormat="1" applyFont="1" applyBorder="1" applyAlignment="1">
      <alignment wrapText="1"/>
    </xf>
    <xf numFmtId="3" fontId="20" fillId="0" borderId="39" xfId="0" applyNumberFormat="1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/>
    </xf>
    <xf numFmtId="3" fontId="20" fillId="0" borderId="0" xfId="0" applyNumberFormat="1" applyFont="1" applyAlignment="1">
      <alignment wrapText="1"/>
    </xf>
    <xf numFmtId="3" fontId="20" fillId="0" borderId="0" xfId="77" applyNumberFormat="1" applyFont="1" applyAlignment="1">
      <alignment wrapText="1"/>
    </xf>
    <xf numFmtId="3" fontId="21" fillId="0" borderId="0" xfId="77" applyNumberFormat="1" applyFont="1" applyFill="1" applyBorder="1"/>
    <xf numFmtId="0" fontId="20" fillId="0" borderId="0" xfId="77" applyFont="1" applyBorder="1" applyAlignment="1">
      <alignment wrapText="1"/>
    </xf>
    <xf numFmtId="0" fontId="20" fillId="0" borderId="0" xfId="77" applyFont="1" applyBorder="1" applyAlignment="1">
      <alignment horizontal="center"/>
    </xf>
    <xf numFmtId="3" fontId="21" fillId="0" borderId="0" xfId="77" applyNumberFormat="1" applyFont="1" applyBorder="1"/>
    <xf numFmtId="0" fontId="20" fillId="0" borderId="0" xfId="77" applyFont="1" applyBorder="1" applyAlignment="1">
      <alignment horizontal="center" wrapText="1"/>
    </xf>
    <xf numFmtId="3" fontId="21" fillId="0" borderId="0" xfId="77" applyNumberFormat="1" applyFont="1" applyBorder="1" applyAlignment="1">
      <alignment horizontal="center"/>
    </xf>
    <xf numFmtId="3" fontId="20" fillId="0" borderId="0" xfId="77" applyNumberFormat="1" applyFont="1" applyBorder="1" applyAlignment="1">
      <alignment wrapText="1"/>
    </xf>
    <xf numFmtId="3" fontId="21" fillId="0" borderId="0" xfId="77" applyNumberFormat="1" applyFont="1" applyBorder="1" applyAlignment="1">
      <alignment wrapText="1"/>
    </xf>
    <xf numFmtId="3" fontId="20" fillId="0" borderId="0" xfId="77" applyNumberFormat="1" applyFont="1" applyBorder="1" applyAlignment="1">
      <alignment horizontal="center" wrapText="1"/>
    </xf>
    <xf numFmtId="3" fontId="21" fillId="0" borderId="0" xfId="77" applyNumberFormat="1" applyFont="1" applyAlignment="1">
      <alignment wrapText="1"/>
    </xf>
    <xf numFmtId="3" fontId="21" fillId="0" borderId="42" xfId="77" applyNumberFormat="1" applyFont="1" applyFill="1" applyBorder="1" applyAlignment="1">
      <alignment horizontal="right"/>
    </xf>
    <xf numFmtId="3" fontId="21" fillId="0" borderId="43" xfId="77" applyNumberFormat="1" applyFont="1" applyFill="1" applyBorder="1" applyAlignment="1">
      <alignment horizontal="right"/>
    </xf>
    <xf numFmtId="3" fontId="21" fillId="0" borderId="42" xfId="0" applyNumberFormat="1" applyFont="1" applyBorder="1" applyAlignment="1">
      <alignment horizontal="right"/>
    </xf>
    <xf numFmtId="3" fontId="20" fillId="0" borderId="35" xfId="0" applyNumberFormat="1" applyFont="1" applyBorder="1" applyAlignment="1">
      <alignment horizontal="right"/>
    </xf>
    <xf numFmtId="3" fontId="20" fillId="0" borderId="33" xfId="0" applyNumberFormat="1" applyFont="1" applyBorder="1" applyAlignment="1">
      <alignment horizontal="right"/>
    </xf>
    <xf numFmtId="3" fontId="20" fillId="0" borderId="36" xfId="0" applyNumberFormat="1" applyFont="1" applyBorder="1" applyAlignment="1">
      <alignment horizontal="right"/>
    </xf>
    <xf numFmtId="3" fontId="21" fillId="0" borderId="43" xfId="0" applyNumberFormat="1" applyFont="1" applyBorder="1" applyAlignment="1">
      <alignment horizontal="right"/>
    </xf>
    <xf numFmtId="3" fontId="20" fillId="0" borderId="40" xfId="0" applyNumberFormat="1" applyFont="1" applyBorder="1" applyAlignment="1">
      <alignment horizontal="right"/>
    </xf>
    <xf numFmtId="3" fontId="20" fillId="0" borderId="38" xfId="0" applyNumberFormat="1" applyFont="1" applyBorder="1" applyAlignment="1">
      <alignment horizontal="right"/>
    </xf>
    <xf numFmtId="3" fontId="20" fillId="0" borderId="41" xfId="0" applyNumberFormat="1" applyFont="1" applyBorder="1" applyAlignment="1">
      <alignment horizontal="right"/>
    </xf>
    <xf numFmtId="0" fontId="28" fillId="0" borderId="0" xfId="0" applyFont="1" applyFill="1" applyAlignment="1">
      <alignment horizontal="center" vertical="center"/>
    </xf>
    <xf numFmtId="174" fontId="28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4" fontId="28" fillId="0" borderId="0" xfId="0" applyNumberFormat="1" applyFont="1" applyFill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4" fontId="28" fillId="0" borderId="45" xfId="0" applyNumberFormat="1" applyFont="1" applyFill="1" applyBorder="1" applyAlignment="1">
      <alignment horizontal="center" vertical="center" wrapText="1"/>
    </xf>
    <xf numFmtId="174" fontId="28" fillId="0" borderId="46" xfId="0" applyNumberFormat="1" applyFont="1" applyFill="1" applyBorder="1" applyAlignment="1">
      <alignment horizontal="center" vertical="center"/>
    </xf>
    <xf numFmtId="187" fontId="28" fillId="0" borderId="37" xfId="81" applyNumberFormat="1" applyFont="1" applyFill="1" applyBorder="1" applyAlignment="1">
      <alignment vertical="center" wrapText="1"/>
    </xf>
    <xf numFmtId="4" fontId="28" fillId="0" borderId="38" xfId="0" applyNumberFormat="1" applyFont="1" applyFill="1" applyBorder="1" applyAlignment="1">
      <alignment vertical="center"/>
    </xf>
    <xf numFmtId="174" fontId="28" fillId="0" borderId="41" xfId="0" applyNumberFormat="1" applyFont="1" applyFill="1" applyBorder="1" applyAlignment="1">
      <alignment horizontal="center" vertical="center"/>
    </xf>
    <xf numFmtId="174" fontId="28" fillId="0" borderId="41" xfId="0" applyNumberFormat="1" applyFont="1" applyFill="1" applyBorder="1" applyAlignment="1">
      <alignment horizontal="center" vertical="center" wrapText="1"/>
    </xf>
    <xf numFmtId="187" fontId="22" fillId="0" borderId="44" xfId="0" applyNumberFormat="1" applyFont="1" applyFill="1" applyBorder="1" applyAlignment="1">
      <alignment vertical="center"/>
    </xf>
    <xf numFmtId="4" fontId="22" fillId="0" borderId="45" xfId="0" applyNumberFormat="1" applyFont="1" applyFill="1" applyBorder="1" applyAlignment="1">
      <alignment vertical="center"/>
    </xf>
    <xf numFmtId="4" fontId="22" fillId="0" borderId="46" xfId="0" applyNumberFormat="1" applyFont="1" applyFill="1" applyBorder="1" applyAlignment="1">
      <alignment vertical="center"/>
    </xf>
    <xf numFmtId="4" fontId="28" fillId="0" borderId="0" xfId="0" applyNumberFormat="1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4" fontId="28" fillId="0" borderId="0" xfId="0" applyNumberFormat="1" applyFont="1" applyFill="1" applyBorder="1" applyAlignment="1">
      <alignment vertical="center"/>
    </xf>
    <xf numFmtId="174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28" fillId="0" borderId="0" xfId="0" applyNumberFormat="1" applyFont="1" applyFill="1" applyAlignment="1">
      <alignment horizontal="right" vertical="center"/>
    </xf>
    <xf numFmtId="3" fontId="20" fillId="0" borderId="38" xfId="77" applyNumberFormat="1" applyFont="1" applyFill="1" applyBorder="1" applyAlignment="1">
      <alignment horizontal="center" vertical="top"/>
    </xf>
    <xf numFmtId="3" fontId="20" fillId="0" borderId="47" xfId="0" applyNumberFormat="1" applyFont="1" applyFill="1" applyBorder="1" applyAlignment="1">
      <alignment horizontal="center" vertical="center" wrapText="1"/>
    </xf>
    <xf numFmtId="3" fontId="20" fillId="0" borderId="48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20" fillId="0" borderId="0" xfId="77" applyNumberFormat="1" applyFont="1" applyBorder="1" applyAlignment="1">
      <alignment horizontal="center" vertical="center"/>
    </xf>
    <xf numFmtId="3" fontId="20" fillId="0" borderId="0" xfId="77" applyNumberFormat="1" applyFont="1" applyBorder="1" applyAlignment="1">
      <alignment horizontal="left" vertical="center"/>
    </xf>
    <xf numFmtId="0" fontId="21" fillId="0" borderId="13" xfId="0" applyFont="1" applyBorder="1" applyAlignment="1">
      <alignment horizontal="left"/>
    </xf>
    <xf numFmtId="0" fontId="21" fillId="0" borderId="5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indent="3"/>
    </xf>
    <xf numFmtId="0" fontId="20" fillId="0" borderId="51" xfId="0" applyFont="1" applyBorder="1" applyAlignment="1">
      <alignment horizontal="right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right" vertical="center"/>
    </xf>
    <xf numFmtId="3" fontId="21" fillId="0" borderId="54" xfId="0" applyNumberFormat="1" applyFont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/>
    <xf numFmtId="3" fontId="21" fillId="0" borderId="16" xfId="0" applyNumberFormat="1" applyFont="1" applyBorder="1" applyAlignment="1">
      <alignment horizontal="center" wrapText="1"/>
    </xf>
    <xf numFmtId="3" fontId="21" fillId="0" borderId="55" xfId="77" applyNumberFormat="1" applyFont="1" applyFill="1" applyBorder="1" applyAlignment="1">
      <alignment horizontal="right"/>
    </xf>
    <xf numFmtId="3" fontId="23" fillId="0" borderId="0" xfId="77" applyNumberFormat="1" applyFont="1" applyBorder="1"/>
    <xf numFmtId="3" fontId="23" fillId="0" borderId="0" xfId="77" applyNumberFormat="1" applyFont="1"/>
    <xf numFmtId="3" fontId="21" fillId="0" borderId="56" xfId="77" applyNumberFormat="1" applyFont="1" applyBorder="1" applyAlignment="1">
      <alignment horizontal="center"/>
    </xf>
    <xf numFmtId="3" fontId="21" fillId="0" borderId="57" xfId="77" applyNumberFormat="1" applyFont="1" applyFill="1" applyBorder="1" applyAlignment="1">
      <alignment horizontal="center"/>
    </xf>
    <xf numFmtId="3" fontId="21" fillId="0" borderId="57" xfId="77" applyNumberFormat="1" applyFont="1" applyFill="1" applyBorder="1" applyAlignment="1">
      <alignment horizontal="left" wrapText="1" indent="2"/>
    </xf>
    <xf numFmtId="3" fontId="21" fillId="0" borderId="58" xfId="77" applyNumberFormat="1" applyFont="1" applyFill="1" applyBorder="1" applyAlignment="1">
      <alignment horizontal="center" wrapText="1"/>
    </xf>
    <xf numFmtId="3" fontId="21" fillId="0" borderId="59" xfId="77" applyNumberFormat="1" applyFont="1" applyBorder="1"/>
    <xf numFmtId="3" fontId="21" fillId="0" borderId="57" xfId="77" applyNumberFormat="1" applyFont="1" applyBorder="1"/>
    <xf numFmtId="3" fontId="21" fillId="0" borderId="57" xfId="77" applyNumberFormat="1" applyFont="1" applyFill="1" applyBorder="1"/>
    <xf numFmtId="3" fontId="21" fillId="0" borderId="60" xfId="77" applyNumberFormat="1" applyFont="1" applyBorder="1"/>
    <xf numFmtId="3" fontId="20" fillId="0" borderId="61" xfId="0" applyNumberFormat="1" applyFont="1" applyFill="1" applyBorder="1" applyAlignment="1">
      <alignment horizontal="center" wrapText="1"/>
    </xf>
    <xf numFmtId="3" fontId="20" fillId="0" borderId="62" xfId="0" applyNumberFormat="1" applyFont="1" applyFill="1" applyBorder="1" applyAlignment="1">
      <alignment wrapText="1"/>
    </xf>
    <xf numFmtId="3" fontId="20" fillId="0" borderId="63" xfId="0" applyNumberFormat="1" applyFont="1" applyFill="1" applyBorder="1" applyAlignment="1">
      <alignment horizontal="center" vertical="top" wrapText="1"/>
    </xf>
    <xf numFmtId="3" fontId="21" fillId="0" borderId="64" xfId="0" applyNumberFormat="1" applyFont="1" applyFill="1" applyBorder="1" applyAlignment="1">
      <alignment horizontal="right"/>
    </xf>
    <xf numFmtId="3" fontId="20" fillId="0" borderId="65" xfId="0" applyNumberFormat="1" applyFont="1" applyFill="1" applyBorder="1" applyAlignment="1">
      <alignment horizontal="right"/>
    </xf>
    <xf numFmtId="3" fontId="20" fillId="0" borderId="62" xfId="0" applyNumberFormat="1" applyFont="1" applyFill="1" applyBorder="1" applyAlignment="1">
      <alignment horizontal="right"/>
    </xf>
    <xf numFmtId="3" fontId="20" fillId="0" borderId="66" xfId="0" applyNumberFormat="1" applyFont="1" applyFill="1" applyBorder="1" applyAlignment="1">
      <alignment horizontal="right"/>
    </xf>
    <xf numFmtId="3" fontId="21" fillId="0" borderId="16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vertical="center"/>
    </xf>
    <xf numFmtId="3" fontId="21" fillId="0" borderId="67" xfId="0" applyNumberFormat="1" applyFont="1" applyBorder="1" applyAlignment="1">
      <alignment vertical="center"/>
    </xf>
    <xf numFmtId="3" fontId="21" fillId="0" borderId="12" xfId="0" applyNumberFormat="1" applyFont="1" applyBorder="1" applyAlignment="1">
      <alignment vertical="center"/>
    </xf>
    <xf numFmtId="3" fontId="21" fillId="0" borderId="30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78" applyFont="1" applyBorder="1" applyAlignment="1">
      <alignment horizontal="center" vertical="center"/>
    </xf>
    <xf numFmtId="0" fontId="20" fillId="0" borderId="0" xfId="78" applyFont="1" applyBorder="1" applyAlignment="1">
      <alignment vertical="center"/>
    </xf>
    <xf numFmtId="3" fontId="20" fillId="0" borderId="0" xfId="0" applyNumberFormat="1" applyFont="1" applyFill="1" applyBorder="1" applyAlignment="1">
      <alignment horizontal="center"/>
    </xf>
    <xf numFmtId="0" fontId="21" fillId="0" borderId="0" xfId="78" applyFont="1" applyBorder="1" applyAlignment="1">
      <alignment vertical="center"/>
    </xf>
    <xf numFmtId="0" fontId="23" fillId="0" borderId="0" xfId="78" applyFont="1" applyBorder="1" applyAlignment="1">
      <alignment vertical="center"/>
    </xf>
    <xf numFmtId="0" fontId="20" fillId="0" borderId="0" xfId="78" applyFont="1" applyBorder="1" applyAlignment="1">
      <alignment horizontal="center"/>
    </xf>
    <xf numFmtId="0" fontId="20" fillId="0" borderId="0" xfId="78" applyFont="1" applyBorder="1"/>
    <xf numFmtId="3" fontId="20" fillId="0" borderId="0" xfId="78" applyNumberFormat="1" applyFont="1" applyFill="1" applyBorder="1"/>
    <xf numFmtId="0" fontId="20" fillId="0" borderId="0" xfId="78" applyFont="1" applyBorder="1" applyAlignment="1">
      <alignment horizontal="left" vertical="center"/>
    </xf>
    <xf numFmtId="0" fontId="20" fillId="0" borderId="0" xfId="78" applyFont="1" applyBorder="1" applyAlignment="1">
      <alignment horizontal="left"/>
    </xf>
    <xf numFmtId="0" fontId="23" fillId="0" borderId="37" xfId="78" applyFont="1" applyBorder="1" applyAlignment="1">
      <alignment horizontal="left" vertical="center"/>
    </xf>
    <xf numFmtId="0" fontId="23" fillId="0" borderId="38" xfId="78" applyFont="1" applyBorder="1" applyAlignment="1">
      <alignment horizontal="left" vertical="center" wrapText="1" indent="1"/>
    </xf>
    <xf numFmtId="0" fontId="20" fillId="0" borderId="37" xfId="78" applyFont="1" applyBorder="1" applyAlignment="1">
      <alignment horizontal="left" vertical="center"/>
    </xf>
    <xf numFmtId="0" fontId="20" fillId="0" borderId="38" xfId="78" applyFont="1" applyBorder="1" applyAlignment="1">
      <alignment horizontal="left" vertical="center" wrapText="1" indent="2"/>
    </xf>
    <xf numFmtId="0" fontId="20" fillId="0" borderId="61" xfId="78" applyFont="1" applyBorder="1" applyAlignment="1">
      <alignment horizontal="left" vertical="center"/>
    </xf>
    <xf numFmtId="0" fontId="20" fillId="0" borderId="62" xfId="78" applyFont="1" applyBorder="1" applyAlignment="1">
      <alignment horizontal="left" vertical="center" wrapText="1" indent="2"/>
    </xf>
    <xf numFmtId="0" fontId="20" fillId="0" borderId="0" xfId="0" applyFont="1" applyAlignment="1"/>
    <xf numFmtId="0" fontId="20" fillId="0" borderId="0" xfId="0" applyFont="1" applyAlignment="1">
      <alignment vertical="center"/>
    </xf>
    <xf numFmtId="0" fontId="20" fillId="0" borderId="31" xfId="0" applyFont="1" applyBorder="1" applyAlignment="1">
      <alignment horizontal="center"/>
    </xf>
    <xf numFmtId="3" fontId="20" fillId="0" borderId="31" xfId="0" applyNumberFormat="1" applyFont="1" applyBorder="1" applyAlignment="1">
      <alignment horizontal="center"/>
    </xf>
    <xf numFmtId="3" fontId="20" fillId="0" borderId="31" xfId="0" applyNumberFormat="1" applyFont="1" applyFill="1" applyBorder="1" applyAlignment="1">
      <alignment horizontal="center"/>
    </xf>
    <xf numFmtId="3" fontId="20" fillId="0" borderId="68" xfId="77" applyNumberFormat="1" applyFont="1" applyBorder="1" applyAlignment="1">
      <alignment horizontal="center" vertical="center" textRotation="90" wrapText="1"/>
    </xf>
    <xf numFmtId="3" fontId="20" fillId="0" borderId="69" xfId="77" applyNumberFormat="1" applyFont="1" applyBorder="1" applyAlignment="1">
      <alignment horizontal="center" vertical="center" textRotation="90" wrapText="1"/>
    </xf>
    <xf numFmtId="3" fontId="20" fillId="0" borderId="69" xfId="77" applyNumberFormat="1" applyFont="1" applyBorder="1" applyAlignment="1">
      <alignment horizontal="center" vertical="center" wrapText="1"/>
    </xf>
    <xf numFmtId="3" fontId="21" fillId="0" borderId="69" xfId="77" applyNumberFormat="1" applyFont="1" applyBorder="1" applyAlignment="1">
      <alignment horizontal="center" vertical="center" wrapText="1"/>
    </xf>
    <xf numFmtId="3" fontId="21" fillId="0" borderId="45" xfId="77" applyNumberFormat="1" applyFont="1" applyFill="1" applyBorder="1" applyAlignment="1">
      <alignment horizontal="center" vertical="center" wrapText="1"/>
    </xf>
    <xf numFmtId="3" fontId="21" fillId="0" borderId="70" xfId="77" applyNumberFormat="1" applyFont="1" applyFill="1" applyBorder="1" applyAlignment="1">
      <alignment horizontal="center" vertical="center" wrapText="1"/>
    </xf>
    <xf numFmtId="3" fontId="20" fillId="0" borderId="71" xfId="77" applyNumberFormat="1" applyFont="1" applyBorder="1" applyAlignment="1">
      <alignment horizontal="center" vertical="center" wrapText="1"/>
    </xf>
    <xf numFmtId="3" fontId="21" fillId="0" borderId="72" xfId="77" applyNumberFormat="1" applyFont="1" applyBorder="1" applyAlignment="1">
      <alignment horizontal="left" vertical="center" textRotation="90" wrapText="1"/>
    </xf>
    <xf numFmtId="3" fontId="20" fillId="0" borderId="72" xfId="77" applyNumberFormat="1" applyFont="1" applyBorder="1" applyAlignment="1">
      <alignment horizontal="center" vertical="center" wrapText="1"/>
    </xf>
    <xf numFmtId="3" fontId="21" fillId="0" borderId="72" xfId="77" applyNumberFormat="1" applyFont="1" applyBorder="1" applyAlignment="1">
      <alignment horizontal="left" vertical="center" wrapText="1"/>
    </xf>
    <xf numFmtId="3" fontId="21" fillId="0" borderId="72" xfId="77" applyNumberFormat="1" applyFont="1" applyBorder="1" applyAlignment="1">
      <alignment horizontal="right" vertical="center" wrapText="1"/>
    </xf>
    <xf numFmtId="3" fontId="21" fillId="0" borderId="73" xfId="77" applyNumberFormat="1" applyFont="1" applyBorder="1" applyAlignment="1">
      <alignment horizontal="right" vertical="center" wrapText="1"/>
    </xf>
    <xf numFmtId="3" fontId="20" fillId="0" borderId="0" xfId="77" applyNumberFormat="1" applyFont="1" applyBorder="1" applyAlignment="1">
      <alignment horizontal="left"/>
    </xf>
    <xf numFmtId="3" fontId="21" fillId="0" borderId="0" xfId="77" applyNumberFormat="1" applyFont="1" applyBorder="1" applyAlignment="1">
      <alignment horizontal="left"/>
    </xf>
    <xf numFmtId="3" fontId="21" fillId="0" borderId="0" xfId="77" applyNumberFormat="1" applyFont="1" applyAlignment="1">
      <alignment horizontal="left"/>
    </xf>
    <xf numFmtId="3" fontId="20" fillId="0" borderId="74" xfId="77" applyNumberFormat="1" applyFont="1" applyBorder="1" applyAlignment="1">
      <alignment horizontal="center" vertical="center" wrapText="1"/>
    </xf>
    <xf numFmtId="3" fontId="21" fillId="0" borderId="75" xfId="77" applyNumberFormat="1" applyFont="1" applyBorder="1" applyAlignment="1">
      <alignment horizontal="left" vertical="center" textRotation="90" wrapText="1"/>
    </xf>
    <xf numFmtId="3" fontId="20" fillId="0" borderId="75" xfId="77" applyNumberFormat="1" applyFont="1" applyBorder="1" applyAlignment="1">
      <alignment horizontal="center" vertical="center" wrapText="1"/>
    </xf>
    <xf numFmtId="3" fontId="21" fillId="0" borderId="75" xfId="77" applyNumberFormat="1" applyFont="1" applyBorder="1" applyAlignment="1">
      <alignment horizontal="left" vertical="center" wrapText="1"/>
    </xf>
    <xf numFmtId="3" fontId="21" fillId="0" borderId="75" xfId="77" applyNumberFormat="1" applyFont="1" applyBorder="1" applyAlignment="1">
      <alignment horizontal="right" vertical="center" wrapText="1"/>
    </xf>
    <xf numFmtId="3" fontId="21" fillId="0" borderId="76" xfId="77" applyNumberFormat="1" applyFont="1" applyBorder="1" applyAlignment="1">
      <alignment horizontal="right" vertical="center" wrapText="1"/>
    </xf>
    <xf numFmtId="0" fontId="20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1" fillId="0" borderId="38" xfId="0" applyFont="1" applyBorder="1" applyAlignment="1">
      <alignment horizontal="left" indent="1"/>
    </xf>
    <xf numFmtId="3" fontId="21" fillId="0" borderId="38" xfId="0" applyNumberFormat="1" applyFont="1" applyBorder="1"/>
    <xf numFmtId="3" fontId="21" fillId="0" borderId="77" xfId="0" applyNumberFormat="1" applyFont="1" applyBorder="1"/>
    <xf numFmtId="0" fontId="21" fillId="0" borderId="0" xfId="0" applyFont="1"/>
    <xf numFmtId="0" fontId="20" fillId="0" borderId="37" xfId="0" applyFont="1" applyBorder="1" applyAlignment="1">
      <alignment horizontal="center" vertical="top"/>
    </xf>
    <xf numFmtId="0" fontId="20" fillId="0" borderId="38" xfId="0" applyFont="1" applyBorder="1" applyAlignment="1">
      <alignment horizontal="center" vertical="top"/>
    </xf>
    <xf numFmtId="0" fontId="20" fillId="0" borderId="38" xfId="0" applyFont="1" applyBorder="1" applyAlignment="1">
      <alignment horizontal="left" wrapText="1" indent="3"/>
    </xf>
    <xf numFmtId="3" fontId="20" fillId="0" borderId="38" xfId="0" applyNumberFormat="1" applyFont="1" applyBorder="1"/>
    <xf numFmtId="3" fontId="20" fillId="0" borderId="38" xfId="0" applyNumberFormat="1" applyFont="1" applyFill="1" applyBorder="1"/>
    <xf numFmtId="3" fontId="20" fillId="0" borderId="77" xfId="0" applyNumberFormat="1" applyFont="1" applyFill="1" applyBorder="1"/>
    <xf numFmtId="0" fontId="21" fillId="0" borderId="38" xfId="0" applyFont="1" applyBorder="1" applyAlignment="1">
      <alignment horizontal="center" vertical="top"/>
    </xf>
    <xf numFmtId="0" fontId="21" fillId="0" borderId="38" xfId="0" applyFont="1" applyFill="1" applyBorder="1" applyAlignment="1">
      <alignment horizontal="left" wrapText="1" indent="1"/>
    </xf>
    <xf numFmtId="3" fontId="21" fillId="0" borderId="38" xfId="0" applyNumberFormat="1" applyFont="1" applyFill="1" applyBorder="1"/>
    <xf numFmtId="3" fontId="21" fillId="0" borderId="77" xfId="0" applyNumberFormat="1" applyFont="1" applyFill="1" applyBorder="1"/>
    <xf numFmtId="0" fontId="21" fillId="0" borderId="38" xfId="0" applyFont="1" applyBorder="1"/>
    <xf numFmtId="0" fontId="20" fillId="0" borderId="38" xfId="0" applyFont="1" applyBorder="1" applyAlignment="1">
      <alignment horizontal="left" indent="2"/>
    </xf>
    <xf numFmtId="3" fontId="21" fillId="0" borderId="0" xfId="0" applyNumberFormat="1" applyFont="1" applyFill="1"/>
    <xf numFmtId="0" fontId="20" fillId="0" borderId="38" xfId="0" applyFont="1" applyBorder="1" applyAlignment="1">
      <alignment horizontal="left" indent="1"/>
    </xf>
    <xf numFmtId="3" fontId="21" fillId="0" borderId="0" xfId="77" applyNumberFormat="1" applyFont="1" applyFill="1" applyBorder="1" applyAlignment="1">
      <alignment horizontal="left"/>
    </xf>
    <xf numFmtId="0" fontId="20" fillId="0" borderId="78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21" fillId="0" borderId="79" xfId="0" applyFont="1" applyBorder="1"/>
    <xf numFmtId="3" fontId="21" fillId="0" borderId="79" xfId="0" applyNumberFormat="1" applyFont="1" applyBorder="1"/>
    <xf numFmtId="3" fontId="21" fillId="0" borderId="79" xfId="0" applyNumberFormat="1" applyFont="1" applyFill="1" applyBorder="1"/>
    <xf numFmtId="3" fontId="21" fillId="0" borderId="80" xfId="0" applyNumberFormat="1" applyFont="1" applyFill="1" applyBorder="1"/>
    <xf numFmtId="3" fontId="20" fillId="0" borderId="81" xfId="77" applyNumberFormat="1" applyFont="1" applyBorder="1" applyAlignment="1">
      <alignment horizontal="center" vertical="center" wrapText="1"/>
    </xf>
    <xf numFmtId="3" fontId="21" fillId="0" borderId="82" xfId="77" applyNumberFormat="1" applyFont="1" applyBorder="1" applyAlignment="1">
      <alignment horizontal="left" vertical="center" textRotation="90" wrapText="1"/>
    </xf>
    <xf numFmtId="3" fontId="20" fillId="0" borderId="82" xfId="77" applyNumberFormat="1" applyFont="1" applyBorder="1" applyAlignment="1">
      <alignment horizontal="center" vertical="center" wrapText="1"/>
    </xf>
    <xf numFmtId="3" fontId="21" fillId="0" borderId="82" xfId="77" applyNumberFormat="1" applyFont="1" applyBorder="1" applyAlignment="1">
      <alignment horizontal="left" vertical="center" wrapText="1"/>
    </xf>
    <xf numFmtId="3" fontId="21" fillId="0" borderId="82" xfId="77" applyNumberFormat="1" applyFont="1" applyBorder="1" applyAlignment="1">
      <alignment horizontal="right" vertical="center" wrapText="1"/>
    </xf>
    <xf numFmtId="3" fontId="21" fillId="0" borderId="83" xfId="77" applyNumberFormat="1" applyFont="1" applyBorder="1" applyAlignment="1">
      <alignment horizontal="right" vertical="center" wrapText="1"/>
    </xf>
    <xf numFmtId="0" fontId="20" fillId="0" borderId="74" xfId="0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3" fontId="21" fillId="0" borderId="75" xfId="0" applyNumberFormat="1" applyFont="1" applyBorder="1"/>
    <xf numFmtId="3" fontId="21" fillId="0" borderId="76" xfId="0" applyNumberFormat="1" applyFont="1" applyBorder="1"/>
    <xf numFmtId="0" fontId="20" fillId="0" borderId="84" xfId="0" applyFont="1" applyBorder="1" applyAlignment="1">
      <alignment horizontal="center"/>
    </xf>
    <xf numFmtId="0" fontId="21" fillId="0" borderId="85" xfId="0" applyFont="1" applyBorder="1" applyAlignment="1">
      <alignment horizontal="center"/>
    </xf>
    <xf numFmtId="0" fontId="20" fillId="0" borderId="85" xfId="0" applyFont="1" applyBorder="1" applyAlignment="1">
      <alignment horizontal="center"/>
    </xf>
    <xf numFmtId="0" fontId="21" fillId="0" borderId="85" xfId="0" applyFont="1" applyBorder="1"/>
    <xf numFmtId="3" fontId="21" fillId="0" borderId="85" xfId="0" applyNumberFormat="1" applyFont="1" applyBorder="1"/>
    <xf numFmtId="3" fontId="21" fillId="0" borderId="86" xfId="0" applyNumberFormat="1" applyFont="1" applyBorder="1"/>
    <xf numFmtId="0" fontId="20" fillId="24" borderId="87" xfId="0" applyFont="1" applyFill="1" applyBorder="1" applyAlignment="1">
      <alignment horizontal="center"/>
    </xf>
    <xf numFmtId="0" fontId="21" fillId="24" borderId="88" xfId="0" applyFont="1" applyFill="1" applyBorder="1" applyAlignment="1">
      <alignment horizontal="center"/>
    </xf>
    <xf numFmtId="0" fontId="20" fillId="24" borderId="88" xfId="0" applyFont="1" applyFill="1" applyBorder="1" applyAlignment="1">
      <alignment horizontal="center"/>
    </xf>
    <xf numFmtId="0" fontId="21" fillId="24" borderId="88" xfId="0" applyFont="1" applyFill="1" applyBorder="1"/>
    <xf numFmtId="3" fontId="21" fillId="24" borderId="88" xfId="0" applyNumberFormat="1" applyFont="1" applyFill="1" applyBorder="1"/>
    <xf numFmtId="3" fontId="21" fillId="24" borderId="89" xfId="0" applyNumberFormat="1" applyFont="1" applyFill="1" applyBorder="1"/>
    <xf numFmtId="0" fontId="20" fillId="0" borderId="90" xfId="0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1" fillId="0" borderId="91" xfId="0" applyFont="1" applyBorder="1"/>
    <xf numFmtId="3" fontId="21" fillId="0" borderId="91" xfId="0" applyNumberFormat="1" applyFont="1" applyBorder="1"/>
    <xf numFmtId="3" fontId="21" fillId="0" borderId="91" xfId="0" applyNumberFormat="1" applyFont="1" applyFill="1" applyBorder="1"/>
    <xf numFmtId="3" fontId="21" fillId="0" borderId="92" xfId="0" applyNumberFormat="1" applyFont="1" applyFill="1" applyBorder="1"/>
    <xf numFmtId="0" fontId="20" fillId="0" borderId="81" xfId="0" applyFont="1" applyBorder="1" applyAlignment="1">
      <alignment horizontal="center"/>
    </xf>
    <xf numFmtId="0" fontId="21" fillId="0" borderId="82" xfId="0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1" fillId="0" borderId="82" xfId="0" applyFont="1" applyBorder="1"/>
    <xf numFmtId="3" fontId="21" fillId="0" borderId="82" xfId="0" applyNumberFormat="1" applyFont="1" applyBorder="1"/>
    <xf numFmtId="3" fontId="21" fillId="0" borderId="82" xfId="0" applyNumberFormat="1" applyFont="1" applyFill="1" applyBorder="1"/>
    <xf numFmtId="3" fontId="21" fillId="0" borderId="83" xfId="0" applyNumberFormat="1" applyFont="1" applyFill="1" applyBorder="1"/>
    <xf numFmtId="0" fontId="20" fillId="0" borderId="75" xfId="0" applyFont="1" applyBorder="1" applyAlignment="1">
      <alignment horizontal="left" indent="2"/>
    </xf>
    <xf numFmtId="3" fontId="20" fillId="0" borderId="75" xfId="0" applyNumberFormat="1" applyFont="1" applyBorder="1" applyAlignment="1">
      <alignment horizontal="right"/>
    </xf>
    <xf numFmtId="3" fontId="20" fillId="0" borderId="75" xfId="0" applyNumberFormat="1" applyFont="1" applyFill="1" applyBorder="1" applyAlignment="1">
      <alignment horizontal="right"/>
    </xf>
    <xf numFmtId="3" fontId="20" fillId="0" borderId="76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left" indent="2"/>
    </xf>
    <xf numFmtId="0" fontId="20" fillId="0" borderId="0" xfId="0" applyFont="1" applyAlignment="1">
      <alignment horizontal="left" indent="2"/>
    </xf>
    <xf numFmtId="0" fontId="20" fillId="0" borderId="79" xfId="0" applyFont="1" applyBorder="1" applyAlignment="1">
      <alignment horizontal="left" indent="2"/>
    </xf>
    <xf numFmtId="3" fontId="20" fillId="0" borderId="79" xfId="0" applyNumberFormat="1" applyFont="1" applyBorder="1" applyAlignment="1">
      <alignment horizontal="right"/>
    </xf>
    <xf numFmtId="3" fontId="20" fillId="0" borderId="79" xfId="0" applyNumberFormat="1" applyFont="1" applyFill="1" applyBorder="1" applyAlignment="1">
      <alignment horizontal="right"/>
    </xf>
    <xf numFmtId="3" fontId="20" fillId="0" borderId="77" xfId="0" applyNumberFormat="1" applyFont="1" applyFill="1" applyBorder="1" applyAlignment="1">
      <alignment horizontal="right"/>
    </xf>
    <xf numFmtId="3" fontId="21" fillId="0" borderId="82" xfId="0" applyNumberFormat="1" applyFont="1" applyBorder="1" applyAlignment="1">
      <alignment horizontal="right"/>
    </xf>
    <xf numFmtId="3" fontId="21" fillId="0" borderId="82" xfId="0" applyNumberFormat="1" applyFont="1" applyFill="1" applyBorder="1" applyAlignment="1">
      <alignment horizontal="right"/>
    </xf>
    <xf numFmtId="3" fontId="21" fillId="0" borderId="83" xfId="0" applyNumberFormat="1" applyFont="1" applyFill="1" applyBorder="1" applyAlignment="1">
      <alignment horizontal="right"/>
    </xf>
    <xf numFmtId="0" fontId="20" fillId="0" borderId="75" xfId="0" applyFont="1" applyBorder="1" applyAlignment="1">
      <alignment horizontal="left" wrapText="1" indent="2"/>
    </xf>
    <xf numFmtId="0" fontId="20" fillId="0" borderId="61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2" xfId="0" applyFont="1" applyBorder="1" applyAlignment="1">
      <alignment horizontal="left" wrapText="1" indent="2"/>
    </xf>
    <xf numFmtId="3" fontId="20" fillId="0" borderId="62" xfId="0" applyNumberFormat="1" applyFont="1" applyBorder="1" applyAlignment="1">
      <alignment horizontal="right"/>
    </xf>
    <xf numFmtId="3" fontId="20" fillId="0" borderId="93" xfId="0" applyNumberFormat="1" applyFont="1" applyFill="1" applyBorder="1" applyAlignment="1">
      <alignment horizontal="right"/>
    </xf>
    <xf numFmtId="0" fontId="20" fillId="0" borderId="94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3" fontId="21" fillId="0" borderId="95" xfId="0" applyNumberFormat="1" applyFont="1" applyBorder="1" applyAlignment="1">
      <alignment horizontal="right" vertical="center"/>
    </xf>
    <xf numFmtId="3" fontId="21" fillId="0" borderId="95" xfId="0" applyNumberFormat="1" applyFont="1" applyFill="1" applyBorder="1" applyAlignment="1">
      <alignment horizontal="right" vertical="center"/>
    </xf>
    <xf numFmtId="3" fontId="21" fillId="0" borderId="96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3" fontId="20" fillId="0" borderId="69" xfId="77" applyNumberFormat="1" applyFont="1" applyFill="1" applyBorder="1" applyAlignment="1">
      <alignment horizontal="center" vertical="center" wrapText="1"/>
    </xf>
    <xf numFmtId="3" fontId="20" fillId="0" borderId="0" xfId="77" applyNumberFormat="1" applyFont="1" applyAlignment="1"/>
    <xf numFmtId="49" fontId="21" fillId="0" borderId="0" xfId="77" applyNumberFormat="1" applyFont="1" applyFill="1" applyAlignment="1">
      <alignment horizontal="center"/>
    </xf>
    <xf numFmtId="3" fontId="21" fillId="0" borderId="0" xfId="77" applyNumberFormat="1" applyFont="1" applyFill="1" applyAlignment="1">
      <alignment horizontal="center"/>
    </xf>
    <xf numFmtId="3" fontId="30" fillId="0" borderId="0" xfId="77" applyNumberFormat="1" applyFont="1" applyAlignment="1">
      <alignment horizontal="center"/>
    </xf>
    <xf numFmtId="49" fontId="20" fillId="0" borderId="0" xfId="77" applyNumberFormat="1" applyFont="1" applyFill="1" applyAlignment="1">
      <alignment horizontal="center"/>
    </xf>
    <xf numFmtId="3" fontId="20" fillId="0" borderId="0" xfId="77" applyNumberFormat="1" applyFont="1" applyAlignment="1">
      <alignment horizontal="center" vertical="center"/>
    </xf>
    <xf numFmtId="49" fontId="20" fillId="0" borderId="68" xfId="77" applyNumberFormat="1" applyFont="1" applyFill="1" applyBorder="1" applyAlignment="1">
      <alignment horizontal="center" vertical="center" textRotation="90"/>
    </xf>
    <xf numFmtId="3" fontId="20" fillId="0" borderId="69" xfId="77" applyNumberFormat="1" applyFont="1" applyFill="1" applyBorder="1" applyAlignment="1">
      <alignment horizontal="center" vertical="center" textRotation="90"/>
    </xf>
    <xf numFmtId="3" fontId="21" fillId="0" borderId="69" xfId="77" applyNumberFormat="1" applyFont="1" applyBorder="1" applyAlignment="1">
      <alignment horizontal="center" vertical="center"/>
    </xf>
    <xf numFmtId="3" fontId="21" fillId="0" borderId="97" xfId="77" applyNumberFormat="1" applyFont="1" applyBorder="1" applyAlignment="1">
      <alignment horizontal="center" vertical="center" wrapText="1"/>
    </xf>
    <xf numFmtId="3" fontId="21" fillId="0" borderId="70" xfId="77" applyNumberFormat="1" applyFont="1" applyBorder="1" applyAlignment="1">
      <alignment horizontal="center" vertical="center" wrapText="1"/>
    </xf>
    <xf numFmtId="3" fontId="20" fillId="0" borderId="72" xfId="77" applyNumberFormat="1" applyFont="1" applyFill="1" applyBorder="1" applyAlignment="1">
      <alignment horizontal="center"/>
    </xf>
    <xf numFmtId="49" fontId="20" fillId="0" borderId="74" xfId="77" applyNumberFormat="1" applyFont="1" applyFill="1" applyBorder="1" applyAlignment="1">
      <alignment horizontal="center"/>
    </xf>
    <xf numFmtId="3" fontId="20" fillId="0" borderId="75" xfId="77" applyNumberFormat="1" applyFont="1" applyFill="1" applyBorder="1" applyAlignment="1">
      <alignment horizontal="center"/>
    </xf>
    <xf numFmtId="3" fontId="20" fillId="0" borderId="75" xfId="77" applyNumberFormat="1" applyFont="1" applyBorder="1"/>
    <xf numFmtId="3" fontId="20" fillId="0" borderId="98" xfId="77" applyNumberFormat="1" applyFont="1" applyBorder="1"/>
    <xf numFmtId="3" fontId="20" fillId="0" borderId="76" xfId="77" applyNumberFormat="1" applyFont="1" applyBorder="1"/>
    <xf numFmtId="49" fontId="20" fillId="0" borderId="37" xfId="77" applyNumberFormat="1" applyFont="1" applyFill="1" applyBorder="1" applyAlignment="1">
      <alignment horizontal="center"/>
    </xf>
    <xf numFmtId="3" fontId="20" fillId="0" borderId="99" xfId="77" applyNumberFormat="1" applyFont="1" applyBorder="1"/>
    <xf numFmtId="3" fontId="20" fillId="0" borderId="77" xfId="77" applyNumberFormat="1" applyFont="1" applyBorder="1"/>
    <xf numFmtId="49" fontId="20" fillId="0" borderId="61" xfId="77" applyNumberFormat="1" applyFont="1" applyFill="1" applyBorder="1" applyAlignment="1">
      <alignment horizontal="center"/>
    </xf>
    <xf numFmtId="3" fontId="20" fillId="0" borderId="62" xfId="77" applyNumberFormat="1" applyFont="1" applyFill="1" applyBorder="1" applyAlignment="1">
      <alignment horizontal="center"/>
    </xf>
    <xf numFmtId="3" fontId="20" fillId="0" borderId="62" xfId="77" applyNumberFormat="1" applyFont="1" applyBorder="1"/>
    <xf numFmtId="3" fontId="20" fillId="0" borderId="100" xfId="77" applyNumberFormat="1" applyFont="1" applyBorder="1"/>
    <xf numFmtId="3" fontId="20" fillId="0" borderId="93" xfId="77" applyNumberFormat="1" applyFont="1" applyBorder="1"/>
    <xf numFmtId="49" fontId="21" fillId="0" borderId="81" xfId="77" applyNumberFormat="1" applyFont="1" applyFill="1" applyBorder="1" applyAlignment="1">
      <alignment horizontal="center"/>
    </xf>
    <xf numFmtId="3" fontId="21" fillId="0" borderId="82" xfId="77" applyNumberFormat="1" applyFont="1" applyFill="1" applyBorder="1" applyAlignment="1">
      <alignment horizontal="center"/>
    </xf>
    <xf numFmtId="3" fontId="20" fillId="0" borderId="82" xfId="77" applyNumberFormat="1" applyFont="1" applyFill="1" applyBorder="1" applyAlignment="1">
      <alignment horizontal="center"/>
    </xf>
    <xf numFmtId="3" fontId="21" fillId="0" borderId="82" xfId="77" applyNumberFormat="1" applyFont="1" applyBorder="1"/>
    <xf numFmtId="3" fontId="21" fillId="0" borderId="82" xfId="77" applyNumberFormat="1" applyFont="1" applyFill="1" applyBorder="1"/>
    <xf numFmtId="3" fontId="21" fillId="0" borderId="14" xfId="77" applyNumberFormat="1" applyFont="1" applyFill="1" applyBorder="1"/>
    <xf numFmtId="3" fontId="21" fillId="0" borderId="83" xfId="77" applyNumberFormat="1" applyFont="1" applyFill="1" applyBorder="1"/>
    <xf numFmtId="49" fontId="21" fillId="0" borderId="74" xfId="77" applyNumberFormat="1" applyFont="1" applyFill="1" applyBorder="1" applyAlignment="1">
      <alignment horizontal="center"/>
    </xf>
    <xf numFmtId="3" fontId="21" fillId="0" borderId="75" xfId="77" applyNumberFormat="1" applyFont="1" applyFill="1" applyBorder="1" applyAlignment="1">
      <alignment horizontal="center"/>
    </xf>
    <xf numFmtId="3" fontId="20" fillId="0" borderId="38" xfId="77" applyNumberFormat="1" applyFont="1" applyBorder="1" applyAlignment="1">
      <alignment horizontal="left"/>
    </xf>
    <xf numFmtId="3" fontId="20" fillId="0" borderId="99" xfId="77" applyNumberFormat="1" applyFont="1" applyFill="1" applyBorder="1"/>
    <xf numFmtId="3" fontId="20" fillId="0" borderId="77" xfId="77" applyNumberFormat="1" applyFont="1" applyFill="1" applyBorder="1"/>
    <xf numFmtId="49" fontId="23" fillId="0" borderId="37" xfId="77" applyNumberFormat="1" applyFont="1" applyFill="1" applyBorder="1" applyAlignment="1">
      <alignment horizontal="center"/>
    </xf>
    <xf numFmtId="3" fontId="23" fillId="0" borderId="38" xfId="77" applyNumberFormat="1" applyFont="1" applyFill="1" applyBorder="1" applyAlignment="1">
      <alignment horizontal="center"/>
    </xf>
    <xf numFmtId="3" fontId="23" fillId="0" borderId="38" xfId="77" applyNumberFormat="1" applyFont="1" applyBorder="1" applyAlignment="1">
      <alignment horizontal="left" indent="2"/>
    </xf>
    <xf numFmtId="3" fontId="23" fillId="0" borderId="38" xfId="77" applyNumberFormat="1" applyFont="1" applyBorder="1"/>
    <xf numFmtId="3" fontId="23" fillId="0" borderId="99" xfId="77" applyNumberFormat="1" applyFont="1" applyBorder="1"/>
    <xf numFmtId="3" fontId="23" fillId="0" borderId="77" xfId="77" applyNumberFormat="1" applyFont="1" applyBorder="1"/>
    <xf numFmtId="49" fontId="20" fillId="0" borderId="38" xfId="77" applyNumberFormat="1" applyFont="1" applyBorder="1" applyAlignment="1">
      <alignment horizontal="left"/>
    </xf>
    <xf numFmtId="3" fontId="15" fillId="0" borderId="0" xfId="77" applyNumberFormat="1" applyFont="1" applyBorder="1"/>
    <xf numFmtId="49" fontId="21" fillId="0" borderId="37" xfId="77" applyNumberFormat="1" applyFont="1" applyFill="1" applyBorder="1" applyAlignment="1">
      <alignment horizontal="center"/>
    </xf>
    <xf numFmtId="3" fontId="21" fillId="0" borderId="38" xfId="77" applyNumberFormat="1" applyFont="1" applyFill="1" applyBorder="1" applyAlignment="1">
      <alignment horizontal="center"/>
    </xf>
    <xf numFmtId="49" fontId="21" fillId="0" borderId="44" xfId="77" applyNumberFormat="1" applyFont="1" applyFill="1" applyBorder="1" applyAlignment="1">
      <alignment horizontal="center" vertical="center"/>
    </xf>
    <xf numFmtId="3" fontId="21" fillId="0" borderId="45" xfId="77" applyNumberFormat="1" applyFont="1" applyFill="1" applyBorder="1" applyAlignment="1">
      <alignment horizontal="center" vertical="center"/>
    </xf>
    <xf numFmtId="3" fontId="20" fillId="0" borderId="45" xfId="77" applyNumberFormat="1" applyFont="1" applyFill="1" applyBorder="1" applyAlignment="1">
      <alignment horizontal="center" vertical="center"/>
    </xf>
    <xf numFmtId="3" fontId="21" fillId="0" borderId="45" xfId="77" applyNumberFormat="1" applyFont="1" applyBorder="1" applyAlignment="1">
      <alignment vertical="center"/>
    </xf>
    <xf numFmtId="3" fontId="21" fillId="0" borderId="45" xfId="77" applyNumberFormat="1" applyFont="1" applyFill="1" applyBorder="1" applyAlignment="1">
      <alignment vertical="center"/>
    </xf>
    <xf numFmtId="3" fontId="21" fillId="0" borderId="97" xfId="77" applyNumberFormat="1" applyFont="1" applyFill="1" applyBorder="1" applyAlignment="1">
      <alignment vertical="center"/>
    </xf>
    <xf numFmtId="3" fontId="21" fillId="0" borderId="70" xfId="77" applyNumberFormat="1" applyFont="1" applyFill="1" applyBorder="1" applyAlignment="1">
      <alignment vertical="center"/>
    </xf>
    <xf numFmtId="3" fontId="21" fillId="0" borderId="0" xfId="77" applyNumberFormat="1" applyFont="1" applyBorder="1" applyAlignment="1">
      <alignment vertical="center"/>
    </xf>
    <xf numFmtId="49" fontId="20" fillId="0" borderId="71" xfId="77" applyNumberFormat="1" applyFont="1" applyFill="1" applyBorder="1" applyAlignment="1">
      <alignment horizontal="center"/>
    </xf>
    <xf numFmtId="3" fontId="20" fillId="0" borderId="72" xfId="77" applyNumberFormat="1" applyFont="1" applyBorder="1" applyAlignment="1"/>
    <xf numFmtId="3" fontId="20" fillId="0" borderId="101" xfId="77" applyNumberFormat="1" applyFont="1" applyBorder="1" applyAlignment="1"/>
    <xf numFmtId="3" fontId="20" fillId="0" borderId="73" xfId="77" applyNumberFormat="1" applyFont="1" applyBorder="1" applyAlignment="1"/>
    <xf numFmtId="3" fontId="20" fillId="0" borderId="0" xfId="77" applyNumberFormat="1" applyFont="1" applyBorder="1" applyAlignment="1"/>
    <xf numFmtId="3" fontId="20" fillId="0" borderId="75" xfId="77" applyNumberFormat="1" applyFont="1" applyBorder="1" applyAlignment="1"/>
    <xf numFmtId="3" fontId="20" fillId="0" borderId="98" xfId="77" applyNumberFormat="1" applyFont="1" applyBorder="1" applyAlignment="1"/>
    <xf numFmtId="3" fontId="20" fillId="0" borderId="76" xfId="77" applyNumberFormat="1" applyFont="1" applyBorder="1" applyAlignment="1"/>
    <xf numFmtId="49" fontId="20" fillId="0" borderId="38" xfId="77" applyNumberFormat="1" applyFont="1" applyBorder="1" applyAlignment="1">
      <alignment horizontal="left" indent="1"/>
    </xf>
    <xf numFmtId="3" fontId="20" fillId="0" borderId="38" xfId="77" applyNumberFormat="1" applyFont="1" applyBorder="1" applyAlignment="1"/>
    <xf numFmtId="3" fontId="21" fillId="0" borderId="45" xfId="77" applyNumberFormat="1" applyFont="1" applyBorder="1" applyAlignment="1">
      <alignment horizontal="center" vertical="center"/>
    </xf>
    <xf numFmtId="3" fontId="21" fillId="0" borderId="97" xfId="77" applyNumberFormat="1" applyFont="1" applyBorder="1" applyAlignment="1">
      <alignment vertical="center"/>
    </xf>
    <xf numFmtId="3" fontId="21" fillId="0" borderId="70" xfId="77" applyNumberFormat="1" applyFont="1" applyBorder="1" applyAlignment="1">
      <alignment vertical="center"/>
    </xf>
    <xf numFmtId="49" fontId="20" fillId="24" borderId="0" xfId="77" applyNumberFormat="1" applyFont="1" applyFill="1" applyBorder="1" applyAlignment="1">
      <alignment horizontal="center"/>
    </xf>
    <xf numFmtId="3" fontId="20" fillId="24" borderId="0" xfId="77" applyNumberFormat="1" applyFont="1" applyFill="1" applyBorder="1" applyAlignment="1">
      <alignment horizontal="center"/>
    </xf>
    <xf numFmtId="3" fontId="20" fillId="0" borderId="0" xfId="77" applyNumberFormat="1" applyFont="1" applyFill="1" applyBorder="1"/>
    <xf numFmtId="49" fontId="21" fillId="24" borderId="0" xfId="77" applyNumberFormat="1" applyFont="1" applyFill="1" applyBorder="1" applyAlignment="1">
      <alignment horizontal="center"/>
    </xf>
    <xf numFmtId="3" fontId="21" fillId="24" borderId="0" xfId="77" applyNumberFormat="1" applyFont="1" applyFill="1" applyBorder="1" applyAlignment="1">
      <alignment horizontal="center"/>
    </xf>
    <xf numFmtId="49" fontId="21" fillId="24" borderId="0" xfId="77" applyNumberFormat="1" applyFont="1" applyFill="1" applyAlignment="1">
      <alignment horizontal="center"/>
    </xf>
    <xf numFmtId="3" fontId="21" fillId="24" borderId="0" xfId="77" applyNumberFormat="1" applyFont="1" applyFill="1" applyAlignment="1">
      <alignment horizontal="center"/>
    </xf>
    <xf numFmtId="3" fontId="20" fillId="24" borderId="0" xfId="77" applyNumberFormat="1" applyFont="1" applyFill="1" applyAlignment="1">
      <alignment horizontal="center"/>
    </xf>
    <xf numFmtId="49" fontId="20" fillId="24" borderId="0" xfId="77" applyNumberFormat="1" applyFont="1" applyFill="1" applyAlignment="1">
      <alignment horizontal="center"/>
    </xf>
    <xf numFmtId="3" fontId="20" fillId="0" borderId="0" xfId="77" applyNumberFormat="1" applyFont="1" applyAlignment="1">
      <alignment vertical="center"/>
    </xf>
    <xf numFmtId="3" fontId="21" fillId="0" borderId="33" xfId="77" applyNumberFormat="1" applyFont="1" applyFill="1" applyBorder="1" applyAlignment="1">
      <alignment horizontal="center" wrapText="1"/>
    </xf>
    <xf numFmtId="3" fontId="21" fillId="0" borderId="42" xfId="77" applyNumberFormat="1" applyFont="1" applyFill="1" applyBorder="1" applyAlignment="1">
      <alignment horizontal="right" vertical="center"/>
    </xf>
    <xf numFmtId="3" fontId="21" fillId="0" borderId="35" xfId="77" applyNumberFormat="1" applyFont="1" applyBorder="1" applyAlignment="1">
      <alignment vertical="center"/>
    </xf>
    <xf numFmtId="3" fontId="21" fillId="0" borderId="33" xfId="77" applyNumberFormat="1" applyFont="1" applyBorder="1" applyAlignment="1">
      <alignment vertical="center"/>
    </xf>
    <xf numFmtId="3" fontId="21" fillId="0" borderId="36" xfId="77" applyNumberFormat="1" applyFont="1" applyBorder="1" applyAlignment="1">
      <alignment vertical="center"/>
    </xf>
    <xf numFmtId="3" fontId="20" fillId="0" borderId="0" xfId="77" applyNumberFormat="1" applyFont="1" applyBorder="1" applyAlignment="1">
      <alignment horizontal="center" vertical="top"/>
    </xf>
    <xf numFmtId="3" fontId="20" fillId="0" borderId="32" xfId="77" applyNumberFormat="1" applyFont="1" applyBorder="1" applyAlignment="1">
      <alignment horizontal="center" vertical="top"/>
    </xf>
    <xf numFmtId="3" fontId="20" fillId="0" borderId="33" xfId="77" applyNumberFormat="1" applyFont="1" applyFill="1" applyBorder="1" applyAlignment="1">
      <alignment horizontal="center" vertical="top"/>
    </xf>
    <xf numFmtId="0" fontId="20" fillId="0" borderId="0" xfId="83" applyFont="1" applyBorder="1" applyAlignment="1">
      <alignment vertical="center"/>
    </xf>
    <xf numFmtId="0" fontId="20" fillId="0" borderId="0" xfId="83" applyFont="1" applyBorder="1" applyAlignment="1">
      <alignment horizontal="center"/>
    </xf>
    <xf numFmtId="3" fontId="20" fillId="0" borderId="0" xfId="83" applyNumberFormat="1" applyFont="1" applyBorder="1"/>
    <xf numFmtId="3" fontId="21" fillId="0" borderId="0" xfId="83" applyNumberFormat="1" applyFont="1" applyBorder="1" applyAlignment="1"/>
    <xf numFmtId="3" fontId="20" fillId="0" borderId="0" xfId="83" applyNumberFormat="1" applyFont="1" applyBorder="1" applyAlignment="1"/>
    <xf numFmtId="0" fontId="20" fillId="0" borderId="0" xfId="83" applyFont="1" applyBorder="1"/>
    <xf numFmtId="0" fontId="20" fillId="0" borderId="0" xfId="83" applyFont="1" applyBorder="1" applyAlignment="1"/>
    <xf numFmtId="0" fontId="20" fillId="0" borderId="0" xfId="83" applyFont="1" applyFill="1" applyBorder="1" applyAlignment="1">
      <alignment horizontal="center" vertical="center"/>
    </xf>
    <xf numFmtId="0" fontId="20" fillId="0" borderId="0" xfId="83" applyFont="1" applyFill="1" applyBorder="1" applyAlignment="1">
      <alignment horizontal="center" vertical="top"/>
    </xf>
    <xf numFmtId="0" fontId="20" fillId="0" borderId="0" xfId="83" applyFont="1" applyBorder="1" applyAlignment="1">
      <alignment wrapText="1"/>
    </xf>
    <xf numFmtId="0" fontId="20" fillId="0" borderId="0" xfId="83" applyFont="1" applyBorder="1" applyAlignment="1">
      <alignment horizontal="center" wrapText="1"/>
    </xf>
    <xf numFmtId="3" fontId="20" fillId="0" borderId="0" xfId="83" applyNumberFormat="1" applyFont="1" applyBorder="1" applyAlignment="1">
      <alignment horizontal="right"/>
    </xf>
    <xf numFmtId="3" fontId="20" fillId="0" borderId="0" xfId="83" applyNumberFormat="1" applyFont="1" applyBorder="1" applyAlignment="1">
      <alignment horizontal="center"/>
    </xf>
    <xf numFmtId="3" fontId="20" fillId="0" borderId="45" xfId="77" applyNumberFormat="1" applyFont="1" applyFill="1" applyBorder="1" applyAlignment="1">
      <alignment horizontal="center" vertical="center" textRotation="90"/>
    </xf>
    <xf numFmtId="0" fontId="21" fillId="0" borderId="45" xfId="83" applyFont="1" applyFill="1" applyBorder="1" applyAlignment="1">
      <alignment horizontal="center" vertical="center" wrapText="1"/>
    </xf>
    <xf numFmtId="0" fontId="20" fillId="0" borderId="45" xfId="83" applyFont="1" applyFill="1" applyBorder="1" applyAlignment="1">
      <alignment horizontal="center" vertical="center" textRotation="90" wrapText="1"/>
    </xf>
    <xf numFmtId="3" fontId="21" fillId="0" borderId="45" xfId="83" applyNumberFormat="1" applyFont="1" applyFill="1" applyBorder="1" applyAlignment="1">
      <alignment horizontal="center" vertical="center" wrapText="1"/>
    </xf>
    <xf numFmtId="3" fontId="21" fillId="0" borderId="70" xfId="83" applyNumberFormat="1" applyFont="1" applyFill="1" applyBorder="1" applyAlignment="1">
      <alignment horizontal="center" vertical="center" wrapText="1"/>
    </xf>
    <xf numFmtId="0" fontId="20" fillId="0" borderId="57" xfId="83" applyFont="1" applyFill="1" applyBorder="1" applyAlignment="1">
      <alignment horizontal="center"/>
    </xf>
    <xf numFmtId="3" fontId="20" fillId="0" borderId="57" xfId="77" applyNumberFormat="1" applyFont="1" applyFill="1" applyBorder="1" applyAlignment="1">
      <alignment wrapText="1"/>
    </xf>
    <xf numFmtId="3" fontId="20" fillId="0" borderId="57" xfId="77" applyNumberFormat="1" applyFont="1" applyFill="1" applyBorder="1" applyAlignment="1">
      <alignment horizontal="center" wrapText="1"/>
    </xf>
    <xf numFmtId="3" fontId="20" fillId="0" borderId="57" xfId="77" applyNumberFormat="1" applyFont="1" applyFill="1" applyBorder="1" applyAlignment="1">
      <alignment horizontal="right"/>
    </xf>
    <xf numFmtId="3" fontId="21" fillId="0" borderId="58" xfId="79" applyNumberFormat="1" applyFont="1" applyFill="1" applyBorder="1" applyAlignment="1">
      <alignment horizontal="right"/>
    </xf>
    <xf numFmtId="3" fontId="20" fillId="0" borderId="102" xfId="79" applyNumberFormat="1" applyFont="1" applyFill="1" applyBorder="1" applyAlignment="1">
      <alignment horizontal="right"/>
    </xf>
    <xf numFmtId="0" fontId="20" fillId="0" borderId="37" xfId="83" applyFont="1" applyFill="1" applyBorder="1" applyAlignment="1">
      <alignment horizontal="center" vertical="top"/>
    </xf>
    <xf numFmtId="0" fontId="20" fillId="0" borderId="38" xfId="83" applyFont="1" applyFill="1" applyBorder="1" applyAlignment="1">
      <alignment horizontal="center"/>
    </xf>
    <xf numFmtId="3" fontId="20" fillId="0" borderId="38" xfId="77" applyNumberFormat="1" applyFont="1" applyFill="1" applyBorder="1" applyAlignment="1">
      <alignment horizontal="center" wrapText="1"/>
    </xf>
    <xf numFmtId="3" fontId="21" fillId="0" borderId="39" xfId="79" applyNumberFormat="1" applyFont="1" applyFill="1" applyBorder="1" applyAlignment="1">
      <alignment horizontal="right"/>
    </xf>
    <xf numFmtId="3" fontId="20" fillId="0" borderId="77" xfId="79" applyNumberFormat="1" applyFont="1" applyFill="1" applyBorder="1" applyAlignment="1">
      <alignment horizontal="right"/>
    </xf>
    <xf numFmtId="0" fontId="20" fillId="0" borderId="37" xfId="83" applyFont="1" applyFill="1" applyBorder="1" applyAlignment="1">
      <alignment horizontal="center"/>
    </xf>
    <xf numFmtId="0" fontId="20" fillId="0" borderId="44" xfId="83" applyFont="1" applyFill="1" applyBorder="1" applyAlignment="1">
      <alignment horizontal="center" vertical="top"/>
    </xf>
    <xf numFmtId="0" fontId="20" fillId="0" borderId="45" xfId="83" applyFont="1" applyFill="1" applyBorder="1" applyAlignment="1">
      <alignment horizontal="center" vertical="top"/>
    </xf>
    <xf numFmtId="0" fontId="21" fillId="0" borderId="45" xfId="83" applyFont="1" applyBorder="1" applyAlignment="1">
      <alignment horizontal="center" vertical="center"/>
    </xf>
    <xf numFmtId="3" fontId="21" fillId="0" borderId="103" xfId="83" applyNumberFormat="1" applyFont="1" applyFill="1" applyBorder="1" applyAlignment="1">
      <alignment horizontal="right" vertical="center"/>
    </xf>
    <xf numFmtId="3" fontId="21" fillId="0" borderId="70" xfId="83" applyNumberFormat="1" applyFont="1" applyFill="1" applyBorder="1" applyAlignment="1">
      <alignment horizontal="right" vertical="center"/>
    </xf>
    <xf numFmtId="0" fontId="21" fillId="0" borderId="0" xfId="83" applyFont="1" applyBorder="1" applyAlignment="1">
      <alignment vertical="center"/>
    </xf>
    <xf numFmtId="3" fontId="21" fillId="0" borderId="0" xfId="83" applyNumberFormat="1" applyFont="1" applyBorder="1" applyAlignment="1">
      <alignment horizontal="right"/>
    </xf>
    <xf numFmtId="3" fontId="21" fillId="0" borderId="0" xfId="83" applyNumberFormat="1" applyFont="1" applyBorder="1"/>
    <xf numFmtId="3" fontId="20" fillId="0" borderId="44" xfId="77" applyNumberFormat="1" applyFont="1" applyBorder="1" applyAlignment="1">
      <alignment horizontal="center" vertical="center" textRotation="90"/>
    </xf>
    <xf numFmtId="0" fontId="20" fillId="0" borderId="56" xfId="83" applyFont="1" applyFill="1" applyBorder="1" applyAlignment="1">
      <alignment horizontal="center"/>
    </xf>
    <xf numFmtId="0" fontId="20" fillId="0" borderId="61" xfId="83" applyFont="1" applyFill="1" applyBorder="1" applyAlignment="1">
      <alignment horizontal="center"/>
    </xf>
    <xf numFmtId="0" fontId="20" fillId="0" borderId="62" xfId="83" applyFont="1" applyFill="1" applyBorder="1" applyAlignment="1">
      <alignment horizontal="center"/>
    </xf>
    <xf numFmtId="3" fontId="20" fillId="0" borderId="62" xfId="77" applyNumberFormat="1" applyFont="1" applyFill="1" applyBorder="1" applyAlignment="1">
      <alignment wrapText="1"/>
    </xf>
    <xf numFmtId="3" fontId="20" fillId="0" borderId="62" xfId="77" applyNumberFormat="1" applyFont="1" applyFill="1" applyBorder="1" applyAlignment="1">
      <alignment horizontal="center" wrapText="1"/>
    </xf>
    <xf numFmtId="3" fontId="20" fillId="0" borderId="62" xfId="77" applyNumberFormat="1" applyFont="1" applyFill="1" applyBorder="1" applyAlignment="1">
      <alignment horizontal="right"/>
    </xf>
    <xf numFmtId="3" fontId="21" fillId="0" borderId="63" xfId="79" applyNumberFormat="1" applyFont="1" applyFill="1" applyBorder="1" applyAlignment="1">
      <alignment horizontal="right"/>
    </xf>
    <xf numFmtId="3" fontId="20" fillId="0" borderId="93" xfId="80" applyNumberFormat="1" applyFont="1" applyBorder="1" applyAlignment="1">
      <alignment horizontal="right"/>
    </xf>
    <xf numFmtId="3" fontId="20" fillId="0" borderId="45" xfId="77" applyNumberFormat="1" applyFont="1" applyFill="1" applyBorder="1" applyAlignment="1">
      <alignment horizontal="right"/>
    </xf>
    <xf numFmtId="3" fontId="21" fillId="0" borderId="104" xfId="83" applyNumberFormat="1" applyFont="1" applyFill="1" applyBorder="1" applyAlignment="1">
      <alignment horizontal="center" vertical="center" wrapText="1"/>
    </xf>
    <xf numFmtId="3" fontId="21" fillId="0" borderId="105" xfId="79" applyNumberFormat="1" applyFont="1" applyFill="1" applyBorder="1" applyAlignment="1">
      <alignment horizontal="right"/>
    </xf>
    <xf numFmtId="3" fontId="21" fillId="0" borderId="106" xfId="79" applyNumberFormat="1" applyFont="1" applyFill="1" applyBorder="1" applyAlignment="1">
      <alignment horizontal="right"/>
    </xf>
    <xf numFmtId="3" fontId="21" fillId="0" borderId="107" xfId="79" applyNumberFormat="1" applyFont="1" applyFill="1" applyBorder="1" applyAlignment="1">
      <alignment horizontal="right"/>
    </xf>
    <xf numFmtId="3" fontId="21" fillId="0" borderId="104" xfId="83" applyNumberFormat="1" applyFont="1" applyFill="1" applyBorder="1" applyAlignment="1">
      <alignment horizontal="right" vertical="center"/>
    </xf>
    <xf numFmtId="3" fontId="21" fillId="0" borderId="57" xfId="79" applyNumberFormat="1" applyFont="1" applyFill="1" applyBorder="1" applyAlignment="1">
      <alignment horizontal="right"/>
    </xf>
    <xf numFmtId="3" fontId="21" fillId="0" borderId="38" xfId="79" applyNumberFormat="1" applyFont="1" applyFill="1" applyBorder="1" applyAlignment="1">
      <alignment horizontal="right"/>
    </xf>
    <xf numFmtId="3" fontId="21" fillId="0" borderId="62" xfId="79" applyNumberFormat="1" applyFont="1" applyFill="1" applyBorder="1" applyAlignment="1">
      <alignment horizontal="right"/>
    </xf>
    <xf numFmtId="3" fontId="21" fillId="0" borderId="45" xfId="83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28" fillId="0" borderId="0" xfId="0" applyFont="1"/>
    <xf numFmtId="0" fontId="22" fillId="0" borderId="0" xfId="84" applyFont="1" applyFill="1" applyBorder="1" applyAlignment="1">
      <alignment vertical="center"/>
    </xf>
    <xf numFmtId="0" fontId="27" fillId="0" borderId="0" xfId="84" applyFont="1" applyFill="1" applyBorder="1" applyAlignment="1">
      <alignment horizontal="center" vertical="center"/>
    </xf>
    <xf numFmtId="0" fontId="27" fillId="0" borderId="0" xfId="84" applyFont="1" applyFill="1" applyBorder="1" applyAlignment="1">
      <alignment vertical="center"/>
    </xf>
    <xf numFmtId="0" fontId="28" fillId="0" borderId="0" xfId="84" applyFont="1" applyFill="1" applyBorder="1" applyAlignment="1">
      <alignment vertical="center"/>
    </xf>
    <xf numFmtId="0" fontId="28" fillId="0" borderId="0" xfId="84" applyFont="1" applyFill="1" applyBorder="1" applyAlignment="1">
      <alignment horizontal="right" vertical="center"/>
    </xf>
    <xf numFmtId="0" fontId="28" fillId="0" borderId="0" xfId="84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2" fillId="0" borderId="108" xfId="82" applyFont="1" applyFill="1" applyBorder="1" applyAlignment="1" applyProtection="1">
      <alignment horizontal="center" vertical="center" wrapText="1"/>
    </xf>
    <xf numFmtId="0" fontId="22" fillId="0" borderId="109" xfId="82" applyFont="1" applyFill="1" applyBorder="1" applyAlignment="1" applyProtection="1">
      <alignment horizontal="center" vertical="center"/>
    </xf>
    <xf numFmtId="0" fontId="22" fillId="0" borderId="110" xfId="82" applyFont="1" applyFill="1" applyBorder="1" applyAlignment="1" applyProtection="1">
      <alignment horizontal="center" vertical="center"/>
    </xf>
    <xf numFmtId="0" fontId="28" fillId="0" borderId="111" xfId="82" applyFont="1" applyFill="1" applyBorder="1" applyAlignment="1" applyProtection="1">
      <alignment horizontal="left" vertical="center" indent="1"/>
    </xf>
    <xf numFmtId="0" fontId="28" fillId="0" borderId="112" xfId="82" applyFont="1" applyFill="1" applyBorder="1" applyAlignment="1" applyProtection="1">
      <alignment horizontal="left" vertical="center" indent="1"/>
    </xf>
    <xf numFmtId="0" fontId="28" fillId="0" borderId="113" xfId="82" applyFont="1" applyFill="1" applyBorder="1" applyAlignment="1" applyProtection="1">
      <alignment horizontal="left" vertical="center" indent="1"/>
    </xf>
    <xf numFmtId="206" fontId="28" fillId="0" borderId="113" xfId="82" applyNumberFormat="1" applyFont="1" applyFill="1" applyBorder="1" applyAlignment="1" applyProtection="1">
      <alignment vertical="center"/>
      <protection locked="0"/>
    </xf>
    <xf numFmtId="206" fontId="28" fillId="0" borderId="113" xfId="82" applyNumberFormat="1" applyFont="1" applyFill="1" applyBorder="1" applyAlignment="1" applyProtection="1">
      <alignment vertical="center"/>
    </xf>
    <xf numFmtId="206" fontId="28" fillId="0" borderId="114" xfId="82" quotePrefix="1" applyNumberFormat="1" applyFont="1" applyFill="1" applyBorder="1" applyAlignment="1" applyProtection="1">
      <alignment horizontal="center" vertical="center"/>
    </xf>
    <xf numFmtId="0" fontId="28" fillId="0" borderId="115" xfId="82" applyFont="1" applyFill="1" applyBorder="1" applyAlignment="1" applyProtection="1">
      <alignment horizontal="left" vertical="center" indent="1"/>
    </xf>
    <xf numFmtId="0" fontId="28" fillId="0" borderId="16" xfId="82" applyFont="1" applyFill="1" applyBorder="1" applyAlignment="1" applyProtection="1">
      <alignment horizontal="left" vertical="center" indent="1"/>
    </xf>
    <xf numFmtId="206" fontId="28" fillId="0" borderId="16" xfId="82" applyNumberFormat="1" applyFont="1" applyFill="1" applyBorder="1" applyAlignment="1" applyProtection="1">
      <alignment vertical="center"/>
      <protection locked="0"/>
    </xf>
    <xf numFmtId="206" fontId="28" fillId="0" borderId="116" xfId="82" applyNumberFormat="1" applyFont="1" applyFill="1" applyBorder="1" applyAlignment="1" applyProtection="1">
      <alignment vertical="center"/>
    </xf>
    <xf numFmtId="3" fontId="28" fillId="0" borderId="0" xfId="0" applyNumberFormat="1" applyFont="1"/>
    <xf numFmtId="0" fontId="28" fillId="0" borderId="16" xfId="82" applyFont="1" applyFill="1" applyBorder="1" applyAlignment="1" applyProtection="1">
      <alignment horizontal="left" vertical="center" wrapText="1" indent="1"/>
    </xf>
    <xf numFmtId="0" fontId="28" fillId="0" borderId="117" xfId="82" applyFont="1" applyFill="1" applyBorder="1" applyAlignment="1" applyProtection="1">
      <alignment horizontal="left" vertical="center" indent="1"/>
    </xf>
    <xf numFmtId="0" fontId="28" fillId="0" borderId="68" xfId="82" applyFont="1" applyFill="1" applyBorder="1" applyAlignment="1" applyProtection="1">
      <alignment horizontal="left" vertical="center" indent="1"/>
    </xf>
    <xf numFmtId="0" fontId="28" fillId="0" borderId="118" xfId="82" applyFont="1" applyFill="1" applyBorder="1" applyAlignment="1" applyProtection="1">
      <alignment horizontal="left" vertical="center" indent="1"/>
    </xf>
    <xf numFmtId="0" fontId="28" fillId="0" borderId="30" xfId="82" applyFont="1" applyFill="1" applyBorder="1" applyAlignment="1" applyProtection="1">
      <alignment horizontal="left" vertical="center" indent="1"/>
    </xf>
    <xf numFmtId="206" fontId="28" fillId="0" borderId="30" xfId="82" applyNumberFormat="1" applyFont="1" applyFill="1" applyBorder="1" applyAlignment="1" applyProtection="1">
      <alignment vertical="center"/>
      <protection locked="0"/>
    </xf>
    <xf numFmtId="206" fontId="28" fillId="0" borderId="119" xfId="82" applyNumberFormat="1" applyFont="1" applyFill="1" applyBorder="1" applyAlignment="1" applyProtection="1">
      <alignment vertical="center"/>
    </xf>
    <xf numFmtId="0" fontId="28" fillId="0" borderId="120" xfId="82" applyFont="1" applyFill="1" applyBorder="1" applyAlignment="1" applyProtection="1">
      <alignment horizontal="left" vertical="center" indent="1"/>
    </xf>
    <xf numFmtId="0" fontId="28" fillId="0" borderId="12" xfId="82" applyFont="1" applyFill="1" applyBorder="1" applyAlignment="1" applyProtection="1">
      <alignment horizontal="left" vertical="center" indent="1"/>
    </xf>
    <xf numFmtId="0" fontId="22" fillId="0" borderId="113" xfId="82" applyFont="1" applyFill="1" applyBorder="1" applyAlignment="1" applyProtection="1">
      <alignment horizontal="left" vertical="center" indent="1"/>
    </xf>
    <xf numFmtId="206" fontId="22" fillId="0" borderId="113" xfId="82" applyNumberFormat="1" applyFont="1" applyFill="1" applyBorder="1" applyAlignment="1" applyProtection="1">
      <alignment vertical="center"/>
    </xf>
    <xf numFmtId="206" fontId="22" fillId="0" borderId="114" xfId="82" applyNumberFormat="1" applyFont="1" applyFill="1" applyBorder="1" applyAlignment="1" applyProtection="1">
      <alignment vertical="center"/>
    </xf>
    <xf numFmtId="0" fontId="28" fillId="0" borderId="121" xfId="82" applyFont="1" applyFill="1" applyBorder="1" applyAlignment="1" applyProtection="1">
      <alignment horizontal="left" vertical="center" indent="1"/>
    </xf>
    <xf numFmtId="0" fontId="22" fillId="0" borderId="122" xfId="82" applyFont="1" applyFill="1" applyBorder="1" applyAlignment="1" applyProtection="1">
      <alignment horizontal="left" indent="1"/>
    </xf>
    <xf numFmtId="206" fontId="22" fillId="0" borderId="122" xfId="82" applyNumberFormat="1" applyFont="1" applyFill="1" applyBorder="1" applyProtection="1"/>
    <xf numFmtId="206" fontId="22" fillId="0" borderId="123" xfId="82" quotePrefix="1" applyNumberFormat="1" applyFont="1" applyFill="1" applyBorder="1" applyAlignment="1" applyProtection="1">
      <alignment horizontal="center"/>
    </xf>
    <xf numFmtId="3" fontId="21" fillId="0" borderId="97" xfId="77" applyNumberFormat="1" applyFont="1" applyFill="1" applyBorder="1" applyAlignment="1">
      <alignment horizontal="center" vertical="center" wrapText="1"/>
    </xf>
    <xf numFmtId="3" fontId="21" fillId="0" borderId="101" xfId="77" applyNumberFormat="1" applyFont="1" applyBorder="1" applyAlignment="1">
      <alignment horizontal="right" vertical="center" wrapText="1"/>
    </xf>
    <xf numFmtId="3" fontId="21" fillId="0" borderId="98" xfId="77" applyNumberFormat="1" applyFont="1" applyBorder="1" applyAlignment="1">
      <alignment horizontal="right" vertical="center" wrapText="1"/>
    </xf>
    <xf numFmtId="3" fontId="21" fillId="0" borderId="99" xfId="0" applyNumberFormat="1" applyFont="1" applyBorder="1"/>
    <xf numFmtId="3" fontId="20" fillId="0" borderId="99" xfId="0" applyNumberFormat="1" applyFont="1" applyFill="1" applyBorder="1"/>
    <xf numFmtId="3" fontId="21" fillId="0" borderId="99" xfId="0" applyNumberFormat="1" applyFont="1" applyFill="1" applyBorder="1"/>
    <xf numFmtId="3" fontId="21" fillId="0" borderId="124" xfId="0" applyNumberFormat="1" applyFont="1" applyFill="1" applyBorder="1"/>
    <xf numFmtId="3" fontId="21" fillId="0" borderId="14" xfId="77" applyNumberFormat="1" applyFont="1" applyBorder="1" applyAlignment="1">
      <alignment horizontal="right" vertical="center" wrapText="1"/>
    </xf>
    <xf numFmtId="3" fontId="21" fillId="0" borderId="98" xfId="0" applyNumberFormat="1" applyFont="1" applyBorder="1"/>
    <xf numFmtId="3" fontId="21" fillId="0" borderId="18" xfId="0" applyNumberFormat="1" applyFont="1" applyBorder="1"/>
    <xf numFmtId="3" fontId="21" fillId="24" borderId="125" xfId="0" applyNumberFormat="1" applyFont="1" applyFill="1" applyBorder="1"/>
    <xf numFmtId="3" fontId="21" fillId="0" borderId="0" xfId="0" applyNumberFormat="1" applyFont="1" applyFill="1" applyBorder="1"/>
    <xf numFmtId="3" fontId="21" fillId="0" borderId="14" xfId="0" applyNumberFormat="1" applyFont="1" applyFill="1" applyBorder="1"/>
    <xf numFmtId="3" fontId="20" fillId="0" borderId="98" xfId="0" applyNumberFormat="1" applyFont="1" applyFill="1" applyBorder="1" applyAlignment="1">
      <alignment horizontal="right"/>
    </xf>
    <xf numFmtId="3" fontId="20" fillId="0" borderId="124" xfId="0" applyNumberFormat="1" applyFont="1" applyFill="1" applyBorder="1" applyAlignment="1">
      <alignment horizontal="right"/>
    </xf>
    <xf numFmtId="3" fontId="21" fillId="0" borderId="14" xfId="0" applyNumberFormat="1" applyFont="1" applyFill="1" applyBorder="1" applyAlignment="1">
      <alignment horizontal="right"/>
    </xf>
    <xf numFmtId="3" fontId="20" fillId="0" borderId="100" xfId="0" applyNumberFormat="1" applyFont="1" applyFill="1" applyBorder="1" applyAlignment="1">
      <alignment horizontal="right"/>
    </xf>
    <xf numFmtId="3" fontId="21" fillId="0" borderId="126" xfId="0" applyNumberFormat="1" applyFont="1" applyFill="1" applyBorder="1" applyAlignment="1">
      <alignment horizontal="right" vertical="center"/>
    </xf>
    <xf numFmtId="3" fontId="20" fillId="0" borderId="127" xfId="77" applyNumberFormat="1" applyFont="1" applyFill="1" applyBorder="1" applyAlignment="1">
      <alignment horizontal="center" vertical="center" wrapText="1"/>
    </xf>
    <xf numFmtId="3" fontId="21" fillId="0" borderId="58" xfId="78" applyNumberFormat="1" applyFont="1" applyBorder="1" applyAlignment="1">
      <alignment vertical="center" wrapText="1"/>
    </xf>
    <xf numFmtId="3" fontId="23" fillId="0" borderId="39" xfId="78" applyNumberFormat="1" applyFont="1" applyFill="1" applyBorder="1" applyAlignment="1">
      <alignment vertical="center" wrapText="1"/>
    </xf>
    <xf numFmtId="3" fontId="20" fillId="0" borderId="39" xfId="78" applyNumberFormat="1" applyFont="1" applyFill="1" applyBorder="1" applyAlignment="1">
      <alignment vertical="center" wrapText="1"/>
    </xf>
    <xf numFmtId="3" fontId="21" fillId="0" borderId="39" xfId="78" applyNumberFormat="1" applyFont="1" applyBorder="1" applyAlignment="1">
      <alignment vertical="center" wrapText="1"/>
    </xf>
    <xf numFmtId="3" fontId="20" fillId="0" borderId="63" xfId="78" applyNumberFormat="1" applyFont="1" applyFill="1" applyBorder="1" applyAlignment="1">
      <alignment vertical="center" wrapText="1"/>
    </xf>
    <xf numFmtId="3" fontId="21" fillId="0" borderId="103" xfId="78" applyNumberFormat="1" applyFont="1" applyFill="1" applyBorder="1" applyAlignment="1">
      <alignment vertical="center"/>
    </xf>
    <xf numFmtId="3" fontId="21" fillId="0" borderId="57" xfId="78" applyNumberFormat="1" applyFont="1" applyBorder="1" applyAlignment="1">
      <alignment vertical="center" wrapText="1"/>
    </xf>
    <xf numFmtId="3" fontId="23" fillId="0" borderId="38" xfId="78" applyNumberFormat="1" applyFont="1" applyFill="1" applyBorder="1" applyAlignment="1">
      <alignment vertical="center" wrapText="1"/>
    </xf>
    <xf numFmtId="3" fontId="20" fillId="0" borderId="38" xfId="78" applyNumberFormat="1" applyFont="1" applyFill="1" applyBorder="1" applyAlignment="1">
      <alignment vertical="center" wrapText="1"/>
    </xf>
    <xf numFmtId="3" fontId="21" fillId="0" borderId="38" xfId="78" applyNumberFormat="1" applyFont="1" applyBorder="1" applyAlignment="1">
      <alignment vertical="center" wrapText="1"/>
    </xf>
    <xf numFmtId="3" fontId="20" fillId="0" borderId="62" xfId="78" applyNumberFormat="1" applyFont="1" applyFill="1" applyBorder="1" applyAlignment="1">
      <alignment vertical="center" wrapText="1"/>
    </xf>
    <xf numFmtId="3" fontId="21" fillId="0" borderId="45" xfId="78" applyNumberFormat="1" applyFont="1" applyFill="1" applyBorder="1" applyAlignment="1">
      <alignment vertical="center"/>
    </xf>
    <xf numFmtId="10" fontId="20" fillId="0" borderId="0" xfId="0" applyNumberFormat="1" applyFont="1" applyFill="1" applyBorder="1" applyAlignment="1">
      <alignment horizontal="left" vertical="center"/>
    </xf>
    <xf numFmtId="10" fontId="20" fillId="0" borderId="0" xfId="0" applyNumberFormat="1" applyFont="1" applyFill="1" applyBorder="1" applyAlignment="1">
      <alignment horizontal="center"/>
    </xf>
    <xf numFmtId="10" fontId="21" fillId="0" borderId="102" xfId="78" applyNumberFormat="1" applyFont="1" applyBorder="1" applyAlignment="1">
      <alignment vertical="center" wrapText="1"/>
    </xf>
    <xf numFmtId="10" fontId="23" fillId="0" borderId="77" xfId="78" applyNumberFormat="1" applyFont="1" applyFill="1" applyBorder="1" applyAlignment="1">
      <alignment vertical="center" wrapText="1"/>
    </xf>
    <xf numFmtId="10" fontId="20" fillId="0" borderId="77" xfId="78" applyNumberFormat="1" applyFont="1" applyFill="1" applyBorder="1" applyAlignment="1">
      <alignment vertical="center" wrapText="1"/>
    </xf>
    <xf numFmtId="10" fontId="21" fillId="0" borderId="77" xfId="78" applyNumberFormat="1" applyFont="1" applyBorder="1" applyAlignment="1">
      <alignment vertical="center" wrapText="1"/>
    </xf>
    <xf numFmtId="10" fontId="20" fillId="0" borderId="93" xfId="78" applyNumberFormat="1" applyFont="1" applyFill="1" applyBorder="1" applyAlignment="1">
      <alignment vertical="center" wrapText="1"/>
    </xf>
    <xf numFmtId="10" fontId="21" fillId="0" borderId="70" xfId="78" applyNumberFormat="1" applyFont="1" applyFill="1" applyBorder="1" applyAlignment="1">
      <alignment vertical="center"/>
    </xf>
    <xf numFmtId="10" fontId="20" fillId="0" borderId="0" xfId="78" applyNumberFormat="1" applyFont="1" applyFill="1" applyBorder="1"/>
    <xf numFmtId="3" fontId="21" fillId="0" borderId="128" xfId="77" applyNumberFormat="1" applyFont="1" applyBorder="1" applyAlignment="1">
      <alignment horizontal="center"/>
    </xf>
    <xf numFmtId="3" fontId="21" fillId="0" borderId="129" xfId="77" applyNumberFormat="1" applyFont="1" applyFill="1" applyBorder="1" applyAlignment="1">
      <alignment horizontal="center"/>
    </xf>
    <xf numFmtId="3" fontId="21" fillId="0" borderId="129" xfId="77" applyNumberFormat="1" applyFont="1" applyFill="1" applyBorder="1" applyAlignment="1">
      <alignment horizontal="left" wrapText="1" indent="2"/>
    </xf>
    <xf numFmtId="3" fontId="21" fillId="0" borderId="130" xfId="77" applyNumberFormat="1" applyFont="1" applyFill="1" applyBorder="1" applyAlignment="1">
      <alignment horizontal="center" wrapText="1"/>
    </xf>
    <xf numFmtId="3" fontId="21" fillId="0" borderId="131" xfId="77" applyNumberFormat="1" applyFont="1" applyFill="1" applyBorder="1" applyAlignment="1">
      <alignment horizontal="right"/>
    </xf>
    <xf numFmtId="3" fontId="21" fillId="0" borderId="132" xfId="77" applyNumberFormat="1" applyFont="1" applyBorder="1"/>
    <xf numFmtId="3" fontId="21" fillId="0" borderId="129" xfId="77" applyNumberFormat="1" applyFont="1" applyBorder="1"/>
    <xf numFmtId="3" fontId="21" fillId="0" borderId="129" xfId="77" applyNumberFormat="1" applyFont="1" applyFill="1" applyBorder="1"/>
    <xf numFmtId="3" fontId="21" fillId="0" borderId="133" xfId="77" applyNumberFormat="1" applyFont="1" applyBorder="1"/>
    <xf numFmtId="3" fontId="33" fillId="0" borderId="38" xfId="77" applyNumberFormat="1" applyFont="1" applyFill="1" applyBorder="1" applyAlignment="1">
      <alignment wrapText="1"/>
    </xf>
    <xf numFmtId="3" fontId="23" fillId="0" borderId="38" xfId="77" applyNumberFormat="1" applyFont="1" applyFill="1" applyBorder="1" applyAlignment="1">
      <alignment horizontal="left" wrapText="1" indent="2"/>
    </xf>
    <xf numFmtId="3" fontId="20" fillId="0" borderId="127" xfId="77" applyNumberFormat="1" applyFont="1" applyBorder="1" applyAlignment="1">
      <alignment horizontal="center" vertical="center" wrapText="1"/>
    </xf>
    <xf numFmtId="3" fontId="20" fillId="0" borderId="41" xfId="77" applyNumberFormat="1" applyFont="1" applyFill="1" applyBorder="1" applyAlignment="1">
      <alignment horizontal="right"/>
    </xf>
    <xf numFmtId="0" fontId="20" fillId="0" borderId="128" xfId="83" applyFont="1" applyFill="1" applyBorder="1" applyAlignment="1">
      <alignment horizontal="center"/>
    </xf>
    <xf numFmtId="0" fontId="20" fillId="0" borderId="129" xfId="83" applyFont="1" applyFill="1" applyBorder="1" applyAlignment="1">
      <alignment horizontal="center"/>
    </xf>
    <xf numFmtId="3" fontId="20" fillId="0" borderId="129" xfId="77" applyNumberFormat="1" applyFont="1" applyFill="1" applyBorder="1" applyAlignment="1">
      <alignment wrapText="1"/>
    </xf>
    <xf numFmtId="3" fontId="20" fillId="0" borderId="129" xfId="77" applyNumberFormat="1" applyFont="1" applyFill="1" applyBorder="1" applyAlignment="1">
      <alignment horizontal="center" wrapText="1"/>
    </xf>
    <xf numFmtId="3" fontId="20" fillId="0" borderId="133" xfId="77" applyNumberFormat="1" applyFont="1" applyFill="1" applyBorder="1" applyAlignment="1">
      <alignment horizontal="right"/>
    </xf>
    <xf numFmtId="3" fontId="21" fillId="0" borderId="134" xfId="79" applyNumberFormat="1" applyFont="1" applyFill="1" applyBorder="1" applyAlignment="1">
      <alignment horizontal="right"/>
    </xf>
    <xf numFmtId="3" fontId="21" fillId="0" borderId="129" xfId="79" applyNumberFormat="1" applyFont="1" applyFill="1" applyBorder="1" applyAlignment="1">
      <alignment horizontal="right"/>
    </xf>
    <xf numFmtId="3" fontId="21" fillId="0" borderId="130" xfId="79" applyNumberFormat="1" applyFont="1" applyFill="1" applyBorder="1" applyAlignment="1">
      <alignment horizontal="right"/>
    </xf>
    <xf numFmtId="3" fontId="20" fillId="0" borderId="135" xfId="79" applyNumberFormat="1" applyFont="1" applyFill="1" applyBorder="1" applyAlignment="1">
      <alignment horizontal="right"/>
    </xf>
    <xf numFmtId="206" fontId="28" fillId="0" borderId="120" xfId="82" applyNumberFormat="1" applyFont="1" applyFill="1" applyBorder="1" applyAlignment="1" applyProtection="1">
      <alignment vertical="center"/>
      <protection locked="0"/>
    </xf>
    <xf numFmtId="206" fontId="28" fillId="0" borderId="136" xfId="82" applyNumberFormat="1" applyFont="1" applyFill="1" applyBorder="1" applyAlignment="1" applyProtection="1">
      <alignment vertical="center"/>
    </xf>
    <xf numFmtId="0" fontId="22" fillId="0" borderId="69" xfId="82" applyFont="1" applyFill="1" applyBorder="1" applyAlignment="1" applyProtection="1">
      <alignment horizontal="left" vertical="center" indent="1"/>
    </xf>
    <xf numFmtId="206" fontId="22" fillId="0" borderId="69" xfId="82" applyNumberFormat="1" applyFont="1" applyFill="1" applyBorder="1" applyAlignment="1" applyProtection="1">
      <alignment vertical="center"/>
    </xf>
    <xf numFmtId="206" fontId="22" fillId="0" borderId="137" xfId="82" applyNumberFormat="1" applyFont="1" applyFill="1" applyBorder="1" applyAlignment="1" applyProtection="1">
      <alignment vertical="center"/>
    </xf>
    <xf numFmtId="3" fontId="21" fillId="0" borderId="45" xfId="77" applyNumberFormat="1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10" fontId="21" fillId="0" borderId="140" xfId="0" applyNumberFormat="1" applyFont="1" applyFill="1" applyBorder="1" applyAlignment="1">
      <alignment horizontal="center" vertical="center" wrapText="1"/>
    </xf>
    <xf numFmtId="10" fontId="21" fillId="0" borderId="4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/>
    </xf>
    <xf numFmtId="3" fontId="21" fillId="0" borderId="129" xfId="0" applyNumberFormat="1" applyFont="1" applyFill="1" applyBorder="1" applyAlignment="1">
      <alignment horizontal="center" vertical="center"/>
    </xf>
    <xf numFmtId="3" fontId="21" fillId="0" borderId="34" xfId="0" applyNumberFormat="1" applyFont="1" applyFill="1" applyBorder="1" applyAlignment="1">
      <alignment horizontal="center" vertical="center"/>
    </xf>
    <xf numFmtId="3" fontId="21" fillId="0" borderId="130" xfId="0" applyNumberFormat="1" applyFont="1" applyFill="1" applyBorder="1" applyAlignment="1">
      <alignment horizontal="center" vertical="center"/>
    </xf>
    <xf numFmtId="0" fontId="21" fillId="0" borderId="106" xfId="78" applyFont="1" applyFill="1" applyBorder="1" applyAlignment="1">
      <alignment horizontal="center" vertical="center" wrapText="1"/>
    </xf>
    <xf numFmtId="0" fontId="21" fillId="0" borderId="40" xfId="78" applyFont="1" applyFill="1" applyBorder="1" applyAlignment="1">
      <alignment horizontal="center" vertical="center" wrapText="1"/>
    </xf>
    <xf numFmtId="0" fontId="21" fillId="0" borderId="104" xfId="78" applyFont="1" applyBorder="1" applyAlignment="1">
      <alignment horizontal="center" vertical="center"/>
    </xf>
    <xf numFmtId="0" fontId="21" fillId="0" borderId="138" xfId="78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128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2" fillId="0" borderId="0" xfId="78" applyFont="1" applyBorder="1" applyAlignment="1">
      <alignment horizontal="center" vertical="center" wrapText="1"/>
    </xf>
    <xf numFmtId="0" fontId="21" fillId="0" borderId="139" xfId="78" applyFont="1" applyBorder="1" applyAlignment="1">
      <alignment horizontal="center" vertical="center" wrapText="1"/>
    </xf>
    <xf numFmtId="0" fontId="21" fillId="0" borderId="35" xfId="78" applyFont="1" applyBorder="1" applyAlignment="1">
      <alignment horizontal="center" vertical="center" wrapText="1"/>
    </xf>
    <xf numFmtId="0" fontId="21" fillId="0" borderId="106" xfId="78" applyFont="1" applyBorder="1" applyAlignment="1">
      <alignment horizontal="center" vertical="center" wrapText="1"/>
    </xf>
    <xf numFmtId="0" fontId="21" fillId="0" borderId="40" xfId="78" applyFont="1" applyBorder="1" applyAlignment="1">
      <alignment horizontal="center" vertical="center" wrapText="1"/>
    </xf>
    <xf numFmtId="3" fontId="21" fillId="0" borderId="0" xfId="77" applyNumberFormat="1" applyFont="1" applyBorder="1" applyAlignment="1">
      <alignment horizontal="center"/>
    </xf>
    <xf numFmtId="3" fontId="20" fillId="0" borderId="0" xfId="77" applyNumberFormat="1" applyFont="1" applyBorder="1" applyAlignment="1">
      <alignment horizontal="right"/>
    </xf>
    <xf numFmtId="3" fontId="20" fillId="0" borderId="0" xfId="77" applyNumberFormat="1" applyFont="1" applyAlignment="1">
      <alignment horizontal="left"/>
    </xf>
    <xf numFmtId="3" fontId="21" fillId="0" borderId="0" xfId="77" applyNumberFormat="1" applyFont="1" applyAlignment="1">
      <alignment horizontal="center"/>
    </xf>
    <xf numFmtId="3" fontId="22" fillId="0" borderId="0" xfId="77" applyNumberFormat="1" applyFont="1" applyAlignment="1">
      <alignment horizontal="center"/>
    </xf>
    <xf numFmtId="3" fontId="20" fillId="0" borderId="141" xfId="0" applyNumberFormat="1" applyFont="1" applyBorder="1" applyAlignment="1">
      <alignment horizontal="center" vertical="center" textRotation="90" wrapText="1"/>
    </xf>
    <xf numFmtId="0" fontId="29" fillId="0" borderId="142" xfId="0" applyFont="1" applyBorder="1" applyAlignment="1">
      <alignment horizontal="center" vertical="center" textRotation="90" wrapText="1"/>
    </xf>
    <xf numFmtId="3" fontId="20" fillId="0" borderId="143" xfId="77" applyNumberFormat="1" applyFont="1" applyFill="1" applyBorder="1" applyAlignment="1">
      <alignment horizontal="center" vertical="center" wrapText="1"/>
    </xf>
    <xf numFmtId="3" fontId="20" fillId="0" borderId="48" xfId="77" applyNumberFormat="1" applyFont="1" applyFill="1" applyBorder="1" applyAlignment="1">
      <alignment horizontal="center" vertical="center" wrapText="1"/>
    </xf>
    <xf numFmtId="3" fontId="22" fillId="0" borderId="0" xfId="77" applyNumberFormat="1" applyFont="1" applyAlignment="1">
      <alignment horizontal="center" vertical="center"/>
    </xf>
    <xf numFmtId="3" fontId="21" fillId="0" borderId="144" xfId="77" applyNumberFormat="1" applyFont="1" applyFill="1" applyBorder="1" applyAlignment="1">
      <alignment horizontal="center" vertical="center" wrapText="1"/>
    </xf>
    <xf numFmtId="3" fontId="21" fillId="0" borderId="145" xfId="77" applyNumberFormat="1" applyFont="1" applyFill="1" applyBorder="1" applyAlignment="1">
      <alignment horizontal="center" vertical="center" wrapText="1"/>
    </xf>
    <xf numFmtId="3" fontId="20" fillId="0" borderId="146" xfId="0" applyNumberFormat="1" applyFont="1" applyFill="1" applyBorder="1" applyAlignment="1">
      <alignment horizontal="center" vertical="center"/>
    </xf>
    <xf numFmtId="3" fontId="20" fillId="0" borderId="147" xfId="0" applyNumberFormat="1" applyFont="1" applyFill="1" applyBorder="1" applyAlignment="1">
      <alignment horizontal="center" vertical="center"/>
    </xf>
    <xf numFmtId="3" fontId="20" fillId="0" borderId="71" xfId="77" applyNumberFormat="1" applyFont="1" applyBorder="1" applyAlignment="1">
      <alignment horizontal="center" vertical="center" textRotation="90"/>
    </xf>
    <xf numFmtId="3" fontId="20" fillId="0" borderId="94" xfId="77" applyNumberFormat="1" applyFont="1" applyBorder="1" applyAlignment="1">
      <alignment horizontal="center" vertical="center" textRotation="90"/>
    </xf>
    <xf numFmtId="3" fontId="20" fillId="0" borderId="72" xfId="77" applyNumberFormat="1" applyFont="1" applyFill="1" applyBorder="1" applyAlignment="1">
      <alignment horizontal="center" vertical="center" textRotation="90"/>
    </xf>
    <xf numFmtId="3" fontId="20" fillId="0" borderId="95" xfId="77" applyNumberFormat="1" applyFont="1" applyFill="1" applyBorder="1" applyAlignment="1">
      <alignment horizontal="center" vertical="center" textRotation="90"/>
    </xf>
    <xf numFmtId="0" fontId="21" fillId="0" borderId="143" xfId="77" applyFont="1" applyBorder="1" applyAlignment="1">
      <alignment horizontal="center" vertical="center" wrapText="1"/>
    </xf>
    <xf numFmtId="0" fontId="21" fillId="0" borderId="48" xfId="77" applyFont="1" applyBorder="1" applyAlignment="1">
      <alignment horizontal="center" vertical="center" wrapText="1"/>
    </xf>
    <xf numFmtId="0" fontId="20" fillId="0" borderId="0" xfId="83" applyFont="1" applyBorder="1" applyAlignment="1">
      <alignment horizontal="left"/>
    </xf>
    <xf numFmtId="0" fontId="20" fillId="0" borderId="0" xfId="83" applyFont="1" applyBorder="1" applyAlignment="1">
      <alignment horizontal="center"/>
    </xf>
    <xf numFmtId="0" fontId="22" fillId="0" borderId="0" xfId="83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7" fillId="0" borderId="0" xfId="84" applyFont="1" applyFill="1" applyBorder="1" applyAlignment="1">
      <alignment horizontal="center" vertical="center"/>
    </xf>
    <xf numFmtId="0" fontId="32" fillId="0" borderId="148" xfId="82" applyFont="1" applyFill="1" applyBorder="1" applyAlignment="1" applyProtection="1">
      <alignment horizontal="left" vertical="center" indent="1"/>
    </xf>
    <xf numFmtId="0" fontId="32" fillId="0" borderId="31" xfId="82" applyFont="1" applyFill="1" applyBorder="1" applyAlignment="1" applyProtection="1">
      <alignment horizontal="left" vertical="center" indent="1"/>
    </xf>
    <xf numFmtId="0" fontId="32" fillId="0" borderId="149" xfId="82" applyFont="1" applyFill="1" applyBorder="1" applyAlignment="1" applyProtection="1">
      <alignment horizontal="left" vertical="center" indent="1"/>
    </xf>
    <xf numFmtId="0" fontId="32" fillId="0" borderId="150" xfId="82" applyFont="1" applyFill="1" applyBorder="1" applyAlignment="1" applyProtection="1">
      <alignment horizontal="left" vertical="center" indent="1"/>
    </xf>
    <xf numFmtId="0" fontId="32" fillId="0" borderId="97" xfId="82" applyFont="1" applyFill="1" applyBorder="1" applyAlignment="1" applyProtection="1">
      <alignment horizontal="left" vertical="center" indent="1"/>
    </xf>
    <xf numFmtId="0" fontId="32" fillId="0" borderId="70" xfId="82" applyFont="1" applyFill="1" applyBorder="1" applyAlignment="1" applyProtection="1">
      <alignment horizontal="left" vertical="center" indent="1"/>
    </xf>
    <xf numFmtId="0" fontId="22" fillId="0" borderId="0" xfId="84" applyFont="1" applyFill="1" applyBorder="1" applyAlignment="1">
      <alignment horizontal="center" vertical="center"/>
    </xf>
  </cellXfs>
  <cellStyles count="9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Ezres 3" xfId="55"/>
    <cellStyle name="Ezres 4" xfId="56"/>
    <cellStyle name="Figyelmeztetés" xfId="57" builtinId="11" customBuiltin="1"/>
    <cellStyle name="Good" xfId="58"/>
    <cellStyle name="Heading 1" xfId="59"/>
    <cellStyle name="Heading 2" xfId="60"/>
    <cellStyle name="Heading 3" xfId="61"/>
    <cellStyle name="Heading 4" xfId="62"/>
    <cellStyle name="Hivatkozott cella" xfId="63" builtinId="24" customBuiltin="1"/>
    <cellStyle name="Input" xfId="64"/>
    <cellStyle name="Jegyzet" xfId="65" builtinId="10" customBuiltin="1"/>
    <cellStyle name="Jó" xfId="66" builtinId="26" customBuiltin="1"/>
    <cellStyle name="Kimenet" xfId="67" builtinId="21" customBuiltin="1"/>
    <cellStyle name="Linked Cell" xfId="68"/>
    <cellStyle name="Magyarázó szöveg" xfId="69" builtinId="53" customBuiltin="1"/>
    <cellStyle name="Neutral" xfId="70"/>
    <cellStyle name="Normál" xfId="0" builtinId="0"/>
    <cellStyle name="Normál 2" xfId="71"/>
    <cellStyle name="Normál 3" xfId="72"/>
    <cellStyle name="Normál 4" xfId="73"/>
    <cellStyle name="Normál 5" xfId="74"/>
    <cellStyle name="Normál 6" xfId="75"/>
    <cellStyle name="Normál 7" xfId="76"/>
    <cellStyle name="Normál_2007.évi konc. összefoglaló bevétel 2" xfId="77"/>
    <cellStyle name="Normál_2011koltsegvetes (2) 2" xfId="78"/>
    <cellStyle name="Normál_Beruházási tábla 2007" xfId="79"/>
    <cellStyle name="Normál_EU-s tábla kv-hez" xfId="80"/>
    <cellStyle name="Normál_Intézményi bevétel-kiadás 2" xfId="81"/>
    <cellStyle name="Normál_SEGEDLETEK" xfId="82"/>
    <cellStyle name="Normál_Városfejlesztési Iroda - 2008. kv. tervezés" xfId="83"/>
    <cellStyle name="Normál_Városfejlesztési Iroda - 2008. kv. tervezés 2 2" xfId="84"/>
    <cellStyle name="Note" xfId="85"/>
    <cellStyle name="Output" xfId="86"/>
    <cellStyle name="Összesen" xfId="87" builtinId="25" customBuiltin="1"/>
    <cellStyle name="Rossz" xfId="88" builtinId="27" customBuiltin="1"/>
    <cellStyle name="Semleges" xfId="89" builtinId="28" customBuiltin="1"/>
    <cellStyle name="Számítás" xfId="90" builtinId="22" customBuiltin="1"/>
    <cellStyle name="Százalék 2" xfId="91"/>
    <cellStyle name="Százalék 3" xfId="92"/>
    <cellStyle name="Title" xfId="93"/>
    <cellStyle name="Total" xfId="94"/>
    <cellStyle name="Warning Text" xfId="9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0</xdr:rowOff>
    </xdr:from>
    <xdr:to>
      <xdr:col>5</xdr:col>
      <xdr:colOff>95250</xdr:colOff>
      <xdr:row>6</xdr:row>
      <xdr:rowOff>0</xdr:rowOff>
    </xdr:to>
    <xdr:sp macro="" textlink="">
      <xdr:nvSpPr>
        <xdr:cNvPr id="16649" name="AutoShape 1"/>
        <xdr:cNvSpPr>
          <a:spLocks/>
        </xdr:cNvSpPr>
      </xdr:nvSpPr>
      <xdr:spPr bwMode="auto">
        <a:xfrm>
          <a:off x="5743575" y="188595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zabina\Szennyv&#237;z%20T&#225;rsul&#225;s\2016.%20&#233;vi%20k&#246;ls&#233;gvet&#233;s%20eredeti\napirendi%20pont%202016.%20&#233;vi%20k&#246;lts&#233;gvet&#233;si%20terv%20elfogad&#225;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Bev"/>
      <sheetName val="2.Kiad"/>
      <sheetName val="3.Mérleg"/>
      <sheetName val="4.Előir.felh."/>
      <sheetName val="5.Többéve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43"/>
  <sheetViews>
    <sheetView view="pageBreakPreview" zoomScaleNormal="100" zoomScaleSheetLayoutView="100" workbookViewId="0">
      <selection activeCell="B1" sqref="B1:F1"/>
    </sheetView>
  </sheetViews>
  <sheetFormatPr defaultRowHeight="15"/>
  <cols>
    <col min="1" max="3" width="3.7109375" style="1" customWidth="1"/>
    <col min="4" max="5" width="5.7109375" style="1" customWidth="1"/>
    <col min="6" max="6" width="56.7109375" style="2" customWidth="1"/>
    <col min="7" max="7" width="12.7109375" style="9" customWidth="1"/>
    <col min="8" max="10" width="13.7109375" style="71" customWidth="1"/>
    <col min="11" max="11" width="29.7109375" style="9" customWidth="1"/>
    <col min="12" max="16384" width="9.140625" style="2"/>
  </cols>
  <sheetData>
    <row r="1" spans="1:24">
      <c r="B1" s="605" t="s">
        <v>285</v>
      </c>
      <c r="C1" s="605"/>
      <c r="D1" s="605"/>
      <c r="E1" s="605"/>
      <c r="F1" s="605"/>
      <c r="G1" s="235"/>
      <c r="H1" s="235"/>
      <c r="I1" s="235"/>
      <c r="J1" s="235"/>
    </row>
    <row r="2" spans="1:24">
      <c r="B2" s="606"/>
      <c r="C2" s="606"/>
      <c r="D2" s="606"/>
      <c r="E2" s="606"/>
      <c r="F2" s="606"/>
      <c r="G2" s="606"/>
      <c r="H2" s="606"/>
      <c r="I2" s="606"/>
      <c r="J2" s="606"/>
    </row>
    <row r="3" spans="1:24" s="236" customFormat="1" ht="17.25">
      <c r="A3" s="1"/>
      <c r="B3" s="607" t="s">
        <v>174</v>
      </c>
      <c r="C3" s="607"/>
      <c r="D3" s="607"/>
      <c r="E3" s="607"/>
      <c r="F3" s="607"/>
      <c r="G3" s="607"/>
      <c r="H3" s="607"/>
      <c r="I3" s="607"/>
      <c r="J3" s="607"/>
      <c r="K3" s="10"/>
    </row>
    <row r="4" spans="1:24" s="236" customFormat="1" ht="17.25">
      <c r="A4" s="1"/>
      <c r="B4" s="608" t="s">
        <v>257</v>
      </c>
      <c r="C4" s="608"/>
      <c r="D4" s="608"/>
      <c r="E4" s="608"/>
      <c r="F4" s="608"/>
      <c r="G4" s="608"/>
      <c r="H4" s="608"/>
      <c r="I4" s="608"/>
      <c r="J4" s="608"/>
      <c r="K4" s="10"/>
    </row>
    <row r="5" spans="1:24">
      <c r="B5" s="3"/>
      <c r="C5" s="3"/>
      <c r="D5" s="3"/>
      <c r="E5" s="3"/>
      <c r="F5" s="3"/>
      <c r="G5" s="604" t="s">
        <v>43</v>
      </c>
      <c r="H5" s="604"/>
      <c r="I5" s="604"/>
      <c r="J5" s="604"/>
    </row>
    <row r="6" spans="1:24" ht="15.75" thickBot="1">
      <c r="B6" s="237" t="s">
        <v>18</v>
      </c>
      <c r="C6" s="237" t="s">
        <v>19</v>
      </c>
      <c r="D6" s="237" t="s">
        <v>20</v>
      </c>
      <c r="E6" s="237" t="s">
        <v>21</v>
      </c>
      <c r="F6" s="237" t="s">
        <v>22</v>
      </c>
      <c r="G6" s="238" t="s">
        <v>23</v>
      </c>
      <c r="H6" s="239" t="s">
        <v>24</v>
      </c>
      <c r="I6" s="239" t="s">
        <v>28</v>
      </c>
      <c r="J6" s="239" t="s">
        <v>29</v>
      </c>
    </row>
    <row r="7" spans="1:24" s="78" customFormat="1" ht="60.75" thickBot="1">
      <c r="A7" s="76"/>
      <c r="B7" s="240" t="s">
        <v>1</v>
      </c>
      <c r="C7" s="241" t="s">
        <v>25</v>
      </c>
      <c r="D7" s="242" t="s">
        <v>30</v>
      </c>
      <c r="E7" s="242" t="s">
        <v>31</v>
      </c>
      <c r="F7" s="243" t="s">
        <v>44</v>
      </c>
      <c r="G7" s="554" t="s">
        <v>157</v>
      </c>
      <c r="H7" s="536" t="s">
        <v>145</v>
      </c>
      <c r="I7" s="244" t="s">
        <v>258</v>
      </c>
      <c r="J7" s="245" t="s">
        <v>259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</row>
    <row r="8" spans="1:24" s="254" customFormat="1" ht="30" customHeight="1">
      <c r="A8" s="76">
        <v>1</v>
      </c>
      <c r="B8" s="246"/>
      <c r="C8" s="247"/>
      <c r="D8" s="248">
        <v>1</v>
      </c>
      <c r="E8" s="248"/>
      <c r="F8" s="249" t="s">
        <v>83</v>
      </c>
      <c r="G8" s="250">
        <f>SUM(G9,G14,G20,G25)</f>
        <v>29755</v>
      </c>
      <c r="H8" s="537">
        <f>SUM(H9,H14,H20,H25)</f>
        <v>24241</v>
      </c>
      <c r="I8" s="250">
        <f>SUM(I9,I14,I20,I25)</f>
        <v>26117</v>
      </c>
      <c r="J8" s="251">
        <f>SUM(J9,J14,J20,J25)</f>
        <v>23536</v>
      </c>
      <c r="K8" s="252"/>
      <c r="L8" s="252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</row>
    <row r="9" spans="1:24" s="254" customFormat="1" ht="22.5" customHeight="1">
      <c r="A9" s="76">
        <v>2</v>
      </c>
      <c r="B9" s="255">
        <v>1</v>
      </c>
      <c r="C9" s="256"/>
      <c r="D9" s="257"/>
      <c r="E9" s="257">
        <v>1</v>
      </c>
      <c r="F9" s="258" t="s">
        <v>92</v>
      </c>
      <c r="G9" s="259">
        <f>SUM(G10,G13:G13)</f>
        <v>18690</v>
      </c>
      <c r="H9" s="538">
        <f>SUM(H10,H13:H13)</f>
        <v>14276</v>
      </c>
      <c r="I9" s="259">
        <f>SUM(I10,I13:I13)</f>
        <v>16152</v>
      </c>
      <c r="J9" s="260">
        <f>SUM(J10,J13:J13)</f>
        <v>16201</v>
      </c>
      <c r="K9" s="252"/>
      <c r="L9" s="252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</row>
    <row r="10" spans="1:24" s="267" customFormat="1">
      <c r="A10" s="76">
        <v>3</v>
      </c>
      <c r="B10" s="261"/>
      <c r="C10" s="262"/>
      <c r="D10" s="263"/>
      <c r="E10" s="263"/>
      <c r="F10" s="264" t="s">
        <v>111</v>
      </c>
      <c r="G10" s="265">
        <f>SUM(G11:G12)</f>
        <v>16057</v>
      </c>
      <c r="H10" s="539">
        <f>SUM(H11:H12)</f>
        <v>14276</v>
      </c>
      <c r="I10" s="265">
        <f>SUM(I11:I12)</f>
        <v>14467</v>
      </c>
      <c r="J10" s="266">
        <f>SUM(J11:J12)</f>
        <v>15201</v>
      </c>
      <c r="K10" s="9"/>
      <c r="L10" s="2"/>
    </row>
    <row r="11" spans="1:24" ht="30">
      <c r="A11" s="76">
        <v>4</v>
      </c>
      <c r="B11" s="268"/>
      <c r="C11" s="269"/>
      <c r="D11" s="269"/>
      <c r="E11" s="269"/>
      <c r="F11" s="270" t="s">
        <v>140</v>
      </c>
      <c r="G11" s="271">
        <f>16057-G12</f>
        <v>12788</v>
      </c>
      <c r="H11" s="540">
        <f>14255+21</f>
        <v>14276</v>
      </c>
      <c r="I11" s="272">
        <f>14255+21+78</f>
        <v>14354</v>
      </c>
      <c r="J11" s="273">
        <v>15201</v>
      </c>
    </row>
    <row r="12" spans="1:24" ht="30">
      <c r="A12" s="76">
        <v>5</v>
      </c>
      <c r="B12" s="261"/>
      <c r="C12" s="269"/>
      <c r="D12" s="269"/>
      <c r="E12" s="269"/>
      <c r="F12" s="270" t="s">
        <v>130</v>
      </c>
      <c r="G12" s="271">
        <v>3269</v>
      </c>
      <c r="H12" s="540"/>
      <c r="I12" s="272">
        <v>113</v>
      </c>
      <c r="J12" s="273"/>
    </row>
    <row r="13" spans="1:24" s="267" customFormat="1">
      <c r="A13" s="76">
        <v>6</v>
      </c>
      <c r="B13" s="261"/>
      <c r="C13" s="274"/>
      <c r="D13" s="269"/>
      <c r="E13" s="269"/>
      <c r="F13" s="275" t="s">
        <v>112</v>
      </c>
      <c r="G13" s="265">
        <v>2633</v>
      </c>
      <c r="H13" s="541"/>
      <c r="I13" s="276">
        <v>1685</v>
      </c>
      <c r="J13" s="277">
        <v>1000</v>
      </c>
      <c r="K13" s="79" t="s">
        <v>203</v>
      </c>
    </row>
    <row r="14" spans="1:24" s="267" customFormat="1" ht="22.5" customHeight="1">
      <c r="A14" s="76">
        <v>7</v>
      </c>
      <c r="B14" s="261">
        <v>1</v>
      </c>
      <c r="C14" s="262"/>
      <c r="D14" s="263"/>
      <c r="E14" s="263">
        <v>2</v>
      </c>
      <c r="F14" s="278" t="s">
        <v>32</v>
      </c>
      <c r="G14" s="265">
        <f>SUM(G15)</f>
        <v>9802</v>
      </c>
      <c r="H14" s="539">
        <f>SUM(H15)</f>
        <v>8782</v>
      </c>
      <c r="I14" s="265">
        <f>SUM(I15)</f>
        <v>8782</v>
      </c>
      <c r="J14" s="266">
        <f>SUM(J15)</f>
        <v>6000</v>
      </c>
      <c r="K14" s="9"/>
      <c r="L14" s="2"/>
    </row>
    <row r="15" spans="1:24" s="267" customFormat="1">
      <c r="A15" s="76">
        <v>8</v>
      </c>
      <c r="B15" s="261"/>
      <c r="C15" s="262"/>
      <c r="D15" s="263"/>
      <c r="E15" s="263"/>
      <c r="F15" s="264" t="s">
        <v>95</v>
      </c>
      <c r="G15" s="265">
        <f>SUM(G16:G19)</f>
        <v>9802</v>
      </c>
      <c r="H15" s="539">
        <f>SUM(H16:H19)</f>
        <v>8782</v>
      </c>
      <c r="I15" s="265">
        <f>SUM(I16:I19)</f>
        <v>8782</v>
      </c>
      <c r="J15" s="266">
        <f>SUM(J16:J19)</f>
        <v>6000</v>
      </c>
      <c r="K15" s="9"/>
      <c r="L15" s="2"/>
    </row>
    <row r="16" spans="1:24">
      <c r="A16" s="76">
        <v>9</v>
      </c>
      <c r="B16" s="261"/>
      <c r="C16" s="263"/>
      <c r="D16" s="263"/>
      <c r="E16" s="263"/>
      <c r="F16" s="279" t="s">
        <v>33</v>
      </c>
      <c r="G16" s="271">
        <v>8747</v>
      </c>
      <c r="H16" s="540">
        <v>7726</v>
      </c>
      <c r="I16" s="272">
        <v>7726</v>
      </c>
      <c r="J16" s="273">
        <v>5000</v>
      </c>
    </row>
    <row r="17" spans="1:24">
      <c r="A17" s="76">
        <v>10</v>
      </c>
      <c r="B17" s="261"/>
      <c r="C17" s="263"/>
      <c r="D17" s="263"/>
      <c r="E17" s="263"/>
      <c r="F17" s="279" t="s">
        <v>6</v>
      </c>
      <c r="G17" s="271">
        <v>995</v>
      </c>
      <c r="H17" s="540">
        <v>995</v>
      </c>
      <c r="I17" s="272">
        <v>995</v>
      </c>
      <c r="J17" s="273">
        <v>1000</v>
      </c>
      <c r="K17" s="79"/>
      <c r="L17" s="267"/>
      <c r="M17" s="267"/>
      <c r="N17" s="267"/>
    </row>
    <row r="18" spans="1:24">
      <c r="A18" s="76">
        <v>11</v>
      </c>
      <c r="B18" s="261"/>
      <c r="C18" s="263"/>
      <c r="D18" s="263"/>
      <c r="E18" s="263"/>
      <c r="F18" s="279" t="s">
        <v>94</v>
      </c>
      <c r="G18" s="271">
        <v>22</v>
      </c>
      <c r="H18" s="540">
        <v>22</v>
      </c>
      <c r="I18" s="272">
        <v>22</v>
      </c>
      <c r="J18" s="273"/>
      <c r="K18" s="280"/>
    </row>
    <row r="19" spans="1:24">
      <c r="A19" s="76">
        <v>12</v>
      </c>
      <c r="B19" s="261"/>
      <c r="C19" s="263"/>
      <c r="D19" s="263"/>
      <c r="E19" s="263"/>
      <c r="F19" s="279" t="s">
        <v>34</v>
      </c>
      <c r="G19" s="271">
        <v>38</v>
      </c>
      <c r="H19" s="540">
        <v>39</v>
      </c>
      <c r="I19" s="272">
        <v>39</v>
      </c>
      <c r="J19" s="273"/>
      <c r="K19" s="280"/>
    </row>
    <row r="20" spans="1:24" s="267" customFormat="1" ht="22.5" customHeight="1">
      <c r="A20" s="76">
        <v>13</v>
      </c>
      <c r="B20" s="261">
        <v>1</v>
      </c>
      <c r="C20" s="262"/>
      <c r="D20" s="263"/>
      <c r="E20" s="263">
        <v>3</v>
      </c>
      <c r="F20" s="278" t="s">
        <v>45</v>
      </c>
      <c r="G20" s="265">
        <f>SUM(G21:G24)</f>
        <v>1263</v>
      </c>
      <c r="H20" s="541">
        <f>SUM(H21:H24)</f>
        <v>1183</v>
      </c>
      <c r="I20" s="276">
        <f>SUM(I21:I24)</f>
        <v>1183</v>
      </c>
      <c r="J20" s="277">
        <f>SUM(J21:J24)</f>
        <v>1335</v>
      </c>
      <c r="K20" s="280"/>
      <c r="L20" s="2"/>
      <c r="M20" s="2"/>
      <c r="N20" s="2"/>
    </row>
    <row r="21" spans="1:24">
      <c r="A21" s="76">
        <v>14</v>
      </c>
      <c r="B21" s="261"/>
      <c r="C21" s="263"/>
      <c r="D21" s="263"/>
      <c r="E21" s="263"/>
      <c r="F21" s="281" t="s">
        <v>142</v>
      </c>
      <c r="G21" s="271"/>
      <c r="H21" s="540"/>
      <c r="I21" s="272"/>
      <c r="J21" s="273"/>
      <c r="K21" s="282"/>
      <c r="L21" s="119"/>
      <c r="M21" s="119"/>
      <c r="N21" s="119"/>
    </row>
    <row r="22" spans="1:24">
      <c r="A22" s="76">
        <v>15</v>
      </c>
      <c r="B22" s="261"/>
      <c r="C22" s="263"/>
      <c r="D22" s="263"/>
      <c r="E22" s="263"/>
      <c r="F22" s="281" t="s">
        <v>143</v>
      </c>
      <c r="G22" s="271">
        <v>1157</v>
      </c>
      <c r="H22" s="540">
        <v>1102</v>
      </c>
      <c r="I22" s="272">
        <v>1102</v>
      </c>
      <c r="J22" s="273">
        <v>1300</v>
      </c>
      <c r="K22" s="280"/>
      <c r="L22" s="9"/>
    </row>
    <row r="23" spans="1:24">
      <c r="A23" s="76">
        <v>16</v>
      </c>
      <c r="B23" s="261"/>
      <c r="C23" s="263"/>
      <c r="D23" s="263"/>
      <c r="E23" s="263"/>
      <c r="F23" s="281" t="s">
        <v>144</v>
      </c>
      <c r="G23" s="271"/>
      <c r="H23" s="540"/>
      <c r="I23" s="272"/>
      <c r="J23" s="273"/>
      <c r="K23" s="280"/>
      <c r="L23" s="9"/>
    </row>
    <row r="24" spans="1:24">
      <c r="A24" s="76">
        <v>17</v>
      </c>
      <c r="B24" s="261"/>
      <c r="C24" s="263"/>
      <c r="D24" s="263"/>
      <c r="E24" s="263"/>
      <c r="F24" s="281" t="s">
        <v>141</v>
      </c>
      <c r="G24" s="271">
        <f>81+25</f>
        <v>106</v>
      </c>
      <c r="H24" s="540">
        <v>81</v>
      </c>
      <c r="I24" s="272">
        <v>81</v>
      </c>
      <c r="J24" s="273">
        <v>35</v>
      </c>
      <c r="K24" s="280"/>
      <c r="L24" s="9"/>
    </row>
    <row r="25" spans="1:24" s="267" customFormat="1" ht="22.5" customHeight="1">
      <c r="A25" s="76">
        <v>18</v>
      </c>
      <c r="B25" s="283">
        <v>1</v>
      </c>
      <c r="C25" s="284"/>
      <c r="D25" s="285"/>
      <c r="E25" s="285">
        <v>4</v>
      </c>
      <c r="F25" s="286" t="s">
        <v>63</v>
      </c>
      <c r="G25" s="287"/>
      <c r="H25" s="542"/>
      <c r="I25" s="288"/>
      <c r="J25" s="289"/>
      <c r="K25" s="9"/>
      <c r="L25" s="2"/>
      <c r="M25" s="2"/>
      <c r="N25" s="2"/>
      <c r="O25" s="2"/>
      <c r="P25" s="2"/>
    </row>
    <row r="26" spans="1:24" s="254" customFormat="1" ht="30" customHeight="1">
      <c r="A26" s="76">
        <v>19</v>
      </c>
      <c r="B26" s="290"/>
      <c r="C26" s="291"/>
      <c r="D26" s="292">
        <v>2</v>
      </c>
      <c r="E26" s="292"/>
      <c r="F26" s="293" t="s">
        <v>86</v>
      </c>
      <c r="G26" s="294">
        <f>SUM(G27,G30,G31:G31)</f>
        <v>0</v>
      </c>
      <c r="H26" s="543">
        <f>SUM(H27,H30,H31:H31)</f>
        <v>0</v>
      </c>
      <c r="I26" s="294">
        <f>SUM(I27,I30,I31:I31)</f>
        <v>0</v>
      </c>
      <c r="J26" s="295">
        <f>SUM(J27,J30,J31:J31)</f>
        <v>0</v>
      </c>
      <c r="K26" s="9"/>
      <c r="L26" s="2"/>
      <c r="M26" s="2"/>
      <c r="N26" s="2"/>
      <c r="O26" s="267"/>
      <c r="P26" s="253"/>
      <c r="Q26" s="253"/>
      <c r="R26" s="253"/>
      <c r="S26" s="253"/>
      <c r="T26" s="253"/>
      <c r="U26" s="253"/>
      <c r="V26" s="253"/>
      <c r="W26" s="253"/>
      <c r="X26" s="253"/>
    </row>
    <row r="27" spans="1:24" s="267" customFormat="1" ht="22.5" customHeight="1">
      <c r="A27" s="76">
        <v>20</v>
      </c>
      <c r="B27" s="296">
        <v>1</v>
      </c>
      <c r="C27" s="297"/>
      <c r="D27" s="298"/>
      <c r="E27" s="257">
        <v>5</v>
      </c>
      <c r="F27" s="258" t="s">
        <v>93</v>
      </c>
      <c r="G27" s="299">
        <f>SUM(G28,G29:G29)</f>
        <v>0</v>
      </c>
      <c r="H27" s="544">
        <f>SUM(H28,H29:H29)</f>
        <v>0</v>
      </c>
      <c r="I27" s="299">
        <f>SUM(I28,I29:I29)</f>
        <v>0</v>
      </c>
      <c r="J27" s="300">
        <f>SUM(J28,J29:J29)</f>
        <v>0</v>
      </c>
      <c r="K27" s="9"/>
      <c r="L27" s="2"/>
      <c r="M27" s="2"/>
      <c r="N27" s="2"/>
    </row>
    <row r="28" spans="1:24" s="267" customFormat="1">
      <c r="A28" s="76">
        <v>21</v>
      </c>
      <c r="B28" s="261"/>
      <c r="C28" s="262"/>
      <c r="D28" s="263"/>
      <c r="E28" s="263"/>
      <c r="F28" s="264" t="s">
        <v>113</v>
      </c>
      <c r="G28" s="265"/>
      <c r="H28" s="539"/>
      <c r="I28" s="265"/>
      <c r="J28" s="266"/>
      <c r="K28" s="9"/>
      <c r="L28" s="2"/>
      <c r="M28" s="2"/>
      <c r="N28" s="2"/>
    </row>
    <row r="29" spans="1:24" s="267" customFormat="1">
      <c r="A29" s="76">
        <v>22</v>
      </c>
      <c r="B29" s="261"/>
      <c r="C29" s="274"/>
      <c r="D29" s="269"/>
      <c r="E29" s="269"/>
      <c r="F29" s="275" t="s">
        <v>114</v>
      </c>
      <c r="G29" s="276"/>
      <c r="H29" s="539"/>
      <c r="I29" s="265"/>
      <c r="J29" s="266"/>
      <c r="K29" s="9"/>
      <c r="L29" s="2"/>
    </row>
    <row r="30" spans="1:24" s="267" customFormat="1" ht="22.5" customHeight="1">
      <c r="A30" s="76">
        <v>23</v>
      </c>
      <c r="B30" s="261">
        <v>1</v>
      </c>
      <c r="C30" s="262"/>
      <c r="D30" s="263"/>
      <c r="E30" s="263">
        <v>6</v>
      </c>
      <c r="F30" s="278" t="s">
        <v>35</v>
      </c>
      <c r="G30" s="265"/>
      <c r="H30" s="539"/>
      <c r="I30" s="265"/>
      <c r="J30" s="266"/>
      <c r="K30" s="9"/>
      <c r="L30" s="2"/>
    </row>
    <row r="31" spans="1:24" s="267" customFormat="1" ht="22.5" customHeight="1">
      <c r="A31" s="76">
        <v>24</v>
      </c>
      <c r="B31" s="283">
        <v>1</v>
      </c>
      <c r="C31" s="284"/>
      <c r="D31" s="285"/>
      <c r="E31" s="285">
        <v>7</v>
      </c>
      <c r="F31" s="286" t="s">
        <v>68</v>
      </c>
      <c r="G31" s="287"/>
      <c r="H31" s="542"/>
      <c r="I31" s="288"/>
      <c r="J31" s="289"/>
      <c r="K31" s="9"/>
      <c r="L31" s="2"/>
    </row>
    <row r="32" spans="1:24" s="267" customFormat="1" ht="30" customHeight="1" thickBot="1">
      <c r="A32" s="76">
        <v>25</v>
      </c>
      <c r="B32" s="301"/>
      <c r="C32" s="302"/>
      <c r="D32" s="303"/>
      <c r="E32" s="303"/>
      <c r="F32" s="304" t="s">
        <v>36</v>
      </c>
      <c r="G32" s="305">
        <f>SUM(G8,G26)</f>
        <v>29755</v>
      </c>
      <c r="H32" s="545">
        <f>SUM(H8,H26)</f>
        <v>24241</v>
      </c>
      <c r="I32" s="305">
        <f>SUM(I8,I26)</f>
        <v>26117</v>
      </c>
      <c r="J32" s="306">
        <f>SUM(J8,J26)</f>
        <v>23536</v>
      </c>
      <c r="K32" s="9"/>
      <c r="L32" s="2"/>
    </row>
    <row r="33" spans="1:12" s="267" customFormat="1" ht="22.5" customHeight="1" thickTop="1" thickBot="1">
      <c r="A33" s="76">
        <v>26</v>
      </c>
      <c r="B33" s="307"/>
      <c r="C33" s="308"/>
      <c r="D33" s="309"/>
      <c r="E33" s="309"/>
      <c r="F33" s="310" t="s">
        <v>37</v>
      </c>
      <c r="G33" s="311">
        <f>+G32-'3.Onki'!G20</f>
        <v>-4591</v>
      </c>
      <c r="H33" s="546">
        <f>+H32-'3.Onki'!H20</f>
        <v>-7504</v>
      </c>
      <c r="I33" s="311">
        <f>+I32-'3.Onki'!I20</f>
        <v>-6365</v>
      </c>
      <c r="J33" s="312">
        <f>+J32-'3.Onki'!J20</f>
        <v>-14728</v>
      </c>
      <c r="K33" s="9"/>
      <c r="L33" s="2"/>
    </row>
    <row r="34" spans="1:12" s="267" customFormat="1" ht="30" customHeight="1">
      <c r="A34" s="76">
        <v>27</v>
      </c>
      <c r="B34" s="313"/>
      <c r="C34" s="314"/>
      <c r="D34" s="315"/>
      <c r="E34" s="315">
        <v>8</v>
      </c>
      <c r="F34" s="316" t="s">
        <v>38</v>
      </c>
      <c r="G34" s="317">
        <f>SUM(G35,G38)</f>
        <v>13376</v>
      </c>
      <c r="H34" s="547">
        <f>SUM(H35,H38)</f>
        <v>7504</v>
      </c>
      <c r="I34" s="318">
        <f>SUM(I35,I38)</f>
        <v>8865</v>
      </c>
      <c r="J34" s="319">
        <f>SUM(J35,J38)</f>
        <v>15337</v>
      </c>
      <c r="K34" s="9"/>
      <c r="L34" s="2"/>
    </row>
    <row r="35" spans="1:12" s="267" customFormat="1" ht="22.5" customHeight="1">
      <c r="A35" s="76">
        <v>28</v>
      </c>
      <c r="B35" s="320">
        <v>1</v>
      </c>
      <c r="C35" s="321"/>
      <c r="D35" s="322"/>
      <c r="E35" s="322"/>
      <c r="F35" s="323" t="s">
        <v>154</v>
      </c>
      <c r="G35" s="324">
        <f>SUM(G36:G37)</f>
        <v>12023</v>
      </c>
      <c r="H35" s="548">
        <f>SUM(H36:H37)</f>
        <v>7504</v>
      </c>
      <c r="I35" s="325">
        <f>SUM(I36:I37)</f>
        <v>7505</v>
      </c>
      <c r="J35" s="326">
        <f>SUM(J36:J37)</f>
        <v>5332</v>
      </c>
      <c r="K35" s="9"/>
      <c r="L35" s="2"/>
    </row>
    <row r="36" spans="1:12" s="332" customFormat="1">
      <c r="A36" s="76">
        <v>29</v>
      </c>
      <c r="B36" s="296"/>
      <c r="C36" s="327"/>
      <c r="D36" s="327"/>
      <c r="E36" s="327"/>
      <c r="F36" s="327" t="s">
        <v>138</v>
      </c>
      <c r="G36" s="328">
        <v>12023</v>
      </c>
      <c r="H36" s="549">
        <v>7504</v>
      </c>
      <c r="I36" s="329">
        <v>7505</v>
      </c>
      <c r="J36" s="330">
        <v>5332</v>
      </c>
      <c r="K36" s="331"/>
    </row>
    <row r="37" spans="1:12" s="332" customFormat="1">
      <c r="A37" s="76">
        <v>30</v>
      </c>
      <c r="B37" s="283"/>
      <c r="C37" s="333"/>
      <c r="D37" s="333"/>
      <c r="E37" s="333"/>
      <c r="F37" s="333" t="s">
        <v>139</v>
      </c>
      <c r="G37" s="334"/>
      <c r="H37" s="550"/>
      <c r="I37" s="335"/>
      <c r="J37" s="336"/>
      <c r="K37" s="331"/>
    </row>
    <row r="38" spans="1:12" s="267" customFormat="1" ht="22.5" customHeight="1">
      <c r="A38" s="76">
        <v>31</v>
      </c>
      <c r="B38" s="320">
        <v>1</v>
      </c>
      <c r="C38" s="321"/>
      <c r="D38" s="322"/>
      <c r="E38" s="322"/>
      <c r="F38" s="323" t="s">
        <v>155</v>
      </c>
      <c r="G38" s="337">
        <f>SUM(G39:G41)</f>
        <v>1353</v>
      </c>
      <c r="H38" s="551">
        <f>SUM(H39:H41)</f>
        <v>0</v>
      </c>
      <c r="I38" s="338">
        <f>SUM(I39:I41)</f>
        <v>1360</v>
      </c>
      <c r="J38" s="339">
        <f>SUM(J39:J41)</f>
        <v>10005</v>
      </c>
      <c r="K38" s="9"/>
      <c r="L38" s="2"/>
    </row>
    <row r="39" spans="1:12">
      <c r="A39" s="76">
        <v>32</v>
      </c>
      <c r="B39" s="296"/>
      <c r="C39" s="298"/>
      <c r="D39" s="298"/>
      <c r="E39" s="298"/>
      <c r="F39" s="340" t="s">
        <v>260</v>
      </c>
      <c r="G39" s="328"/>
      <c r="H39" s="549"/>
      <c r="I39" s="329"/>
      <c r="J39" s="330">
        <v>10005</v>
      </c>
    </row>
    <row r="40" spans="1:12">
      <c r="A40" s="76">
        <v>33</v>
      </c>
      <c r="B40" s="341"/>
      <c r="C40" s="342"/>
      <c r="D40" s="342"/>
      <c r="E40" s="342"/>
      <c r="F40" s="343" t="s">
        <v>146</v>
      </c>
      <c r="G40" s="344">
        <v>1353</v>
      </c>
      <c r="H40" s="552"/>
      <c r="I40" s="210">
        <v>1360</v>
      </c>
      <c r="J40" s="345"/>
    </row>
    <row r="41" spans="1:12">
      <c r="A41" s="76">
        <v>34</v>
      </c>
      <c r="B41" s="341"/>
      <c r="C41" s="342"/>
      <c r="D41" s="342"/>
      <c r="E41" s="342"/>
      <c r="F41" s="343" t="s">
        <v>115</v>
      </c>
      <c r="G41" s="344"/>
      <c r="H41" s="552"/>
      <c r="I41" s="210"/>
      <c r="J41" s="345"/>
    </row>
    <row r="42" spans="1:12" s="352" customFormat="1" ht="30" customHeight="1" thickBot="1">
      <c r="A42" s="76">
        <v>35</v>
      </c>
      <c r="B42" s="346"/>
      <c r="C42" s="347"/>
      <c r="D42" s="348"/>
      <c r="E42" s="348"/>
      <c r="F42" s="347" t="s">
        <v>39</v>
      </c>
      <c r="G42" s="349">
        <f>SUM(G32,G34)</f>
        <v>43131</v>
      </c>
      <c r="H42" s="553">
        <f>SUM(H32,H34)</f>
        <v>31745</v>
      </c>
      <c r="I42" s="350">
        <f>SUM(I32,I34)</f>
        <v>34982</v>
      </c>
      <c r="J42" s="351">
        <f>SUM(J32,J34)</f>
        <v>38873</v>
      </c>
      <c r="K42" s="10"/>
      <c r="L42" s="236"/>
    </row>
    <row r="43" spans="1:12">
      <c r="J43" s="71">
        <f>+J42-'3.Onki'!J25</f>
        <v>0</v>
      </c>
    </row>
  </sheetData>
  <mergeCells count="5">
    <mergeCell ref="G5:J5"/>
    <mergeCell ref="B1:F1"/>
    <mergeCell ref="B2:J2"/>
    <mergeCell ref="B3:J3"/>
    <mergeCell ref="B4:J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BreakPreview" zoomScaleNormal="100" zoomScaleSheetLayoutView="100" workbookViewId="0">
      <selection activeCell="B1" sqref="B1:C1"/>
    </sheetView>
  </sheetViews>
  <sheetFormatPr defaultRowHeight="15"/>
  <cols>
    <col min="1" max="1" width="3.7109375" style="224" customWidth="1"/>
    <col min="2" max="2" width="12.7109375" style="228" customWidth="1"/>
    <col min="3" max="3" width="70.7109375" style="225" customWidth="1"/>
    <col min="4" max="5" width="18.7109375" style="226" customWidth="1"/>
    <col min="6" max="6" width="18.7109375" style="575" customWidth="1"/>
    <col min="7" max="16384" width="9.140625" style="225"/>
  </cols>
  <sheetData>
    <row r="1" spans="1:6" s="220" customFormat="1" ht="15" customHeight="1">
      <c r="A1" s="219"/>
      <c r="B1" s="623" t="s">
        <v>283</v>
      </c>
      <c r="C1" s="623"/>
      <c r="D1" s="14"/>
      <c r="E1" s="14"/>
      <c r="F1" s="567"/>
    </row>
    <row r="2" spans="1:6" s="220" customFormat="1" ht="15" customHeight="1">
      <c r="A2" s="219"/>
      <c r="B2" s="227"/>
      <c r="C2" s="218"/>
      <c r="D2" s="14"/>
      <c r="E2" s="14"/>
      <c r="F2" s="567"/>
    </row>
    <row r="3" spans="1:6" s="220" customFormat="1" ht="15" customHeight="1">
      <c r="A3" s="219"/>
      <c r="B3" s="624" t="s">
        <v>208</v>
      </c>
      <c r="C3" s="624"/>
      <c r="D3" s="624"/>
      <c r="E3" s="624"/>
      <c r="F3" s="624"/>
    </row>
    <row r="4" spans="1:6" s="220" customFormat="1" ht="15" customHeight="1">
      <c r="A4" s="219"/>
      <c r="B4" s="624" t="s">
        <v>261</v>
      </c>
      <c r="C4" s="624"/>
      <c r="D4" s="624"/>
      <c r="E4" s="624"/>
      <c r="F4" s="624"/>
    </row>
    <row r="5" spans="1:6" s="7" customFormat="1">
      <c r="A5" s="3"/>
      <c r="B5" s="37"/>
      <c r="D5" s="39"/>
      <c r="E5" s="39"/>
      <c r="F5" s="39" t="s">
        <v>160</v>
      </c>
    </row>
    <row r="6" spans="1:6" s="3" customFormat="1" ht="15.75" thickBot="1">
      <c r="B6" s="3" t="s">
        <v>18</v>
      </c>
      <c r="C6" s="3" t="s">
        <v>19</v>
      </c>
      <c r="D6" s="221" t="s">
        <v>20</v>
      </c>
      <c r="E6" s="221" t="s">
        <v>21</v>
      </c>
      <c r="F6" s="568" t="s">
        <v>22</v>
      </c>
    </row>
    <row r="7" spans="1:6" s="3" customFormat="1" ht="22.5" customHeight="1">
      <c r="B7" s="621" t="s">
        <v>159</v>
      </c>
      <c r="C7" s="609" t="s">
        <v>44</v>
      </c>
      <c r="D7" s="615" t="s">
        <v>153</v>
      </c>
      <c r="E7" s="613" t="s">
        <v>262</v>
      </c>
      <c r="F7" s="611" t="s">
        <v>263</v>
      </c>
    </row>
    <row r="8" spans="1:6" s="3" customFormat="1" ht="22.5" customHeight="1" thickBot="1">
      <c r="B8" s="622"/>
      <c r="C8" s="610"/>
      <c r="D8" s="616"/>
      <c r="E8" s="614"/>
      <c r="F8" s="612"/>
    </row>
    <row r="9" spans="1:6" s="222" customFormat="1" ht="22.5" customHeight="1">
      <c r="A9" s="219">
        <v>1</v>
      </c>
      <c r="B9" s="625" t="s">
        <v>129</v>
      </c>
      <c r="C9" s="626"/>
      <c r="D9" s="555">
        <f>SUM(D10,D15,D16)</f>
        <v>7838656</v>
      </c>
      <c r="E9" s="561">
        <f>SUM(E10,E15,E16)</f>
        <v>8067475</v>
      </c>
      <c r="F9" s="569">
        <f>+E9/D9</f>
        <v>1.0291911011275403</v>
      </c>
    </row>
    <row r="10" spans="1:6" s="220" customFormat="1">
      <c r="A10" s="219">
        <v>2</v>
      </c>
      <c r="B10" s="229" t="s">
        <v>161</v>
      </c>
      <c r="C10" s="230" t="s">
        <v>10</v>
      </c>
      <c r="D10" s="556"/>
      <c r="E10" s="562"/>
      <c r="F10" s="570"/>
    </row>
    <row r="11" spans="1:6" s="220" customFormat="1">
      <c r="A11" s="219">
        <v>3</v>
      </c>
      <c r="B11" s="231" t="s">
        <v>162</v>
      </c>
      <c r="C11" s="232" t="s">
        <v>11</v>
      </c>
      <c r="D11" s="557">
        <v>1246570</v>
      </c>
      <c r="E11" s="563">
        <v>1246570</v>
      </c>
      <c r="F11" s="571">
        <f t="shared" ref="F11:F23" si="0">+E11/D11</f>
        <v>1</v>
      </c>
    </row>
    <row r="12" spans="1:6" s="220" customFormat="1">
      <c r="A12" s="219">
        <v>4</v>
      </c>
      <c r="B12" s="231" t="s">
        <v>163</v>
      </c>
      <c r="C12" s="232" t="s">
        <v>12</v>
      </c>
      <c r="D12" s="557">
        <v>1184000</v>
      </c>
      <c r="E12" s="563">
        <v>1184000</v>
      </c>
      <c r="F12" s="571">
        <f t="shared" si="0"/>
        <v>1</v>
      </c>
    </row>
    <row r="13" spans="1:6" s="220" customFormat="1">
      <c r="A13" s="219">
        <v>5</v>
      </c>
      <c r="B13" s="231" t="s">
        <v>164</v>
      </c>
      <c r="C13" s="232" t="s">
        <v>81</v>
      </c>
      <c r="D13" s="557">
        <v>100000</v>
      </c>
      <c r="E13" s="563">
        <v>100000</v>
      </c>
      <c r="F13" s="571">
        <f t="shared" si="0"/>
        <v>1</v>
      </c>
    </row>
    <row r="14" spans="1:6" s="220" customFormat="1">
      <c r="A14" s="219">
        <v>6</v>
      </c>
      <c r="B14" s="231" t="s">
        <v>165</v>
      </c>
      <c r="C14" s="232" t="s">
        <v>13</v>
      </c>
      <c r="D14" s="557">
        <v>735480</v>
      </c>
      <c r="E14" s="563">
        <v>735480</v>
      </c>
      <c r="F14" s="571">
        <f t="shared" si="0"/>
        <v>1</v>
      </c>
    </row>
    <row r="15" spans="1:6" s="223" customFormat="1">
      <c r="A15" s="219">
        <v>7</v>
      </c>
      <c r="B15" s="229" t="s">
        <v>166</v>
      </c>
      <c r="C15" s="230" t="s">
        <v>14</v>
      </c>
      <c r="D15" s="556">
        <f>SUM(D11:D14)</f>
        <v>3266050</v>
      </c>
      <c r="E15" s="562">
        <f>SUM(E11:E14)</f>
        <v>3266050</v>
      </c>
      <c r="F15" s="570">
        <f t="shared" si="0"/>
        <v>1</v>
      </c>
    </row>
    <row r="16" spans="1:6" s="220" customFormat="1">
      <c r="A16" s="219">
        <v>8</v>
      </c>
      <c r="B16" s="229" t="s">
        <v>167</v>
      </c>
      <c r="C16" s="232" t="s">
        <v>82</v>
      </c>
      <c r="D16" s="557">
        <v>4572606</v>
      </c>
      <c r="E16" s="563">
        <v>4801425</v>
      </c>
      <c r="F16" s="571">
        <f t="shared" si="0"/>
        <v>1.0500412674960407</v>
      </c>
    </row>
    <row r="17" spans="1:6" s="222" customFormat="1" ht="22.5" customHeight="1">
      <c r="A17" s="219">
        <v>9</v>
      </c>
      <c r="B17" s="627" t="s">
        <v>169</v>
      </c>
      <c r="C17" s="628"/>
      <c r="D17" s="558">
        <f>SUM(D18:D20)</f>
        <v>5216062</v>
      </c>
      <c r="E17" s="564">
        <f>SUM(E18:E20)</f>
        <v>5933440</v>
      </c>
      <c r="F17" s="572">
        <f t="shared" si="0"/>
        <v>1.1375324909864952</v>
      </c>
    </row>
    <row r="18" spans="1:6" s="220" customFormat="1">
      <c r="A18" s="219">
        <v>10</v>
      </c>
      <c r="B18" s="231" t="s">
        <v>170</v>
      </c>
      <c r="C18" s="232" t="s">
        <v>128</v>
      </c>
      <c r="D18" s="557">
        <v>2716062</v>
      </c>
      <c r="E18" s="563">
        <v>3212000</v>
      </c>
      <c r="F18" s="571">
        <f t="shared" si="0"/>
        <v>1.1825945063109753</v>
      </c>
    </row>
    <row r="19" spans="1:6" s="220" customFormat="1">
      <c r="A19" s="219">
        <v>11</v>
      </c>
      <c r="B19" s="231" t="s">
        <v>265</v>
      </c>
      <c r="C19" s="232" t="s">
        <v>264</v>
      </c>
      <c r="D19" s="557"/>
      <c r="E19" s="563">
        <v>221440</v>
      </c>
      <c r="F19" s="571"/>
    </row>
    <row r="20" spans="1:6" s="220" customFormat="1">
      <c r="A20" s="219">
        <v>12</v>
      </c>
      <c r="B20" s="231" t="s">
        <v>171</v>
      </c>
      <c r="C20" s="232" t="s">
        <v>168</v>
      </c>
      <c r="D20" s="557">
        <v>2500000</v>
      </c>
      <c r="E20" s="563">
        <v>2500000</v>
      </c>
      <c r="F20" s="571">
        <f t="shared" si="0"/>
        <v>1</v>
      </c>
    </row>
    <row r="21" spans="1:6" s="222" customFormat="1" ht="22.5" customHeight="1">
      <c r="A21" s="219">
        <v>13</v>
      </c>
      <c r="B21" s="617" t="s">
        <v>172</v>
      </c>
      <c r="C21" s="618"/>
      <c r="D21" s="558">
        <f>SUM(D22)</f>
        <v>1200000</v>
      </c>
      <c r="E21" s="564">
        <f>SUM(E22)</f>
        <v>1200000</v>
      </c>
      <c r="F21" s="572">
        <f t="shared" si="0"/>
        <v>1</v>
      </c>
    </row>
    <row r="22" spans="1:6" s="220" customFormat="1" ht="15.75" thickBot="1">
      <c r="A22" s="219">
        <v>14</v>
      </c>
      <c r="B22" s="233" t="s">
        <v>173</v>
      </c>
      <c r="C22" s="234" t="s">
        <v>15</v>
      </c>
      <c r="D22" s="559">
        <v>1200000</v>
      </c>
      <c r="E22" s="565">
        <v>1200000</v>
      </c>
      <c r="F22" s="573">
        <f t="shared" si="0"/>
        <v>1</v>
      </c>
    </row>
    <row r="23" spans="1:6" s="222" customFormat="1" ht="22.5" customHeight="1" thickBot="1">
      <c r="A23" s="219">
        <v>15</v>
      </c>
      <c r="B23" s="619" t="s">
        <v>124</v>
      </c>
      <c r="C23" s="620"/>
      <c r="D23" s="560">
        <f>SUM(D9,D17,D21)</f>
        <v>14254718</v>
      </c>
      <c r="E23" s="566">
        <f>SUM(E9,E17,E21)</f>
        <v>15200915</v>
      </c>
      <c r="F23" s="574">
        <f t="shared" si="0"/>
        <v>1.0663778125951</v>
      </c>
    </row>
  </sheetData>
  <mergeCells count="12">
    <mergeCell ref="B1:C1"/>
    <mergeCell ref="B3:F3"/>
    <mergeCell ref="B4:F4"/>
    <mergeCell ref="B9:C9"/>
    <mergeCell ref="B17:C17"/>
    <mergeCell ref="C7:C8"/>
    <mergeCell ref="F7:F8"/>
    <mergeCell ref="E7:E8"/>
    <mergeCell ref="D7:D8"/>
    <mergeCell ref="B21:C21"/>
    <mergeCell ref="B23:C23"/>
    <mergeCell ref="B7:B8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P61"/>
  <sheetViews>
    <sheetView view="pageBreakPreview" zoomScaleNormal="100" zoomScaleSheetLayoutView="100" workbookViewId="0">
      <pane ySplit="7" topLeftCell="A8" activePane="bottomLeft" state="frozen"/>
      <selection activeCell="D25" sqref="D25"/>
      <selection pane="bottomLeft" activeCell="B1" sqref="B1:F1"/>
    </sheetView>
  </sheetViews>
  <sheetFormatPr defaultRowHeight="15"/>
  <cols>
    <col min="1" max="1" width="3.7109375" style="76" customWidth="1"/>
    <col min="2" max="2" width="3.7109375" style="430" customWidth="1"/>
    <col min="3" max="3" width="3.7109375" style="429" customWidth="1"/>
    <col min="4" max="5" width="5.7109375" style="429" customWidth="1"/>
    <col min="6" max="6" width="56.7109375" style="78" customWidth="1"/>
    <col min="7" max="7" width="12.7109375" style="78" customWidth="1"/>
    <col min="8" max="10" width="13.7109375" style="78" customWidth="1"/>
    <col min="11" max="11" width="11" style="84" bestFit="1" customWidth="1"/>
    <col min="12" max="13" width="10.28515625" style="84" bestFit="1" customWidth="1"/>
    <col min="14" max="14" width="11.85546875" style="84" bestFit="1" customWidth="1"/>
    <col min="15" max="15" width="9.140625" style="84"/>
    <col min="16" max="16384" width="9.140625" style="78"/>
  </cols>
  <sheetData>
    <row r="1" spans="1:16">
      <c r="B1" s="631" t="s">
        <v>284</v>
      </c>
      <c r="C1" s="631"/>
      <c r="D1" s="631"/>
      <c r="E1" s="631"/>
      <c r="F1" s="631"/>
      <c r="G1" s="354"/>
      <c r="H1" s="354"/>
      <c r="I1" s="354"/>
      <c r="J1" s="354"/>
    </row>
    <row r="2" spans="1:16">
      <c r="B2" s="632"/>
      <c r="C2" s="632"/>
      <c r="D2" s="632"/>
      <c r="E2" s="632"/>
      <c r="F2" s="632"/>
      <c r="G2" s="632"/>
      <c r="H2" s="632"/>
      <c r="I2" s="632"/>
      <c r="J2" s="632"/>
    </row>
    <row r="3" spans="1:16" ht="17.25" customHeight="1">
      <c r="B3" s="633" t="s">
        <v>174</v>
      </c>
      <c r="C3" s="633"/>
      <c r="D3" s="633"/>
      <c r="E3" s="633"/>
      <c r="F3" s="633"/>
      <c r="G3" s="633"/>
      <c r="H3" s="633"/>
      <c r="I3" s="633"/>
      <c r="J3" s="633"/>
    </row>
    <row r="4" spans="1:16" ht="17.25" customHeight="1">
      <c r="B4" s="633" t="s">
        <v>271</v>
      </c>
      <c r="C4" s="633"/>
      <c r="D4" s="633"/>
      <c r="E4" s="633"/>
      <c r="F4" s="633"/>
      <c r="G4" s="633"/>
      <c r="H4" s="633"/>
      <c r="I4" s="633"/>
      <c r="J4" s="633"/>
      <c r="K4" s="629"/>
      <c r="L4" s="629"/>
      <c r="M4" s="629"/>
      <c r="N4" s="629"/>
      <c r="O4" s="629"/>
    </row>
    <row r="5" spans="1:16">
      <c r="B5" s="355"/>
      <c r="C5" s="356"/>
      <c r="D5" s="91"/>
      <c r="E5" s="356"/>
      <c r="F5" s="357"/>
      <c r="G5" s="630" t="s">
        <v>43</v>
      </c>
      <c r="H5" s="630"/>
      <c r="I5" s="630"/>
      <c r="J5" s="630"/>
    </row>
    <row r="6" spans="1:16" s="76" customFormat="1" ht="15.75" thickBot="1">
      <c r="B6" s="358" t="s">
        <v>18</v>
      </c>
      <c r="C6" s="91" t="s">
        <v>19</v>
      </c>
      <c r="D6" s="91" t="s">
        <v>20</v>
      </c>
      <c r="E6" s="91" t="s">
        <v>21</v>
      </c>
      <c r="F6" s="76" t="s">
        <v>22</v>
      </c>
      <c r="G6" s="96" t="s">
        <v>23</v>
      </c>
      <c r="H6" s="96" t="s">
        <v>24</v>
      </c>
      <c r="I6" s="96" t="s">
        <v>28</v>
      </c>
      <c r="J6" s="96" t="s">
        <v>29</v>
      </c>
      <c r="K6" s="95"/>
      <c r="L6" s="95"/>
      <c r="M6" s="95"/>
      <c r="N6" s="95"/>
      <c r="O6" s="95"/>
    </row>
    <row r="7" spans="1:16" s="359" customFormat="1" ht="60.75" thickBot="1">
      <c r="B7" s="360" t="s">
        <v>16</v>
      </c>
      <c r="C7" s="361" t="s">
        <v>25</v>
      </c>
      <c r="D7" s="353" t="s">
        <v>30</v>
      </c>
      <c r="E7" s="353" t="s">
        <v>31</v>
      </c>
      <c r="F7" s="362" t="s">
        <v>44</v>
      </c>
      <c r="G7" s="587" t="s">
        <v>158</v>
      </c>
      <c r="H7" s="363" t="s">
        <v>145</v>
      </c>
      <c r="I7" s="603" t="s">
        <v>258</v>
      </c>
      <c r="J7" s="364" t="s">
        <v>259</v>
      </c>
      <c r="K7" s="178"/>
      <c r="O7" s="178"/>
    </row>
    <row r="8" spans="1:16" s="86" customFormat="1" ht="30" customHeight="1">
      <c r="A8" s="76">
        <v>1</v>
      </c>
      <c r="B8" s="379" t="s">
        <v>122</v>
      </c>
      <c r="C8" s="380"/>
      <c r="D8" s="381"/>
      <c r="E8" s="381"/>
      <c r="F8" s="382" t="s">
        <v>119</v>
      </c>
      <c r="G8" s="383">
        <f>SUM(G9:G10,G13,G15)</f>
        <v>34346</v>
      </c>
      <c r="H8" s="384">
        <f>SUM(H9:H10,H13,H15)</f>
        <v>31745</v>
      </c>
      <c r="I8" s="383">
        <f>SUM(I9:I10,I13,I15)</f>
        <v>32482</v>
      </c>
      <c r="J8" s="385">
        <f>SUM(J9:J10,J13,J15)</f>
        <v>38264</v>
      </c>
      <c r="K8" s="133"/>
      <c r="L8" s="130"/>
      <c r="M8" s="133"/>
      <c r="N8" s="133"/>
      <c r="O8" s="133"/>
      <c r="P8" s="133"/>
    </row>
    <row r="9" spans="1:16" ht="18" customHeight="1">
      <c r="A9" s="76">
        <v>2</v>
      </c>
      <c r="B9" s="386"/>
      <c r="C9" s="387"/>
      <c r="D9" s="367">
        <v>1</v>
      </c>
      <c r="E9" s="387"/>
      <c r="F9" s="368" t="s">
        <v>87</v>
      </c>
      <c r="G9" s="368">
        <f>6526+1549+10785+898+3784+814</f>
        <v>24356</v>
      </c>
      <c r="H9" s="369">
        <f>6214+1574+10762+4750+1190</f>
        <v>24490</v>
      </c>
      <c r="I9" s="368">
        <v>28035</v>
      </c>
      <c r="J9" s="370">
        <v>30299</v>
      </c>
    </row>
    <row r="10" spans="1:16" ht="18" customHeight="1">
      <c r="A10" s="76">
        <v>3</v>
      </c>
      <c r="B10" s="371"/>
      <c r="C10" s="108"/>
      <c r="D10" s="108"/>
      <c r="E10" s="108"/>
      <c r="F10" s="388" t="s">
        <v>52</v>
      </c>
      <c r="G10" s="118">
        <f>SUM(G11,G12)</f>
        <v>0</v>
      </c>
      <c r="H10" s="389">
        <f>SUM(H11,H12)</f>
        <v>0</v>
      </c>
      <c r="I10" s="118">
        <f>SUM(I11,I12)</f>
        <v>0</v>
      </c>
      <c r="J10" s="390">
        <f>SUM(J11,J12)</f>
        <v>0</v>
      </c>
      <c r="P10" s="84"/>
    </row>
    <row r="11" spans="1:16" s="196" customFormat="1">
      <c r="A11" s="76">
        <v>4</v>
      </c>
      <c r="B11" s="391"/>
      <c r="C11" s="392"/>
      <c r="D11" s="392"/>
      <c r="E11" s="392"/>
      <c r="F11" s="393" t="s">
        <v>53</v>
      </c>
      <c r="G11" s="394"/>
      <c r="H11" s="395"/>
      <c r="I11" s="394"/>
      <c r="J11" s="396"/>
      <c r="K11" s="195"/>
      <c r="L11" s="195"/>
      <c r="M11" s="195"/>
      <c r="N11" s="195"/>
      <c r="O11" s="195"/>
      <c r="P11" s="195"/>
    </row>
    <row r="12" spans="1:16" s="196" customFormat="1">
      <c r="A12" s="76">
        <v>5</v>
      </c>
      <c r="B12" s="391"/>
      <c r="C12" s="392"/>
      <c r="D12" s="392"/>
      <c r="E12" s="392"/>
      <c r="F12" s="393" t="s">
        <v>54</v>
      </c>
      <c r="G12" s="394"/>
      <c r="H12" s="395"/>
      <c r="I12" s="394"/>
      <c r="J12" s="396"/>
      <c r="K12" s="195"/>
      <c r="L12" s="195"/>
      <c r="M12" s="195"/>
      <c r="N12" s="195"/>
      <c r="O12" s="195"/>
    </row>
    <row r="13" spans="1:16" ht="18" customHeight="1">
      <c r="A13" s="76">
        <v>6</v>
      </c>
      <c r="B13" s="371"/>
      <c r="C13" s="108"/>
      <c r="D13" s="108"/>
      <c r="E13" s="108"/>
      <c r="F13" s="397" t="s">
        <v>17</v>
      </c>
      <c r="G13" s="113"/>
      <c r="H13" s="372">
        <v>6855</v>
      </c>
      <c r="I13" s="113">
        <v>3394</v>
      </c>
      <c r="J13" s="373">
        <v>65</v>
      </c>
      <c r="P13" s="84"/>
    </row>
    <row r="14" spans="1:16">
      <c r="A14" s="76">
        <v>7</v>
      </c>
      <c r="B14" s="371"/>
      <c r="C14" s="108"/>
      <c r="D14" s="108"/>
      <c r="E14" s="108"/>
      <c r="F14" s="113"/>
      <c r="G14" s="118"/>
      <c r="H14" s="372"/>
      <c r="I14" s="113"/>
      <c r="J14" s="373"/>
      <c r="N14" s="398"/>
    </row>
    <row r="15" spans="1:16">
      <c r="A15" s="76">
        <v>8</v>
      </c>
      <c r="B15" s="399"/>
      <c r="C15" s="400"/>
      <c r="D15" s="108">
        <v>2</v>
      </c>
      <c r="E15" s="400"/>
      <c r="F15" s="113" t="s">
        <v>88</v>
      </c>
      <c r="G15" s="118">
        <f>SUM(G16:G18)</f>
        <v>9990</v>
      </c>
      <c r="H15" s="389">
        <f>SUM(H16:H18)</f>
        <v>400</v>
      </c>
      <c r="I15" s="118">
        <f>SUM(I16:I18)</f>
        <v>1053</v>
      </c>
      <c r="J15" s="390">
        <v>7900</v>
      </c>
    </row>
    <row r="16" spans="1:16">
      <c r="A16" s="76">
        <v>9</v>
      </c>
      <c r="B16" s="399"/>
      <c r="C16" s="400"/>
      <c r="D16" s="108"/>
      <c r="E16" s="108">
        <v>1</v>
      </c>
      <c r="F16" s="118" t="s">
        <v>27</v>
      </c>
      <c r="G16" s="118">
        <v>499</v>
      </c>
      <c r="H16" s="389">
        <v>400</v>
      </c>
      <c r="I16" s="118">
        <v>400</v>
      </c>
      <c r="J16" s="390">
        <v>400</v>
      </c>
    </row>
    <row r="17" spans="1:15">
      <c r="A17" s="76">
        <v>10</v>
      </c>
      <c r="B17" s="399"/>
      <c r="C17" s="400"/>
      <c r="D17" s="108"/>
      <c r="E17" s="108">
        <v>2</v>
      </c>
      <c r="F17" s="113" t="s">
        <v>40</v>
      </c>
      <c r="G17" s="118">
        <v>9491</v>
      </c>
      <c r="H17" s="372"/>
      <c r="I17" s="113">
        <v>653</v>
      </c>
      <c r="J17" s="373">
        <v>10000</v>
      </c>
    </row>
    <row r="18" spans="1:15">
      <c r="A18" s="76">
        <v>11</v>
      </c>
      <c r="B18" s="399"/>
      <c r="C18" s="400"/>
      <c r="D18" s="108"/>
      <c r="E18" s="108">
        <v>3</v>
      </c>
      <c r="F18" s="113" t="s">
        <v>116</v>
      </c>
      <c r="G18" s="118"/>
      <c r="H18" s="372"/>
      <c r="I18" s="113"/>
      <c r="J18" s="373">
        <f>SUM(I18:I18)</f>
        <v>0</v>
      </c>
    </row>
    <row r="19" spans="1:15" ht="15.75" thickBot="1">
      <c r="A19" s="76">
        <v>12</v>
      </c>
      <c r="B19" s="374"/>
      <c r="C19" s="375"/>
      <c r="D19" s="375"/>
      <c r="E19" s="375"/>
      <c r="F19" s="376"/>
      <c r="G19" s="376"/>
      <c r="H19" s="377"/>
      <c r="I19" s="376"/>
      <c r="J19" s="378"/>
    </row>
    <row r="20" spans="1:15" s="408" customFormat="1" ht="30" customHeight="1" thickBot="1">
      <c r="A20" s="76">
        <v>13</v>
      </c>
      <c r="B20" s="401"/>
      <c r="C20" s="402"/>
      <c r="D20" s="403"/>
      <c r="E20" s="402"/>
      <c r="F20" s="404" t="s">
        <v>102</v>
      </c>
      <c r="G20" s="405">
        <f>SUM(G8,)</f>
        <v>34346</v>
      </c>
      <c r="H20" s="406">
        <f>SUM(H8,)</f>
        <v>31745</v>
      </c>
      <c r="I20" s="405">
        <f>SUM(I8,)</f>
        <v>32482</v>
      </c>
      <c r="J20" s="407">
        <f>SUM(J8,)</f>
        <v>38264</v>
      </c>
    </row>
    <row r="21" spans="1:15" s="354" customFormat="1" ht="30" customHeight="1">
      <c r="A21" s="76">
        <v>14</v>
      </c>
      <c r="B21" s="409" t="s">
        <v>122</v>
      </c>
      <c r="C21" s="365"/>
      <c r="D21" s="365"/>
      <c r="E21" s="365"/>
      <c r="F21" s="410" t="s">
        <v>41</v>
      </c>
      <c r="G21" s="410">
        <f>SUM(G22:G24)</f>
        <v>1280</v>
      </c>
      <c r="H21" s="411">
        <f>SUM(H22:H24)</f>
        <v>0</v>
      </c>
      <c r="I21" s="410">
        <f>SUM(I22:I24)</f>
        <v>2500</v>
      </c>
      <c r="J21" s="412">
        <f>SUM(J22:J24)</f>
        <v>609</v>
      </c>
      <c r="K21" s="413"/>
      <c r="L21" s="413"/>
      <c r="M21" s="413"/>
      <c r="N21" s="413"/>
      <c r="O21" s="413"/>
    </row>
    <row r="22" spans="1:15" s="354" customFormat="1" ht="22.5" customHeight="1">
      <c r="A22" s="76">
        <v>15</v>
      </c>
      <c r="B22" s="366"/>
      <c r="C22" s="367"/>
      <c r="D22" s="367">
        <v>1</v>
      </c>
      <c r="E22" s="367"/>
      <c r="F22" s="414" t="s">
        <v>55</v>
      </c>
      <c r="G22" s="414"/>
      <c r="H22" s="415"/>
      <c r="I22" s="414"/>
      <c r="J22" s="416"/>
      <c r="K22" s="413"/>
      <c r="L22" s="413"/>
      <c r="M22" s="413"/>
      <c r="N22" s="413"/>
      <c r="O22" s="413"/>
    </row>
    <row r="23" spans="1:15">
      <c r="A23" s="76">
        <v>16</v>
      </c>
      <c r="B23" s="371"/>
      <c r="C23" s="108"/>
      <c r="D23" s="108"/>
      <c r="E23" s="108"/>
      <c r="F23" s="417" t="s">
        <v>147</v>
      </c>
      <c r="G23" s="113">
        <v>1280</v>
      </c>
      <c r="H23" s="372"/>
      <c r="I23" s="113">
        <v>2500</v>
      </c>
      <c r="J23" s="373">
        <v>609</v>
      </c>
    </row>
    <row r="24" spans="1:15" ht="22.5" customHeight="1" thickBot="1">
      <c r="A24" s="76">
        <v>17</v>
      </c>
      <c r="B24" s="371"/>
      <c r="C24" s="108"/>
      <c r="D24" s="108">
        <v>2</v>
      </c>
      <c r="E24" s="108"/>
      <c r="F24" s="418" t="s">
        <v>56</v>
      </c>
      <c r="G24" s="113"/>
      <c r="H24" s="372"/>
      <c r="I24" s="113"/>
      <c r="J24" s="373"/>
    </row>
    <row r="25" spans="1:15" s="408" customFormat="1" ht="30" customHeight="1" thickBot="1">
      <c r="A25" s="76">
        <v>18</v>
      </c>
      <c r="B25" s="401"/>
      <c r="C25" s="402"/>
      <c r="D25" s="403"/>
      <c r="E25" s="402"/>
      <c r="F25" s="419" t="s">
        <v>42</v>
      </c>
      <c r="G25" s="404">
        <f>SUM(G20:G21)</f>
        <v>35626</v>
      </c>
      <c r="H25" s="420">
        <f>SUM(H20:H21)</f>
        <v>31745</v>
      </c>
      <c r="I25" s="404">
        <f>SUM(I20:I21)</f>
        <v>34982</v>
      </c>
      <c r="J25" s="421">
        <f>SUM(J20:J21)</f>
        <v>38873</v>
      </c>
    </row>
    <row r="26" spans="1:15">
      <c r="B26" s="422"/>
      <c r="C26" s="423"/>
      <c r="D26" s="423"/>
      <c r="E26" s="423"/>
      <c r="F26" s="84"/>
      <c r="G26" s="424">
        <f>+-G25+'1.Onbe'!G42</f>
        <v>7505</v>
      </c>
      <c r="H26" s="424">
        <f>+-H25+'1.Onbe'!H42</f>
        <v>0</v>
      </c>
      <c r="I26" s="424">
        <f>+-I25+'1.Onbe'!I42</f>
        <v>0</v>
      </c>
      <c r="J26" s="424">
        <f>+-J25+'1.Onbe'!J42</f>
        <v>0</v>
      </c>
    </row>
    <row r="27" spans="1:15">
      <c r="B27" s="422"/>
      <c r="C27" s="423"/>
      <c r="D27" s="423"/>
      <c r="E27" s="423"/>
      <c r="F27" s="84"/>
      <c r="G27" s="84"/>
    </row>
    <row r="28" spans="1:15">
      <c r="B28" s="422"/>
      <c r="C28" s="423"/>
      <c r="D28" s="423"/>
      <c r="E28" s="423"/>
      <c r="F28" s="84"/>
      <c r="G28" s="84"/>
    </row>
    <row r="29" spans="1:15">
      <c r="B29" s="422"/>
      <c r="C29" s="423"/>
      <c r="D29" s="423"/>
      <c r="E29" s="423"/>
      <c r="F29" s="84"/>
      <c r="G29" s="84"/>
    </row>
    <row r="30" spans="1:15">
      <c r="B30" s="425"/>
      <c r="C30" s="426"/>
      <c r="D30" s="423"/>
      <c r="E30" s="426"/>
      <c r="F30" s="133"/>
      <c r="G30" s="133"/>
    </row>
    <row r="31" spans="1:15">
      <c r="B31" s="422"/>
      <c r="C31" s="423"/>
      <c r="D31" s="423"/>
      <c r="E31" s="423"/>
      <c r="F31" s="84"/>
      <c r="G31" s="84"/>
    </row>
    <row r="32" spans="1:15">
      <c r="B32" s="422"/>
      <c r="C32" s="423"/>
      <c r="D32" s="423"/>
      <c r="E32" s="423"/>
      <c r="F32" s="84"/>
      <c r="G32" s="84"/>
    </row>
    <row r="41" spans="1:15" s="86" customFormat="1">
      <c r="A41" s="88"/>
      <c r="B41" s="427"/>
      <c r="C41" s="428"/>
      <c r="D41" s="429"/>
      <c r="E41" s="428"/>
      <c r="K41" s="133"/>
      <c r="L41" s="133"/>
      <c r="M41" s="133"/>
      <c r="N41" s="133"/>
      <c r="O41" s="133"/>
    </row>
    <row r="46" spans="1:15" s="86" customFormat="1">
      <c r="A46" s="88"/>
      <c r="B46" s="427"/>
      <c r="C46" s="428"/>
      <c r="D46" s="429"/>
      <c r="E46" s="428"/>
      <c r="K46" s="133"/>
      <c r="L46" s="133"/>
      <c r="M46" s="133"/>
      <c r="N46" s="133"/>
      <c r="O46" s="133"/>
    </row>
    <row r="48" spans="1:15" s="86" customFormat="1">
      <c r="A48" s="88"/>
      <c r="B48" s="427"/>
      <c r="C48" s="428"/>
      <c r="D48" s="429"/>
      <c r="E48" s="428"/>
      <c r="K48" s="133"/>
      <c r="L48" s="133"/>
      <c r="M48" s="133"/>
      <c r="N48" s="133"/>
      <c r="O48" s="133"/>
    </row>
    <row r="55" spans="1:16" s="94" customFormat="1">
      <c r="A55" s="76"/>
      <c r="B55" s="430"/>
      <c r="C55" s="429"/>
      <c r="D55" s="429"/>
      <c r="E55" s="429"/>
      <c r="F55" s="84"/>
      <c r="G55" s="78"/>
      <c r="H55" s="78"/>
      <c r="I55" s="78"/>
      <c r="J55" s="78"/>
      <c r="K55" s="84"/>
      <c r="L55" s="84"/>
      <c r="M55" s="84"/>
      <c r="N55" s="84"/>
      <c r="O55" s="84"/>
      <c r="P55" s="78"/>
    </row>
    <row r="56" spans="1:16" s="94" customFormat="1">
      <c r="A56" s="76"/>
      <c r="B56" s="430"/>
      <c r="C56" s="429"/>
      <c r="D56" s="429"/>
      <c r="E56" s="429"/>
      <c r="F56" s="84"/>
      <c r="G56" s="78"/>
      <c r="H56" s="78"/>
      <c r="I56" s="78"/>
      <c r="J56" s="78"/>
      <c r="K56" s="84"/>
      <c r="L56" s="84"/>
      <c r="M56" s="84"/>
      <c r="N56" s="84"/>
      <c r="O56" s="84"/>
      <c r="P56" s="78"/>
    </row>
    <row r="57" spans="1:16" s="94" customFormat="1">
      <c r="A57" s="76"/>
      <c r="B57" s="430"/>
      <c r="C57" s="429"/>
      <c r="D57" s="429"/>
      <c r="E57" s="429"/>
      <c r="F57" s="84"/>
      <c r="G57" s="78"/>
      <c r="H57" s="78"/>
      <c r="I57" s="78"/>
      <c r="J57" s="78"/>
      <c r="K57" s="84"/>
      <c r="L57" s="84"/>
      <c r="M57" s="84"/>
      <c r="N57" s="84"/>
      <c r="O57" s="84"/>
      <c r="P57" s="78"/>
    </row>
    <row r="58" spans="1:16" s="94" customFormat="1">
      <c r="A58" s="76"/>
      <c r="B58" s="430"/>
      <c r="C58" s="429"/>
      <c r="D58" s="429"/>
      <c r="E58" s="429"/>
      <c r="F58" s="84"/>
      <c r="G58" s="78"/>
      <c r="H58" s="78"/>
      <c r="I58" s="78"/>
      <c r="J58" s="78"/>
      <c r="K58" s="84"/>
      <c r="L58" s="84"/>
      <c r="M58" s="84"/>
      <c r="N58" s="84"/>
      <c r="O58" s="84"/>
      <c r="P58" s="78"/>
    </row>
    <row r="59" spans="1:16" s="94" customFormat="1">
      <c r="A59" s="76"/>
      <c r="B59" s="430"/>
      <c r="C59" s="429"/>
      <c r="D59" s="429"/>
      <c r="E59" s="429"/>
      <c r="F59" s="84"/>
      <c r="G59" s="78"/>
      <c r="H59" s="78"/>
      <c r="I59" s="78"/>
      <c r="J59" s="78"/>
      <c r="K59" s="84"/>
      <c r="L59" s="84"/>
      <c r="M59" s="84"/>
      <c r="N59" s="84"/>
      <c r="O59" s="84"/>
      <c r="P59" s="78"/>
    </row>
    <row r="60" spans="1:16" s="94" customFormat="1">
      <c r="A60" s="76"/>
      <c r="B60" s="430"/>
      <c r="C60" s="429"/>
      <c r="D60" s="429"/>
      <c r="E60" s="429"/>
      <c r="F60" s="84"/>
      <c r="G60" s="78"/>
      <c r="H60" s="78"/>
      <c r="I60" s="78"/>
      <c r="J60" s="78"/>
      <c r="K60" s="84"/>
      <c r="L60" s="84"/>
      <c r="M60" s="84"/>
      <c r="N60" s="84"/>
      <c r="O60" s="84"/>
      <c r="P60" s="78"/>
    </row>
    <row r="61" spans="1:16" s="94" customFormat="1">
      <c r="A61" s="76"/>
      <c r="B61" s="430"/>
      <c r="C61" s="429"/>
      <c r="D61" s="429"/>
      <c r="E61" s="429"/>
      <c r="F61" s="84"/>
      <c r="G61" s="78"/>
      <c r="H61" s="78"/>
      <c r="I61" s="78"/>
      <c r="J61" s="78"/>
      <c r="K61" s="84"/>
      <c r="L61" s="84"/>
      <c r="M61" s="84"/>
      <c r="N61" s="84"/>
      <c r="O61" s="84"/>
      <c r="P61" s="78"/>
    </row>
  </sheetData>
  <mergeCells count="6">
    <mergeCell ref="K4:O4"/>
    <mergeCell ref="G5:J5"/>
    <mergeCell ref="B1:F1"/>
    <mergeCell ref="B2:J2"/>
    <mergeCell ref="B3:J3"/>
    <mergeCell ref="B4:J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M191"/>
  <sheetViews>
    <sheetView view="pageBreakPreview" topLeftCell="B1" zoomScaleNormal="100" zoomScaleSheetLayoutView="100" workbookViewId="0">
      <selection activeCell="B1" sqref="B1:E1"/>
    </sheetView>
  </sheetViews>
  <sheetFormatPr defaultRowHeight="15"/>
  <cols>
    <col min="1" max="1" width="3.7109375" style="89" customWidth="1"/>
    <col min="2" max="2" width="3.7109375" style="76" customWidth="1"/>
    <col min="3" max="3" width="3.7109375" style="91" customWidth="1"/>
    <col min="4" max="4" width="13.7109375" style="91" customWidth="1"/>
    <col min="5" max="5" width="50.7109375" style="129" customWidth="1"/>
    <col min="6" max="6" width="5.7109375" style="76" customWidth="1"/>
    <col min="7" max="7" width="15.7109375" style="130" customWidth="1"/>
    <col min="8" max="12" width="13.7109375" style="78" customWidth="1"/>
    <col min="13" max="13" width="5.7109375" style="78" customWidth="1"/>
    <col min="14" max="16384" width="9.140625" style="78"/>
  </cols>
  <sheetData>
    <row r="1" spans="1:13">
      <c r="B1" s="631" t="s">
        <v>286</v>
      </c>
      <c r="C1" s="631"/>
      <c r="D1" s="631"/>
      <c r="E1" s="631"/>
      <c r="G1" s="87"/>
    </row>
    <row r="2" spans="1:13" ht="17.25" customHeight="1">
      <c r="B2" s="633" t="s">
        <v>175</v>
      </c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76"/>
    </row>
    <row r="3" spans="1:13" s="431" customFormat="1" ht="17.25" customHeight="1">
      <c r="A3" s="89"/>
      <c r="B3" s="638" t="s">
        <v>266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90"/>
    </row>
    <row r="4" spans="1:13">
      <c r="E4" s="92"/>
      <c r="F4" s="93"/>
      <c r="G4" s="87"/>
      <c r="L4" s="87" t="s">
        <v>43</v>
      </c>
      <c r="M4" s="87"/>
    </row>
    <row r="5" spans="1:13" s="76" customFormat="1" ht="15.75" thickBot="1">
      <c r="A5" s="178"/>
      <c r="B5" s="76" t="s">
        <v>18</v>
      </c>
      <c r="C5" s="96" t="s">
        <v>19</v>
      </c>
      <c r="D5" s="96" t="s">
        <v>20</v>
      </c>
      <c r="E5" s="97" t="s">
        <v>21</v>
      </c>
      <c r="F5" s="76" t="s">
        <v>22</v>
      </c>
      <c r="G5" s="76" t="s">
        <v>23</v>
      </c>
      <c r="H5" s="76" t="s">
        <v>24</v>
      </c>
      <c r="I5" s="76" t="s">
        <v>28</v>
      </c>
      <c r="J5" s="76" t="s">
        <v>29</v>
      </c>
      <c r="K5" s="76" t="s">
        <v>84</v>
      </c>
      <c r="L5" s="76" t="s">
        <v>85</v>
      </c>
    </row>
    <row r="6" spans="1:13" s="90" customFormat="1" ht="15" customHeight="1">
      <c r="A6" s="178"/>
      <c r="B6" s="643" t="s">
        <v>1</v>
      </c>
      <c r="C6" s="645" t="s">
        <v>25</v>
      </c>
      <c r="D6" s="636" t="s">
        <v>176</v>
      </c>
      <c r="E6" s="647" t="s">
        <v>44</v>
      </c>
      <c r="F6" s="634" t="s">
        <v>107</v>
      </c>
      <c r="G6" s="639" t="s">
        <v>267</v>
      </c>
      <c r="H6" s="641" t="s">
        <v>87</v>
      </c>
      <c r="I6" s="641"/>
      <c r="J6" s="641"/>
      <c r="K6" s="641"/>
      <c r="L6" s="642"/>
      <c r="M6" s="80"/>
    </row>
    <row r="7" spans="1:13" s="90" customFormat="1" ht="45.75" thickBot="1">
      <c r="A7" s="178"/>
      <c r="B7" s="644"/>
      <c r="C7" s="646"/>
      <c r="D7" s="637"/>
      <c r="E7" s="648"/>
      <c r="F7" s="635"/>
      <c r="G7" s="640"/>
      <c r="H7" s="175" t="s">
        <v>60</v>
      </c>
      <c r="I7" s="176" t="s">
        <v>89</v>
      </c>
      <c r="J7" s="176" t="s">
        <v>62</v>
      </c>
      <c r="K7" s="176" t="s">
        <v>90</v>
      </c>
      <c r="L7" s="177" t="s">
        <v>64</v>
      </c>
      <c r="M7" s="81"/>
    </row>
    <row r="8" spans="1:13" ht="30">
      <c r="A8" s="437">
        <v>1</v>
      </c>
      <c r="B8" s="438">
        <v>1</v>
      </c>
      <c r="C8" s="439">
        <v>1</v>
      </c>
      <c r="D8" s="439" t="s">
        <v>177</v>
      </c>
      <c r="E8" s="101" t="s">
        <v>178</v>
      </c>
      <c r="F8" s="102" t="s">
        <v>85</v>
      </c>
      <c r="G8" s="140"/>
      <c r="H8" s="103"/>
      <c r="I8" s="104"/>
      <c r="J8" s="105"/>
      <c r="K8" s="104"/>
      <c r="L8" s="106"/>
      <c r="M8" s="84"/>
    </row>
    <row r="9" spans="1:13" s="86" customFormat="1">
      <c r="A9" s="178">
        <v>2</v>
      </c>
      <c r="B9" s="197"/>
      <c r="C9" s="198"/>
      <c r="D9" s="198"/>
      <c r="E9" s="199" t="s">
        <v>131</v>
      </c>
      <c r="F9" s="200"/>
      <c r="G9" s="194">
        <f>SUM(H9:L9)</f>
        <v>3696</v>
      </c>
      <c r="H9" s="201">
        <v>2716</v>
      </c>
      <c r="I9" s="202">
        <v>405</v>
      </c>
      <c r="J9" s="203">
        <v>575</v>
      </c>
      <c r="K9" s="202"/>
      <c r="L9" s="204"/>
      <c r="M9" s="133"/>
    </row>
    <row r="10" spans="1:13" ht="22.5" customHeight="1">
      <c r="A10" s="437">
        <v>3</v>
      </c>
      <c r="B10" s="107"/>
      <c r="C10" s="108">
        <v>2</v>
      </c>
      <c r="D10" s="108" t="s">
        <v>179</v>
      </c>
      <c r="E10" s="109" t="s">
        <v>180</v>
      </c>
      <c r="F10" s="110" t="s">
        <v>85</v>
      </c>
      <c r="G10" s="141"/>
      <c r="H10" s="112"/>
      <c r="I10" s="113"/>
      <c r="J10" s="113"/>
      <c r="K10" s="113"/>
      <c r="L10" s="114"/>
      <c r="M10" s="84"/>
    </row>
    <row r="11" spans="1:13" s="86" customFormat="1">
      <c r="A11" s="178">
        <v>4</v>
      </c>
      <c r="B11" s="197"/>
      <c r="C11" s="198"/>
      <c r="D11" s="198"/>
      <c r="E11" s="199" t="s">
        <v>131</v>
      </c>
      <c r="F11" s="200"/>
      <c r="G11" s="194">
        <f>SUM(H11:L11)</f>
        <v>405</v>
      </c>
      <c r="H11" s="201"/>
      <c r="I11" s="202"/>
      <c r="J11" s="203">
        <v>405</v>
      </c>
      <c r="K11" s="202"/>
      <c r="L11" s="204"/>
      <c r="M11" s="133"/>
    </row>
    <row r="12" spans="1:13" ht="30">
      <c r="A12" s="437">
        <v>5</v>
      </c>
      <c r="B12" s="107"/>
      <c r="C12" s="174">
        <v>3</v>
      </c>
      <c r="D12" s="174" t="s">
        <v>181</v>
      </c>
      <c r="E12" s="115" t="s">
        <v>205</v>
      </c>
      <c r="F12" s="110" t="s">
        <v>85</v>
      </c>
      <c r="G12" s="141"/>
      <c r="H12" s="112"/>
      <c r="I12" s="113"/>
      <c r="J12" s="113"/>
      <c r="K12" s="113"/>
      <c r="L12" s="114"/>
      <c r="M12" s="84"/>
    </row>
    <row r="13" spans="1:13" s="86" customFormat="1">
      <c r="A13" s="178">
        <v>6</v>
      </c>
      <c r="B13" s="197"/>
      <c r="C13" s="198"/>
      <c r="D13" s="198"/>
      <c r="E13" s="199" t="s">
        <v>131</v>
      </c>
      <c r="F13" s="200"/>
      <c r="G13" s="194">
        <f>SUM(H13:L13)</f>
        <v>420</v>
      </c>
      <c r="H13" s="201"/>
      <c r="I13" s="202"/>
      <c r="J13" s="203">
        <v>420</v>
      </c>
      <c r="K13" s="202"/>
      <c r="L13" s="204"/>
      <c r="M13" s="133"/>
    </row>
    <row r="14" spans="1:13" ht="22.5" customHeight="1">
      <c r="A14" s="437">
        <v>7</v>
      </c>
      <c r="B14" s="107"/>
      <c r="C14" s="108">
        <v>4</v>
      </c>
      <c r="D14" s="108" t="s">
        <v>182</v>
      </c>
      <c r="E14" s="116" t="s">
        <v>183</v>
      </c>
      <c r="F14" s="110" t="s">
        <v>85</v>
      </c>
      <c r="G14" s="141"/>
      <c r="H14" s="117"/>
      <c r="I14" s="118"/>
      <c r="J14" s="118"/>
      <c r="K14" s="113"/>
      <c r="L14" s="114"/>
      <c r="M14" s="84"/>
    </row>
    <row r="15" spans="1:13" s="86" customFormat="1">
      <c r="A15" s="178">
        <v>8</v>
      </c>
      <c r="B15" s="197"/>
      <c r="C15" s="198"/>
      <c r="D15" s="198"/>
      <c r="E15" s="199" t="s">
        <v>131</v>
      </c>
      <c r="F15" s="200"/>
      <c r="G15" s="194">
        <f>SUM(H15:L15)</f>
        <v>380</v>
      </c>
      <c r="H15" s="201"/>
      <c r="I15" s="202"/>
      <c r="J15" s="203">
        <v>380</v>
      </c>
      <c r="K15" s="202"/>
      <c r="L15" s="204"/>
      <c r="M15" s="133"/>
    </row>
    <row r="16" spans="1:13" ht="22.5" customHeight="1">
      <c r="A16" s="437">
        <v>9</v>
      </c>
      <c r="B16" s="107"/>
      <c r="C16" s="108">
        <v>5</v>
      </c>
      <c r="D16" s="108" t="s">
        <v>184</v>
      </c>
      <c r="E16" s="109" t="s">
        <v>26</v>
      </c>
      <c r="F16" s="110" t="s">
        <v>85</v>
      </c>
      <c r="G16" s="141"/>
      <c r="H16" s="112"/>
      <c r="I16" s="113"/>
      <c r="J16" s="113"/>
      <c r="K16" s="113"/>
      <c r="L16" s="114"/>
      <c r="M16" s="84"/>
    </row>
    <row r="17" spans="1:13" s="86" customFormat="1">
      <c r="A17" s="178">
        <v>10</v>
      </c>
      <c r="B17" s="197"/>
      <c r="C17" s="198"/>
      <c r="D17" s="198"/>
      <c r="E17" s="199" t="s">
        <v>131</v>
      </c>
      <c r="F17" s="200"/>
      <c r="G17" s="194">
        <f>SUM(H17:L17)</f>
        <v>1525</v>
      </c>
      <c r="H17" s="201"/>
      <c r="I17" s="202"/>
      <c r="J17" s="203">
        <v>1525</v>
      </c>
      <c r="K17" s="202"/>
      <c r="L17" s="204"/>
      <c r="M17" s="133"/>
    </row>
    <row r="18" spans="1:13" ht="22.5" customHeight="1">
      <c r="A18" s="437">
        <v>11</v>
      </c>
      <c r="B18" s="107"/>
      <c r="C18" s="108">
        <v>6</v>
      </c>
      <c r="D18" s="108" t="s">
        <v>185</v>
      </c>
      <c r="E18" s="109" t="s">
        <v>186</v>
      </c>
      <c r="F18" s="110" t="s">
        <v>85</v>
      </c>
      <c r="G18" s="141"/>
      <c r="H18" s="112"/>
      <c r="I18" s="113"/>
      <c r="J18" s="113"/>
      <c r="K18" s="113"/>
      <c r="L18" s="114"/>
      <c r="M18" s="84"/>
    </row>
    <row r="19" spans="1:13" s="86" customFormat="1">
      <c r="A19" s="178">
        <v>12</v>
      </c>
      <c r="B19" s="197"/>
      <c r="C19" s="198"/>
      <c r="D19" s="198"/>
      <c r="E19" s="199" t="s">
        <v>131</v>
      </c>
      <c r="F19" s="200"/>
      <c r="G19" s="194">
        <f>SUM(H19:L19)</f>
        <v>1350</v>
      </c>
      <c r="H19" s="201"/>
      <c r="I19" s="202"/>
      <c r="J19" s="203">
        <v>1350</v>
      </c>
      <c r="K19" s="202"/>
      <c r="L19" s="204"/>
      <c r="M19" s="133"/>
    </row>
    <row r="20" spans="1:13" ht="22.5" customHeight="1">
      <c r="A20" s="437">
        <v>13</v>
      </c>
      <c r="B20" s="107"/>
      <c r="C20" s="108">
        <v>7</v>
      </c>
      <c r="D20" s="108" t="s">
        <v>187</v>
      </c>
      <c r="E20" s="109" t="s">
        <v>188</v>
      </c>
      <c r="F20" s="110" t="s">
        <v>85</v>
      </c>
      <c r="G20" s="141"/>
      <c r="H20" s="112"/>
      <c r="I20" s="113"/>
      <c r="J20" s="113"/>
      <c r="K20" s="113"/>
      <c r="L20" s="114"/>
      <c r="M20" s="84"/>
    </row>
    <row r="21" spans="1:13" s="86" customFormat="1">
      <c r="A21" s="178">
        <v>14</v>
      </c>
      <c r="B21" s="197"/>
      <c r="C21" s="198"/>
      <c r="D21" s="198"/>
      <c r="E21" s="199" t="s">
        <v>131</v>
      </c>
      <c r="F21" s="200"/>
      <c r="G21" s="194">
        <f>SUM(H21:L21)</f>
        <v>2899</v>
      </c>
      <c r="H21" s="201">
        <v>1633</v>
      </c>
      <c r="I21" s="202">
        <v>376</v>
      </c>
      <c r="J21" s="203">
        <v>890</v>
      </c>
      <c r="K21" s="202"/>
      <c r="L21" s="204"/>
      <c r="M21" s="133"/>
    </row>
    <row r="22" spans="1:13" ht="22.5" customHeight="1">
      <c r="A22" s="437">
        <v>15</v>
      </c>
      <c r="B22" s="107"/>
      <c r="C22" s="108">
        <v>8</v>
      </c>
      <c r="D22" s="108" t="s">
        <v>189</v>
      </c>
      <c r="E22" s="109" t="s">
        <v>190</v>
      </c>
      <c r="F22" s="110" t="s">
        <v>85</v>
      </c>
      <c r="G22" s="141"/>
      <c r="H22" s="112"/>
      <c r="I22" s="113"/>
      <c r="J22" s="113"/>
      <c r="K22" s="113"/>
      <c r="L22" s="114"/>
      <c r="M22" s="84"/>
    </row>
    <row r="23" spans="1:13" s="86" customFormat="1">
      <c r="A23" s="178">
        <v>16</v>
      </c>
      <c r="B23" s="197"/>
      <c r="C23" s="198"/>
      <c r="D23" s="198"/>
      <c r="E23" s="199" t="s">
        <v>131</v>
      </c>
      <c r="F23" s="200"/>
      <c r="G23" s="194">
        <f>SUM(H23:L23)</f>
        <v>242</v>
      </c>
      <c r="H23" s="201"/>
      <c r="I23" s="202"/>
      <c r="J23" s="203">
        <v>242</v>
      </c>
      <c r="K23" s="202"/>
      <c r="L23" s="204"/>
      <c r="M23" s="133"/>
    </row>
    <row r="24" spans="1:13" ht="22.5" customHeight="1">
      <c r="A24" s="437">
        <v>17</v>
      </c>
      <c r="B24" s="107"/>
      <c r="C24" s="108">
        <v>9</v>
      </c>
      <c r="D24" s="108" t="s">
        <v>191</v>
      </c>
      <c r="E24" s="109" t="s">
        <v>192</v>
      </c>
      <c r="F24" s="110" t="s">
        <v>85</v>
      </c>
      <c r="G24" s="141"/>
      <c r="H24" s="112"/>
      <c r="I24" s="113"/>
      <c r="J24" s="113"/>
      <c r="K24" s="113"/>
      <c r="L24" s="114"/>
      <c r="M24" s="84"/>
    </row>
    <row r="25" spans="1:13" s="86" customFormat="1">
      <c r="A25" s="178">
        <v>18</v>
      </c>
      <c r="B25" s="197"/>
      <c r="C25" s="198"/>
      <c r="D25" s="198"/>
      <c r="E25" s="199" t="s">
        <v>131</v>
      </c>
      <c r="F25" s="200"/>
      <c r="G25" s="194">
        <f>SUM(H25:L25)</f>
        <v>780</v>
      </c>
      <c r="H25" s="201"/>
      <c r="I25" s="202"/>
      <c r="J25" s="203">
        <v>780</v>
      </c>
      <c r="K25" s="202"/>
      <c r="L25" s="204"/>
      <c r="M25" s="133"/>
    </row>
    <row r="26" spans="1:13" ht="30">
      <c r="A26" s="437">
        <v>19</v>
      </c>
      <c r="B26" s="107"/>
      <c r="C26" s="174">
        <v>10</v>
      </c>
      <c r="D26" s="174" t="s">
        <v>193</v>
      </c>
      <c r="E26" s="109" t="s">
        <v>194</v>
      </c>
      <c r="F26" s="110" t="s">
        <v>85</v>
      </c>
      <c r="G26" s="141"/>
      <c r="H26" s="112"/>
      <c r="I26" s="113"/>
      <c r="J26" s="113"/>
      <c r="K26" s="113"/>
      <c r="L26" s="114"/>
      <c r="M26" s="84"/>
    </row>
    <row r="27" spans="1:13" s="86" customFormat="1">
      <c r="A27" s="178">
        <v>20</v>
      </c>
      <c r="B27" s="197"/>
      <c r="C27" s="198"/>
      <c r="D27" s="198"/>
      <c r="E27" s="199" t="s">
        <v>131</v>
      </c>
      <c r="F27" s="200"/>
      <c r="G27" s="194">
        <f>SUM(H27:L27)</f>
        <v>440</v>
      </c>
      <c r="H27" s="201"/>
      <c r="I27" s="202"/>
      <c r="J27" s="203">
        <v>440</v>
      </c>
      <c r="K27" s="202"/>
      <c r="L27" s="204"/>
      <c r="M27" s="133"/>
    </row>
    <row r="28" spans="1:13" ht="22.5" customHeight="1">
      <c r="A28" s="437">
        <v>21</v>
      </c>
      <c r="B28" s="107"/>
      <c r="C28" s="108">
        <v>11</v>
      </c>
      <c r="D28" s="108" t="s">
        <v>195</v>
      </c>
      <c r="E28" s="109" t="s">
        <v>196</v>
      </c>
      <c r="F28" s="110" t="s">
        <v>85</v>
      </c>
      <c r="G28" s="141"/>
      <c r="H28" s="112"/>
      <c r="I28" s="113"/>
      <c r="J28" s="113"/>
      <c r="K28" s="113"/>
      <c r="L28" s="114"/>
      <c r="M28" s="84"/>
    </row>
    <row r="29" spans="1:13" s="86" customFormat="1">
      <c r="A29" s="178">
        <v>22</v>
      </c>
      <c r="B29" s="197"/>
      <c r="C29" s="198"/>
      <c r="D29" s="198"/>
      <c r="E29" s="199" t="s">
        <v>131</v>
      </c>
      <c r="F29" s="200"/>
      <c r="G29" s="194">
        <f>SUM(H29:L29)</f>
        <v>1220</v>
      </c>
      <c r="H29" s="201">
        <v>1000</v>
      </c>
      <c r="I29" s="202">
        <v>220</v>
      </c>
      <c r="J29" s="203"/>
      <c r="K29" s="202"/>
      <c r="L29" s="204"/>
      <c r="M29" s="133"/>
    </row>
    <row r="30" spans="1:13" ht="22.5" customHeight="1">
      <c r="A30" s="437">
        <v>23</v>
      </c>
      <c r="B30" s="107"/>
      <c r="C30" s="108">
        <v>12</v>
      </c>
      <c r="D30" s="108" t="s">
        <v>268</v>
      </c>
      <c r="E30" s="109" t="s">
        <v>264</v>
      </c>
      <c r="F30" s="110" t="s">
        <v>85</v>
      </c>
      <c r="G30" s="141"/>
      <c r="H30" s="112"/>
      <c r="I30" s="113"/>
      <c r="J30" s="113"/>
      <c r="K30" s="113"/>
      <c r="L30" s="114"/>
      <c r="M30" s="84"/>
    </row>
    <row r="31" spans="1:13" s="86" customFormat="1">
      <c r="A31" s="178">
        <v>24</v>
      </c>
      <c r="B31" s="197"/>
      <c r="C31" s="198"/>
      <c r="D31" s="198"/>
      <c r="E31" s="199" t="s">
        <v>131</v>
      </c>
      <c r="F31" s="200"/>
      <c r="G31" s="194">
        <f>SUM(H31:L31)</f>
        <v>770</v>
      </c>
      <c r="H31" s="201"/>
      <c r="I31" s="202"/>
      <c r="J31" s="203">
        <v>770</v>
      </c>
      <c r="K31" s="202"/>
      <c r="L31" s="204"/>
      <c r="M31" s="133"/>
    </row>
    <row r="32" spans="1:13" ht="22.5" customHeight="1">
      <c r="A32" s="437">
        <v>25</v>
      </c>
      <c r="B32" s="107"/>
      <c r="C32" s="108">
        <v>13</v>
      </c>
      <c r="D32" s="108" t="s">
        <v>197</v>
      </c>
      <c r="E32" s="109" t="s">
        <v>198</v>
      </c>
      <c r="F32" s="110" t="s">
        <v>85</v>
      </c>
      <c r="G32" s="141"/>
      <c r="H32" s="112"/>
      <c r="I32" s="113"/>
      <c r="J32" s="113"/>
      <c r="K32" s="113"/>
      <c r="L32" s="114"/>
      <c r="M32" s="84"/>
    </row>
    <row r="33" spans="1:13" s="86" customFormat="1">
      <c r="A33" s="178">
        <v>26</v>
      </c>
      <c r="B33" s="197"/>
      <c r="C33" s="198"/>
      <c r="D33" s="198"/>
      <c r="E33" s="199" t="s">
        <v>131</v>
      </c>
      <c r="F33" s="200"/>
      <c r="G33" s="194">
        <f>SUM(H33:L33)</f>
        <v>3015</v>
      </c>
      <c r="H33" s="201">
        <v>1927</v>
      </c>
      <c r="I33" s="202">
        <v>438</v>
      </c>
      <c r="J33" s="203">
        <v>650</v>
      </c>
      <c r="K33" s="202"/>
      <c r="L33" s="204"/>
      <c r="M33" s="133"/>
    </row>
    <row r="34" spans="1:13" ht="30">
      <c r="A34" s="437">
        <v>27</v>
      </c>
      <c r="B34" s="107"/>
      <c r="C34" s="174">
        <v>14</v>
      </c>
      <c r="D34" s="174" t="s">
        <v>200</v>
      </c>
      <c r="E34" s="109" t="s">
        <v>199</v>
      </c>
      <c r="F34" s="110" t="s">
        <v>85</v>
      </c>
      <c r="G34" s="141"/>
      <c r="H34" s="112"/>
      <c r="I34" s="113"/>
      <c r="J34" s="113"/>
      <c r="K34" s="113"/>
      <c r="L34" s="114"/>
      <c r="M34" s="84"/>
    </row>
    <row r="35" spans="1:13" s="86" customFormat="1">
      <c r="A35" s="178">
        <v>28</v>
      </c>
      <c r="B35" s="197"/>
      <c r="C35" s="198"/>
      <c r="D35" s="198"/>
      <c r="E35" s="199" t="s">
        <v>131</v>
      </c>
      <c r="F35" s="200"/>
      <c r="G35" s="194">
        <f>SUM(H35:L35)</f>
        <v>1760</v>
      </c>
      <c r="H35" s="201"/>
      <c r="I35" s="202"/>
      <c r="J35" s="203"/>
      <c r="K35" s="202">
        <v>1760</v>
      </c>
      <c r="L35" s="204"/>
      <c r="M35" s="133"/>
    </row>
    <row r="36" spans="1:13" ht="22.5" customHeight="1">
      <c r="A36" s="437">
        <v>29</v>
      </c>
      <c r="B36" s="107"/>
      <c r="C36" s="108">
        <v>15</v>
      </c>
      <c r="D36" s="108"/>
      <c r="E36" s="585" t="s">
        <v>206</v>
      </c>
      <c r="F36" s="110" t="s">
        <v>85</v>
      </c>
      <c r="G36" s="141"/>
      <c r="H36" s="112"/>
      <c r="I36" s="113"/>
      <c r="J36" s="113"/>
      <c r="K36" s="113"/>
      <c r="L36" s="114"/>
      <c r="M36" s="84"/>
    </row>
    <row r="37" spans="1:13" s="86" customFormat="1">
      <c r="A37" s="178">
        <v>30</v>
      </c>
      <c r="B37" s="197"/>
      <c r="C37" s="198"/>
      <c r="D37" s="198"/>
      <c r="E37" s="199" t="s">
        <v>131</v>
      </c>
      <c r="F37" s="200"/>
      <c r="G37" s="194">
        <f>SUM(H37:L37)</f>
        <v>6487</v>
      </c>
      <c r="H37" s="201">
        <f>SUM(H39,H41,H43)</f>
        <v>0</v>
      </c>
      <c r="I37" s="202">
        <f>SUM(I39,I41,I43)</f>
        <v>0</v>
      </c>
      <c r="J37" s="203">
        <f>SUM(J39,J41,J43)</f>
        <v>0</v>
      </c>
      <c r="K37" s="202">
        <f>SUM(K39,K41,K43)</f>
        <v>0</v>
      </c>
      <c r="L37" s="204">
        <f>SUM(L39,L41,L43)</f>
        <v>6487</v>
      </c>
      <c r="M37" s="133"/>
    </row>
    <row r="38" spans="1:13" ht="30">
      <c r="A38" s="437">
        <v>31</v>
      </c>
      <c r="B38" s="107"/>
      <c r="C38" s="108"/>
      <c r="D38" s="108"/>
      <c r="E38" s="586" t="s">
        <v>210</v>
      </c>
      <c r="F38" s="110" t="s">
        <v>85</v>
      </c>
      <c r="G38" s="141"/>
      <c r="H38" s="112"/>
      <c r="I38" s="113"/>
      <c r="J38" s="113"/>
      <c r="K38" s="113"/>
      <c r="L38" s="114"/>
      <c r="M38" s="84"/>
    </row>
    <row r="39" spans="1:13" s="86" customFormat="1">
      <c r="A39" s="178">
        <v>32</v>
      </c>
      <c r="B39" s="197"/>
      <c r="C39" s="198"/>
      <c r="D39" s="198"/>
      <c r="E39" s="199" t="s">
        <v>131</v>
      </c>
      <c r="F39" s="200"/>
      <c r="G39" s="194">
        <f>SUM(H39:L39)</f>
        <v>6487</v>
      </c>
      <c r="H39" s="201"/>
      <c r="I39" s="202"/>
      <c r="J39" s="203"/>
      <c r="K39" s="202"/>
      <c r="L39" s="204">
        <f>3000+3487</f>
        <v>6487</v>
      </c>
      <c r="M39" s="133"/>
    </row>
    <row r="40" spans="1:13" ht="22.5" customHeight="1">
      <c r="A40" s="437">
        <v>33</v>
      </c>
      <c r="B40" s="107"/>
      <c r="C40" s="108"/>
      <c r="D40" s="108"/>
      <c r="E40" s="586" t="s">
        <v>269</v>
      </c>
      <c r="F40" s="110" t="s">
        <v>85</v>
      </c>
      <c r="G40" s="141"/>
      <c r="H40" s="112"/>
      <c r="I40" s="113"/>
      <c r="J40" s="113"/>
      <c r="K40" s="113"/>
      <c r="L40" s="114"/>
      <c r="M40" s="84"/>
    </row>
    <row r="41" spans="1:13" s="86" customFormat="1">
      <c r="A41" s="178">
        <v>34</v>
      </c>
      <c r="B41" s="197"/>
      <c r="C41" s="198"/>
      <c r="D41" s="198"/>
      <c r="E41" s="199" t="s">
        <v>131</v>
      </c>
      <c r="F41" s="200"/>
      <c r="G41" s="194">
        <f>SUM(H41:L41)</f>
        <v>0</v>
      </c>
      <c r="H41" s="201"/>
      <c r="I41" s="202"/>
      <c r="J41" s="203"/>
      <c r="K41" s="202"/>
      <c r="L41" s="204"/>
      <c r="M41" s="133"/>
    </row>
    <row r="42" spans="1:13" ht="22.5" customHeight="1">
      <c r="A42" s="437">
        <v>35</v>
      </c>
      <c r="B42" s="107"/>
      <c r="C42" s="108"/>
      <c r="D42" s="108"/>
      <c r="E42" s="586" t="s">
        <v>270</v>
      </c>
      <c r="F42" s="110" t="s">
        <v>85</v>
      </c>
      <c r="G42" s="141"/>
      <c r="H42" s="112"/>
      <c r="I42" s="113"/>
      <c r="J42" s="113"/>
      <c r="K42" s="113"/>
      <c r="L42" s="114"/>
      <c r="M42" s="84"/>
    </row>
    <row r="43" spans="1:13" s="86" customFormat="1">
      <c r="A43" s="178">
        <v>36</v>
      </c>
      <c r="B43" s="197"/>
      <c r="C43" s="198"/>
      <c r="D43" s="198"/>
      <c r="E43" s="199" t="s">
        <v>131</v>
      </c>
      <c r="F43" s="200"/>
      <c r="G43" s="194">
        <f>SUM(H43:L43)</f>
        <v>0</v>
      </c>
      <c r="H43" s="201"/>
      <c r="I43" s="202"/>
      <c r="J43" s="203"/>
      <c r="K43" s="202"/>
      <c r="L43" s="204"/>
      <c r="M43" s="133"/>
    </row>
    <row r="44" spans="1:13" ht="22.5" customHeight="1">
      <c r="A44" s="437">
        <v>37</v>
      </c>
      <c r="B44" s="107"/>
      <c r="C44" s="108">
        <v>16</v>
      </c>
      <c r="D44" s="108"/>
      <c r="E44" s="109" t="s">
        <v>207</v>
      </c>
      <c r="F44" s="110" t="s">
        <v>85</v>
      </c>
      <c r="G44" s="141"/>
      <c r="H44" s="112"/>
      <c r="I44" s="113"/>
      <c r="J44" s="113"/>
      <c r="K44" s="113"/>
      <c r="L44" s="114"/>
      <c r="M44" s="84"/>
    </row>
    <row r="45" spans="1:13" s="86" customFormat="1" ht="15.75" thickBot="1">
      <c r="A45" s="178">
        <v>38</v>
      </c>
      <c r="B45" s="197"/>
      <c r="C45" s="198"/>
      <c r="D45" s="198"/>
      <c r="E45" s="199" t="s">
        <v>131</v>
      </c>
      <c r="F45" s="200"/>
      <c r="G45" s="194">
        <f>SUM(H45:L45)</f>
        <v>2410</v>
      </c>
      <c r="H45" s="201"/>
      <c r="I45" s="202"/>
      <c r="J45" s="203"/>
      <c r="K45" s="202"/>
      <c r="L45" s="204">
        <v>2410</v>
      </c>
      <c r="M45" s="133"/>
    </row>
    <row r="46" spans="1:13" s="89" customFormat="1" ht="30" customHeight="1">
      <c r="A46" s="437">
        <v>39</v>
      </c>
      <c r="B46" s="99"/>
      <c r="C46" s="100"/>
      <c r="D46" s="100"/>
      <c r="E46" s="432" t="s">
        <v>0</v>
      </c>
      <c r="F46" s="120"/>
      <c r="G46" s="433"/>
      <c r="H46" s="434"/>
      <c r="I46" s="435"/>
      <c r="J46" s="435"/>
      <c r="K46" s="435"/>
      <c r="L46" s="436"/>
      <c r="M46" s="408"/>
    </row>
    <row r="47" spans="1:13" s="86" customFormat="1" ht="15.75" thickBot="1">
      <c r="A47" s="178">
        <v>40</v>
      </c>
      <c r="B47" s="197"/>
      <c r="C47" s="198"/>
      <c r="D47" s="198"/>
      <c r="E47" s="199" t="s">
        <v>131</v>
      </c>
      <c r="F47" s="200"/>
      <c r="G47" s="194">
        <f>SUM(H47:L47)</f>
        <v>27799</v>
      </c>
      <c r="H47" s="201">
        <f>SUM(H9,H11,H13,H15,H17,H19,H21,H23,H25,H27,H29,H31,H33,H35,H37,H45)</f>
        <v>7276</v>
      </c>
      <c r="I47" s="202">
        <f>SUM(I9,I11,I13,I15,I17,I19,I21,I23,I25,I27,I29,I31,I33,I35,I37,I45)</f>
        <v>1439</v>
      </c>
      <c r="J47" s="203">
        <f>SUM(J9,J11,J13,J15,J17,J19,J21,J23,J25,J27,J29,J31,J33,J35,J37,J45)</f>
        <v>8427</v>
      </c>
      <c r="K47" s="202">
        <f>SUM(K9,K11,K13,K15,K17,K19,K21,K23,K25,K27,K29,K31,K33,K35,K37,K45)</f>
        <v>1760</v>
      </c>
      <c r="L47" s="204">
        <f>SUM(L9,L11,L13,L15,L17,L19,L21,L23,L25,L27,L29,L31,L33,L35,L37,L45)</f>
        <v>8897</v>
      </c>
      <c r="M47" s="133"/>
    </row>
    <row r="48" spans="1:13" ht="30" customHeight="1">
      <c r="A48" s="437">
        <v>41</v>
      </c>
      <c r="B48" s="121"/>
      <c r="C48" s="122"/>
      <c r="D48" s="122"/>
      <c r="E48" s="122" t="s">
        <v>117</v>
      </c>
      <c r="F48" s="123"/>
      <c r="G48" s="142"/>
      <c r="H48" s="143"/>
      <c r="I48" s="144"/>
      <c r="J48" s="144"/>
      <c r="K48" s="144"/>
      <c r="L48" s="145"/>
      <c r="M48" s="11"/>
    </row>
    <row r="49" spans="1:13" s="86" customFormat="1">
      <c r="A49" s="178">
        <v>42</v>
      </c>
      <c r="B49" s="197"/>
      <c r="C49" s="198"/>
      <c r="D49" s="198"/>
      <c r="E49" s="199" t="s">
        <v>131</v>
      </c>
      <c r="F49" s="200"/>
      <c r="G49" s="194">
        <f>SUM(H49:L49)</f>
        <v>27799</v>
      </c>
      <c r="H49" s="201">
        <f>+H47-H51-H53</f>
        <v>7276</v>
      </c>
      <c r="I49" s="202">
        <f>+I47-I51-I53</f>
        <v>1439</v>
      </c>
      <c r="J49" s="203">
        <f>+J47-J51-J53</f>
        <v>8427</v>
      </c>
      <c r="K49" s="202">
        <f>+K47-K51-K53</f>
        <v>1760</v>
      </c>
      <c r="L49" s="204">
        <f>+L47-L51-L53</f>
        <v>8897</v>
      </c>
      <c r="M49" s="133"/>
    </row>
    <row r="50" spans="1:13" ht="30" customHeight="1">
      <c r="A50" s="437">
        <v>43</v>
      </c>
      <c r="B50" s="124"/>
      <c r="C50" s="125"/>
      <c r="D50" s="125"/>
      <c r="E50" s="125" t="s">
        <v>118</v>
      </c>
      <c r="F50" s="126"/>
      <c r="G50" s="146"/>
      <c r="H50" s="147"/>
      <c r="I50" s="148"/>
      <c r="J50" s="148"/>
      <c r="K50" s="148"/>
      <c r="L50" s="149"/>
      <c r="M50" s="11"/>
    </row>
    <row r="51" spans="1:13" s="86" customFormat="1">
      <c r="A51" s="178">
        <v>44</v>
      </c>
      <c r="B51" s="197"/>
      <c r="C51" s="198"/>
      <c r="D51" s="198"/>
      <c r="E51" s="199" t="s">
        <v>131</v>
      </c>
      <c r="F51" s="200"/>
      <c r="G51" s="194">
        <f>SUM(H51:L51)</f>
        <v>0</v>
      </c>
      <c r="H51" s="201"/>
      <c r="I51" s="202"/>
      <c r="J51" s="203"/>
      <c r="K51" s="202"/>
      <c r="L51" s="204"/>
      <c r="M51" s="133"/>
    </row>
    <row r="52" spans="1:13" ht="30" customHeight="1">
      <c r="A52" s="437">
        <v>45</v>
      </c>
      <c r="B52" s="205"/>
      <c r="C52" s="206"/>
      <c r="D52" s="206"/>
      <c r="E52" s="206" t="s">
        <v>137</v>
      </c>
      <c r="F52" s="207"/>
      <c r="G52" s="208"/>
      <c r="H52" s="209"/>
      <c r="I52" s="210"/>
      <c r="J52" s="210"/>
      <c r="K52" s="210"/>
      <c r="L52" s="211"/>
      <c r="M52" s="82"/>
    </row>
    <row r="53" spans="1:13" s="86" customFormat="1" ht="15.75" thickBot="1">
      <c r="A53" s="178">
        <v>46</v>
      </c>
      <c r="B53" s="576"/>
      <c r="C53" s="577"/>
      <c r="D53" s="577"/>
      <c r="E53" s="578" t="s">
        <v>131</v>
      </c>
      <c r="F53" s="579"/>
      <c r="G53" s="580">
        <f>SUM(H53:L53)</f>
        <v>0</v>
      </c>
      <c r="H53" s="581"/>
      <c r="I53" s="582"/>
      <c r="J53" s="583"/>
      <c r="K53" s="582"/>
      <c r="L53" s="584"/>
      <c r="M53" s="133"/>
    </row>
    <row r="54" spans="1:13">
      <c r="A54" s="179"/>
      <c r="B54" s="127" t="s">
        <v>108</v>
      </c>
      <c r="C54" s="12"/>
      <c r="D54" s="12"/>
      <c r="E54" s="128"/>
      <c r="F54" s="12"/>
      <c r="G54" s="79"/>
      <c r="H54" s="9"/>
      <c r="I54" s="9"/>
      <c r="J54" s="9"/>
      <c r="K54" s="9"/>
      <c r="L54" s="9"/>
      <c r="M54" s="9"/>
    </row>
    <row r="55" spans="1:13">
      <c r="A55" s="179"/>
      <c r="B55" s="127" t="s">
        <v>109</v>
      </c>
      <c r="C55" s="12"/>
      <c r="D55" s="12"/>
      <c r="E55" s="128"/>
      <c r="F55" s="12"/>
      <c r="G55" s="79"/>
      <c r="H55" s="9"/>
      <c r="I55" s="9"/>
      <c r="J55" s="9"/>
      <c r="K55" s="9"/>
      <c r="L55" s="9"/>
      <c r="M55" s="9"/>
    </row>
    <row r="56" spans="1:13">
      <c r="A56" s="179"/>
      <c r="B56" s="127" t="s">
        <v>110</v>
      </c>
      <c r="C56" s="12"/>
      <c r="D56" s="12"/>
      <c r="E56" s="128"/>
      <c r="F56" s="12"/>
      <c r="G56" s="79"/>
      <c r="H56" s="9"/>
      <c r="I56" s="9"/>
      <c r="J56" s="9"/>
      <c r="K56" s="9"/>
      <c r="L56" s="9"/>
      <c r="M56" s="9"/>
    </row>
    <row r="57" spans="1:13">
      <c r="A57" s="179"/>
      <c r="B57" s="85" t="s">
        <v>120</v>
      </c>
    </row>
    <row r="58" spans="1:13">
      <c r="G58" s="130">
        <f t="shared" ref="G58:L58" si="0">+G47-G49-G51-G53</f>
        <v>0</v>
      </c>
      <c r="H58" s="130">
        <f t="shared" si="0"/>
        <v>0</v>
      </c>
      <c r="I58" s="130">
        <f t="shared" si="0"/>
        <v>0</v>
      </c>
      <c r="J58" s="130">
        <f t="shared" si="0"/>
        <v>0</v>
      </c>
      <c r="K58" s="130">
        <f t="shared" si="0"/>
        <v>0</v>
      </c>
      <c r="L58" s="130">
        <f t="shared" si="0"/>
        <v>0</v>
      </c>
    </row>
    <row r="59" spans="1:13">
      <c r="E59" s="131"/>
      <c r="F59" s="132"/>
    </row>
    <row r="60" spans="1:13">
      <c r="E60" s="134"/>
      <c r="F60" s="132"/>
      <c r="G60" s="98"/>
    </row>
    <row r="61" spans="1:13">
      <c r="E61" s="134"/>
      <c r="F61" s="132"/>
      <c r="G61" s="98"/>
    </row>
    <row r="62" spans="1:13">
      <c r="E62" s="134"/>
      <c r="F62" s="132"/>
      <c r="G62" s="98"/>
    </row>
    <row r="63" spans="1:13">
      <c r="E63" s="136"/>
      <c r="F63" s="95"/>
    </row>
    <row r="64" spans="1:13">
      <c r="E64" s="136"/>
      <c r="F64" s="95"/>
    </row>
    <row r="65" spans="1:13">
      <c r="E65" s="136"/>
      <c r="F65" s="95"/>
    </row>
    <row r="66" spans="1:13">
      <c r="E66" s="136"/>
      <c r="F66" s="95"/>
    </row>
    <row r="67" spans="1:13">
      <c r="E67" s="136"/>
      <c r="F67" s="95"/>
    </row>
    <row r="68" spans="1:13">
      <c r="E68" s="137"/>
      <c r="F68" s="135"/>
    </row>
    <row r="69" spans="1:13">
      <c r="E69" s="137"/>
      <c r="F69" s="135"/>
    </row>
    <row r="70" spans="1:13">
      <c r="E70" s="136"/>
      <c r="F70" s="95"/>
    </row>
    <row r="71" spans="1:13">
      <c r="E71" s="136"/>
      <c r="F71" s="95"/>
    </row>
    <row r="72" spans="1:13">
      <c r="E72" s="136"/>
      <c r="F72" s="95"/>
    </row>
    <row r="73" spans="1:13">
      <c r="E73" s="136"/>
      <c r="F73" s="95"/>
    </row>
    <row r="74" spans="1:13" s="130" customFormat="1">
      <c r="A74" s="89"/>
      <c r="B74" s="76"/>
      <c r="C74" s="91"/>
      <c r="D74" s="91"/>
      <c r="E74" s="136"/>
      <c r="F74" s="95"/>
      <c r="H74" s="78"/>
      <c r="I74" s="78"/>
      <c r="J74" s="78"/>
      <c r="K74" s="78"/>
      <c r="L74" s="78"/>
      <c r="M74" s="78"/>
    </row>
    <row r="75" spans="1:13" s="130" customFormat="1">
      <c r="A75" s="89"/>
      <c r="B75" s="76"/>
      <c r="C75" s="91"/>
      <c r="D75" s="91"/>
      <c r="E75" s="136"/>
      <c r="F75" s="95"/>
      <c r="H75" s="78"/>
      <c r="I75" s="78"/>
      <c r="J75" s="78"/>
      <c r="K75" s="78"/>
      <c r="L75" s="78"/>
      <c r="M75" s="78"/>
    </row>
    <row r="76" spans="1:13" s="130" customFormat="1">
      <c r="A76" s="89"/>
      <c r="B76" s="76"/>
      <c r="C76" s="91"/>
      <c r="D76" s="91"/>
      <c r="E76" s="136"/>
      <c r="F76" s="95"/>
      <c r="H76" s="78"/>
      <c r="I76" s="78"/>
      <c r="J76" s="78"/>
      <c r="K76" s="78"/>
      <c r="L76" s="78"/>
      <c r="M76" s="78"/>
    </row>
    <row r="77" spans="1:13" s="130" customFormat="1">
      <c r="A77" s="89"/>
      <c r="B77" s="76"/>
      <c r="C77" s="91"/>
      <c r="D77" s="91"/>
      <c r="E77" s="136"/>
      <c r="F77" s="95"/>
      <c r="H77" s="78"/>
      <c r="I77" s="78"/>
      <c r="J77" s="78"/>
      <c r="K77" s="78"/>
      <c r="L77" s="78"/>
      <c r="M77" s="78"/>
    </row>
    <row r="78" spans="1:13" s="130" customFormat="1">
      <c r="A78" s="89"/>
      <c r="B78" s="76"/>
      <c r="C78" s="91"/>
      <c r="D78" s="91"/>
      <c r="E78" s="136"/>
      <c r="F78" s="95"/>
      <c r="H78" s="78"/>
      <c r="I78" s="78"/>
      <c r="J78" s="78"/>
      <c r="K78" s="78"/>
      <c r="L78" s="78"/>
      <c r="M78" s="78"/>
    </row>
    <row r="79" spans="1:13" s="130" customFormat="1">
      <c r="A79" s="89"/>
      <c r="B79" s="76"/>
      <c r="C79" s="91"/>
      <c r="D79" s="91"/>
      <c r="E79" s="136"/>
      <c r="F79" s="95"/>
      <c r="H79" s="78"/>
      <c r="I79" s="78"/>
      <c r="J79" s="78"/>
      <c r="K79" s="78"/>
      <c r="L79" s="78"/>
      <c r="M79" s="78"/>
    </row>
    <row r="80" spans="1:13" s="130" customFormat="1">
      <c r="A80" s="89"/>
      <c r="B80" s="76"/>
      <c r="C80" s="91"/>
      <c r="D80" s="91"/>
      <c r="E80" s="137"/>
      <c r="F80" s="135"/>
      <c r="H80" s="78"/>
      <c r="I80" s="78"/>
      <c r="J80" s="78"/>
      <c r="K80" s="78"/>
      <c r="L80" s="78"/>
      <c r="M80" s="78"/>
    </row>
    <row r="81" spans="1:13" s="130" customFormat="1">
      <c r="A81" s="89"/>
      <c r="B81" s="76"/>
      <c r="C81" s="91"/>
      <c r="D81" s="91"/>
      <c r="E81" s="137"/>
      <c r="F81" s="135"/>
      <c r="H81" s="78"/>
      <c r="I81" s="78"/>
      <c r="J81" s="78"/>
      <c r="K81" s="78"/>
      <c r="L81" s="78"/>
      <c r="M81" s="78"/>
    </row>
    <row r="82" spans="1:13" s="130" customFormat="1">
      <c r="A82" s="89"/>
      <c r="B82" s="76"/>
      <c r="C82" s="91"/>
      <c r="D82" s="91"/>
      <c r="E82" s="136"/>
      <c r="F82" s="95"/>
      <c r="H82" s="78"/>
      <c r="I82" s="78"/>
      <c r="J82" s="78"/>
      <c r="K82" s="78"/>
      <c r="L82" s="78"/>
      <c r="M82" s="78"/>
    </row>
    <row r="83" spans="1:13" s="130" customFormat="1">
      <c r="A83" s="89"/>
      <c r="B83" s="76"/>
      <c r="C83" s="91"/>
      <c r="D83" s="91"/>
      <c r="E83" s="136"/>
      <c r="F83" s="95"/>
      <c r="H83" s="78"/>
      <c r="I83" s="78"/>
      <c r="J83" s="78"/>
      <c r="K83" s="78"/>
      <c r="L83" s="78"/>
      <c r="M83" s="78"/>
    </row>
    <row r="84" spans="1:13" s="130" customFormat="1">
      <c r="A84" s="89"/>
      <c r="B84" s="76"/>
      <c r="C84" s="91"/>
      <c r="D84" s="91"/>
      <c r="E84" s="129"/>
      <c r="F84" s="76"/>
      <c r="H84" s="78"/>
      <c r="I84" s="78"/>
      <c r="J84" s="78"/>
      <c r="K84" s="78"/>
      <c r="L84" s="78"/>
      <c r="M84" s="78"/>
    </row>
    <row r="85" spans="1:13" s="130" customFormat="1">
      <c r="A85" s="89"/>
      <c r="B85" s="76"/>
      <c r="C85" s="91"/>
      <c r="D85" s="91"/>
      <c r="E85" s="129"/>
      <c r="F85" s="76"/>
      <c r="H85" s="78"/>
      <c r="I85" s="78"/>
      <c r="J85" s="78"/>
      <c r="K85" s="78"/>
      <c r="L85" s="78"/>
      <c r="M85" s="78"/>
    </row>
    <row r="86" spans="1:13" s="130" customFormat="1">
      <c r="A86" s="89"/>
      <c r="B86" s="76"/>
      <c r="C86" s="91"/>
      <c r="D86" s="91"/>
      <c r="E86" s="129"/>
      <c r="F86" s="76"/>
      <c r="H86" s="78"/>
      <c r="I86" s="78"/>
      <c r="J86" s="78"/>
      <c r="K86" s="78"/>
      <c r="L86" s="78"/>
      <c r="M86" s="78"/>
    </row>
    <row r="87" spans="1:13" s="130" customFormat="1">
      <c r="A87" s="89"/>
      <c r="B87" s="76"/>
      <c r="C87" s="91"/>
      <c r="D87" s="91"/>
      <c r="E87" s="129"/>
      <c r="F87" s="76"/>
      <c r="H87" s="78"/>
      <c r="I87" s="78"/>
      <c r="J87" s="78"/>
      <c r="K87" s="78"/>
      <c r="L87" s="78"/>
      <c r="M87" s="78"/>
    </row>
    <row r="88" spans="1:13" s="130" customFormat="1">
      <c r="A88" s="89"/>
      <c r="B88" s="76"/>
      <c r="C88" s="91"/>
      <c r="D88" s="91"/>
      <c r="E88" s="129"/>
      <c r="F88" s="76"/>
      <c r="H88" s="78"/>
      <c r="I88" s="78"/>
      <c r="J88" s="78"/>
      <c r="K88" s="78"/>
      <c r="L88" s="78"/>
      <c r="M88" s="78"/>
    </row>
    <row r="89" spans="1:13" s="130" customFormat="1">
      <c r="A89" s="89"/>
      <c r="B89" s="76"/>
      <c r="C89" s="91"/>
      <c r="D89" s="91"/>
      <c r="E89" s="129"/>
      <c r="F89" s="76"/>
      <c r="H89" s="78"/>
      <c r="I89" s="78"/>
      <c r="J89" s="78"/>
      <c r="K89" s="78"/>
      <c r="L89" s="78"/>
      <c r="M89" s="78"/>
    </row>
    <row r="90" spans="1:13" s="130" customFormat="1">
      <c r="A90" s="89"/>
      <c r="B90" s="76"/>
      <c r="C90" s="91"/>
      <c r="D90" s="91"/>
      <c r="E90" s="129"/>
      <c r="F90" s="76"/>
      <c r="H90" s="78"/>
      <c r="I90" s="78"/>
      <c r="J90" s="78"/>
      <c r="K90" s="78"/>
      <c r="L90" s="78"/>
      <c r="M90" s="78"/>
    </row>
    <row r="91" spans="1:13" s="130" customFormat="1">
      <c r="A91" s="89"/>
      <c r="B91" s="76"/>
      <c r="C91" s="91"/>
      <c r="D91" s="91"/>
      <c r="E91" s="129"/>
      <c r="F91" s="76"/>
      <c r="H91" s="78"/>
      <c r="I91" s="78"/>
      <c r="J91" s="78"/>
      <c r="K91" s="78"/>
      <c r="L91" s="78"/>
      <c r="M91" s="78"/>
    </row>
    <row r="92" spans="1:13" s="130" customFormat="1">
      <c r="A92" s="89"/>
      <c r="B92" s="76"/>
      <c r="C92" s="91"/>
      <c r="D92" s="91"/>
      <c r="E92" s="129"/>
      <c r="F92" s="76"/>
      <c r="H92" s="78"/>
      <c r="I92" s="78"/>
      <c r="J92" s="78"/>
      <c r="K92" s="78"/>
      <c r="L92" s="78"/>
      <c r="M92" s="78"/>
    </row>
    <row r="93" spans="1:13" s="130" customFormat="1">
      <c r="A93" s="89"/>
      <c r="B93" s="76"/>
      <c r="C93" s="91"/>
      <c r="D93" s="91"/>
      <c r="E93" s="129"/>
      <c r="F93" s="76"/>
      <c r="H93" s="78"/>
      <c r="I93" s="78"/>
      <c r="J93" s="78"/>
      <c r="K93" s="78"/>
      <c r="L93" s="78"/>
      <c r="M93" s="78"/>
    </row>
    <row r="94" spans="1:13" s="130" customFormat="1">
      <c r="A94" s="89"/>
      <c r="B94" s="76"/>
      <c r="C94" s="91"/>
      <c r="D94" s="91"/>
      <c r="E94" s="129"/>
      <c r="F94" s="76"/>
      <c r="H94" s="78"/>
      <c r="I94" s="78"/>
      <c r="J94" s="78"/>
      <c r="K94" s="78"/>
      <c r="L94" s="78"/>
      <c r="M94" s="78"/>
    </row>
    <row r="95" spans="1:13" s="130" customFormat="1">
      <c r="A95" s="89"/>
      <c r="B95" s="76"/>
      <c r="C95" s="91"/>
      <c r="D95" s="91"/>
      <c r="E95" s="129"/>
      <c r="F95" s="76"/>
      <c r="H95" s="78"/>
      <c r="I95" s="78"/>
      <c r="J95" s="78"/>
      <c r="K95" s="78"/>
      <c r="L95" s="78"/>
      <c r="M95" s="78"/>
    </row>
    <row r="96" spans="1:13" s="130" customFormat="1">
      <c r="A96" s="89"/>
      <c r="B96" s="76"/>
      <c r="C96" s="91"/>
      <c r="D96" s="91"/>
      <c r="E96" s="129"/>
      <c r="F96" s="76"/>
      <c r="H96" s="78"/>
      <c r="I96" s="78"/>
      <c r="J96" s="78"/>
      <c r="K96" s="78"/>
      <c r="L96" s="78"/>
      <c r="M96" s="78"/>
    </row>
    <row r="97" spans="1:13" s="130" customFormat="1">
      <c r="A97" s="89"/>
      <c r="B97" s="76"/>
      <c r="C97" s="91"/>
      <c r="D97" s="91"/>
      <c r="E97" s="129"/>
      <c r="F97" s="76"/>
      <c r="H97" s="78"/>
      <c r="I97" s="78"/>
      <c r="J97" s="78"/>
      <c r="K97" s="78"/>
      <c r="L97" s="78"/>
      <c r="M97" s="78"/>
    </row>
    <row r="98" spans="1:13" s="130" customFormat="1">
      <c r="A98" s="89"/>
      <c r="B98" s="76"/>
      <c r="C98" s="91"/>
      <c r="D98" s="91"/>
      <c r="E98" s="129"/>
      <c r="F98" s="76"/>
      <c r="H98" s="78"/>
      <c r="I98" s="78"/>
      <c r="J98" s="78"/>
      <c r="K98" s="78"/>
      <c r="L98" s="78"/>
      <c r="M98" s="78"/>
    </row>
    <row r="99" spans="1:13" s="130" customFormat="1">
      <c r="A99" s="89"/>
      <c r="B99" s="76"/>
      <c r="C99" s="91"/>
      <c r="D99" s="91"/>
      <c r="E99" s="129"/>
      <c r="F99" s="76"/>
      <c r="H99" s="78"/>
      <c r="I99" s="78"/>
      <c r="J99" s="78"/>
      <c r="K99" s="78"/>
      <c r="L99" s="78"/>
      <c r="M99" s="78"/>
    </row>
    <row r="100" spans="1:13" s="130" customFormat="1">
      <c r="A100" s="89"/>
      <c r="B100" s="76"/>
      <c r="C100" s="91"/>
      <c r="D100" s="91"/>
      <c r="E100" s="129"/>
      <c r="F100" s="76"/>
      <c r="H100" s="78"/>
      <c r="I100" s="78"/>
      <c r="J100" s="78"/>
      <c r="K100" s="78"/>
      <c r="L100" s="78"/>
      <c r="M100" s="78"/>
    </row>
    <row r="101" spans="1:13" s="130" customFormat="1">
      <c r="A101" s="89"/>
      <c r="B101" s="76"/>
      <c r="C101" s="91"/>
      <c r="D101" s="91"/>
      <c r="E101" s="129"/>
      <c r="F101" s="76"/>
      <c r="H101" s="78"/>
      <c r="I101" s="78"/>
      <c r="J101" s="78"/>
      <c r="K101" s="78"/>
      <c r="L101" s="78"/>
      <c r="M101" s="78"/>
    </row>
    <row r="102" spans="1:13" s="130" customFormat="1">
      <c r="A102" s="89"/>
      <c r="B102" s="76"/>
      <c r="C102" s="91"/>
      <c r="D102" s="91"/>
      <c r="E102" s="129"/>
      <c r="F102" s="76"/>
      <c r="H102" s="78"/>
      <c r="I102" s="78"/>
      <c r="J102" s="78"/>
      <c r="K102" s="78"/>
      <c r="L102" s="78"/>
      <c r="M102" s="78"/>
    </row>
    <row r="103" spans="1:13" s="130" customFormat="1">
      <c r="A103" s="89"/>
      <c r="B103" s="76"/>
      <c r="C103" s="91"/>
      <c r="D103" s="91"/>
      <c r="E103" s="136"/>
      <c r="F103" s="95"/>
      <c r="H103" s="78"/>
      <c r="I103" s="78"/>
      <c r="J103" s="78"/>
      <c r="K103" s="78"/>
      <c r="L103" s="78"/>
      <c r="M103" s="78"/>
    </row>
    <row r="104" spans="1:13" s="130" customFormat="1">
      <c r="A104" s="89"/>
      <c r="B104" s="76"/>
      <c r="C104" s="91"/>
      <c r="D104" s="91"/>
      <c r="E104" s="136"/>
      <c r="F104" s="95"/>
      <c r="H104" s="78"/>
      <c r="I104" s="78"/>
      <c r="J104" s="78"/>
      <c r="K104" s="78"/>
      <c r="L104" s="78"/>
      <c r="M104" s="78"/>
    </row>
    <row r="105" spans="1:13" s="130" customFormat="1">
      <c r="A105" s="89"/>
      <c r="B105" s="76"/>
      <c r="C105" s="91"/>
      <c r="D105" s="91"/>
      <c r="E105" s="136"/>
      <c r="F105" s="95"/>
      <c r="H105" s="78"/>
      <c r="I105" s="78"/>
      <c r="J105" s="78"/>
      <c r="K105" s="78"/>
      <c r="L105" s="78"/>
      <c r="M105" s="78"/>
    </row>
    <row r="106" spans="1:13">
      <c r="E106" s="138"/>
      <c r="F106" s="95"/>
      <c r="G106" s="98"/>
    </row>
    <row r="107" spans="1:13">
      <c r="E107" s="138"/>
      <c r="F107" s="95"/>
      <c r="G107" s="98"/>
    </row>
    <row r="108" spans="1:13">
      <c r="E108" s="138"/>
      <c r="F108" s="95"/>
      <c r="G108" s="98"/>
    </row>
    <row r="109" spans="1:13">
      <c r="E109" s="138"/>
      <c r="F109" s="95"/>
      <c r="G109" s="98"/>
    </row>
    <row r="110" spans="1:13">
      <c r="E110" s="136"/>
      <c r="F110" s="95"/>
    </row>
    <row r="111" spans="1:13">
      <c r="E111" s="136"/>
      <c r="F111" s="95"/>
    </row>
    <row r="112" spans="1:13">
      <c r="E112" s="136"/>
      <c r="F112" s="95"/>
    </row>
    <row r="113" spans="1:7">
      <c r="E113" s="136"/>
      <c r="F113" s="95"/>
    </row>
    <row r="114" spans="1:7">
      <c r="E114" s="136"/>
      <c r="F114" s="95"/>
    </row>
    <row r="115" spans="1:7">
      <c r="E115" s="137"/>
      <c r="F115" s="135"/>
    </row>
    <row r="116" spans="1:7">
      <c r="E116" s="137"/>
      <c r="F116" s="135"/>
    </row>
    <row r="117" spans="1:7" s="86" customFormat="1">
      <c r="A117" s="89"/>
      <c r="B117" s="88"/>
      <c r="C117" s="91"/>
      <c r="D117" s="91"/>
      <c r="E117" s="139"/>
      <c r="F117" s="88"/>
      <c r="G117" s="130"/>
    </row>
    <row r="118" spans="1:7" s="86" customFormat="1">
      <c r="A118" s="89"/>
      <c r="B118" s="88"/>
      <c r="C118" s="91"/>
      <c r="D118" s="91"/>
      <c r="E118" s="139"/>
      <c r="F118" s="88"/>
      <c r="G118" s="130"/>
    </row>
    <row r="119" spans="1:7" s="86" customFormat="1">
      <c r="A119" s="89"/>
      <c r="B119" s="88"/>
      <c r="C119" s="91"/>
      <c r="D119" s="91"/>
      <c r="E119" s="137"/>
      <c r="F119" s="135"/>
      <c r="G119" s="130"/>
    </row>
    <row r="120" spans="1:7" s="86" customFormat="1">
      <c r="A120" s="89"/>
      <c r="B120" s="88"/>
      <c r="C120" s="91"/>
      <c r="D120" s="91"/>
      <c r="E120" s="137"/>
      <c r="F120" s="135"/>
      <c r="G120" s="130"/>
    </row>
    <row r="121" spans="1:7" s="86" customFormat="1">
      <c r="A121" s="89"/>
      <c r="B121" s="88"/>
      <c r="C121" s="91"/>
      <c r="D121" s="91"/>
      <c r="E121" s="137"/>
      <c r="F121" s="135"/>
      <c r="G121" s="130"/>
    </row>
    <row r="122" spans="1:7" s="86" customFormat="1">
      <c r="A122" s="89"/>
      <c r="B122" s="88"/>
      <c r="C122" s="91"/>
      <c r="D122" s="91"/>
      <c r="E122" s="137"/>
      <c r="F122" s="135"/>
      <c r="G122" s="130"/>
    </row>
    <row r="123" spans="1:7" s="86" customFormat="1">
      <c r="A123" s="89"/>
      <c r="B123" s="88"/>
      <c r="C123" s="91"/>
      <c r="D123" s="91"/>
      <c r="E123" s="137"/>
      <c r="F123" s="135"/>
      <c r="G123" s="130"/>
    </row>
    <row r="124" spans="1:7">
      <c r="E124" s="136"/>
      <c r="F124" s="95"/>
    </row>
    <row r="125" spans="1:7">
      <c r="E125" s="136"/>
      <c r="F125" s="95"/>
    </row>
    <row r="126" spans="1:7">
      <c r="E126" s="136"/>
      <c r="F126" s="95"/>
    </row>
    <row r="127" spans="1:7">
      <c r="E127" s="136"/>
      <c r="F127" s="95"/>
    </row>
    <row r="128" spans="1:7">
      <c r="E128" s="136"/>
      <c r="F128" s="95"/>
    </row>
    <row r="129" spans="1:13">
      <c r="E129" s="136"/>
      <c r="F129" s="95"/>
    </row>
    <row r="130" spans="1:13">
      <c r="E130" s="136"/>
      <c r="F130" s="95"/>
    </row>
    <row r="131" spans="1:13">
      <c r="E131" s="136"/>
      <c r="F131" s="95"/>
    </row>
    <row r="132" spans="1:13">
      <c r="E132" s="136"/>
      <c r="F132" s="95"/>
    </row>
    <row r="133" spans="1:13">
      <c r="E133" s="136"/>
      <c r="F133" s="95"/>
    </row>
    <row r="134" spans="1:13">
      <c r="E134" s="136"/>
      <c r="F134" s="95"/>
    </row>
    <row r="135" spans="1:13">
      <c r="E135" s="136"/>
      <c r="F135" s="95"/>
    </row>
    <row r="136" spans="1:13">
      <c r="E136" s="136"/>
      <c r="F136" s="95"/>
    </row>
    <row r="137" spans="1:13" s="86" customFormat="1">
      <c r="A137" s="89"/>
      <c r="B137" s="88"/>
      <c r="C137" s="91"/>
      <c r="D137" s="91"/>
      <c r="E137" s="137"/>
      <c r="F137" s="135"/>
      <c r="G137" s="130"/>
    </row>
    <row r="138" spans="1:13" s="130" customFormat="1">
      <c r="A138" s="89"/>
      <c r="B138" s="76"/>
      <c r="C138" s="91"/>
      <c r="D138" s="91"/>
      <c r="E138" s="136"/>
      <c r="F138" s="95"/>
      <c r="H138" s="78"/>
      <c r="I138" s="78"/>
      <c r="J138" s="78"/>
      <c r="K138" s="78"/>
      <c r="L138" s="78"/>
      <c r="M138" s="78"/>
    </row>
    <row r="139" spans="1:13" s="130" customFormat="1">
      <c r="A139" s="89"/>
      <c r="B139" s="76"/>
      <c r="C139" s="91"/>
      <c r="D139" s="91"/>
      <c r="E139" s="136"/>
      <c r="F139" s="95"/>
      <c r="H139" s="78"/>
      <c r="I139" s="78"/>
      <c r="J139" s="78"/>
      <c r="K139" s="78"/>
      <c r="L139" s="78"/>
      <c r="M139" s="78"/>
    </row>
    <row r="140" spans="1:13" s="130" customFormat="1">
      <c r="A140" s="89"/>
      <c r="B140" s="76"/>
      <c r="C140" s="91"/>
      <c r="D140" s="91"/>
      <c r="E140" s="136"/>
      <c r="F140" s="95"/>
      <c r="H140" s="78"/>
      <c r="I140" s="78"/>
      <c r="J140" s="78"/>
      <c r="K140" s="78"/>
      <c r="L140" s="78"/>
      <c r="M140" s="78"/>
    </row>
    <row r="141" spans="1:13" s="130" customFormat="1">
      <c r="A141" s="89"/>
      <c r="B141" s="76"/>
      <c r="C141" s="91"/>
      <c r="D141" s="91"/>
      <c r="E141" s="136"/>
      <c r="F141" s="95"/>
      <c r="H141" s="78"/>
      <c r="I141" s="78"/>
      <c r="J141" s="78"/>
      <c r="K141" s="78"/>
      <c r="L141" s="78"/>
      <c r="M141" s="78"/>
    </row>
    <row r="142" spans="1:13" s="130" customFormat="1">
      <c r="A142" s="89"/>
      <c r="B142" s="76"/>
      <c r="C142" s="91"/>
      <c r="D142" s="91"/>
      <c r="E142" s="136"/>
      <c r="F142" s="95"/>
      <c r="H142" s="78"/>
      <c r="I142" s="78"/>
      <c r="J142" s="78"/>
      <c r="K142" s="78"/>
      <c r="L142" s="78"/>
      <c r="M142" s="78"/>
    </row>
    <row r="143" spans="1:13" s="130" customFormat="1">
      <c r="A143" s="89"/>
      <c r="B143" s="76"/>
      <c r="C143" s="91"/>
      <c r="D143" s="91"/>
      <c r="E143" s="136"/>
      <c r="F143" s="95"/>
      <c r="H143" s="78"/>
      <c r="I143" s="78"/>
      <c r="J143" s="78"/>
      <c r="K143" s="78"/>
      <c r="L143" s="78"/>
      <c r="M143" s="78"/>
    </row>
    <row r="144" spans="1:13" s="130" customFormat="1">
      <c r="A144" s="89"/>
      <c r="B144" s="76"/>
      <c r="C144" s="91"/>
      <c r="D144" s="91"/>
      <c r="E144" s="136"/>
      <c r="F144" s="95"/>
      <c r="H144" s="78"/>
      <c r="I144" s="78"/>
      <c r="J144" s="78"/>
      <c r="K144" s="78"/>
      <c r="L144" s="78"/>
      <c r="M144" s="78"/>
    </row>
    <row r="145" spans="1:13" s="130" customFormat="1">
      <c r="A145" s="89"/>
      <c r="B145" s="76"/>
      <c r="C145" s="91"/>
      <c r="D145" s="91"/>
      <c r="E145" s="136"/>
      <c r="F145" s="95"/>
      <c r="H145" s="78"/>
      <c r="I145" s="78"/>
      <c r="J145" s="78"/>
      <c r="K145" s="78"/>
      <c r="L145" s="78"/>
      <c r="M145" s="78"/>
    </row>
    <row r="146" spans="1:13" s="130" customFormat="1">
      <c r="A146" s="89"/>
      <c r="B146" s="76"/>
      <c r="C146" s="91"/>
      <c r="D146" s="91"/>
      <c r="E146" s="136"/>
      <c r="F146" s="95"/>
      <c r="H146" s="78"/>
      <c r="I146" s="78"/>
      <c r="J146" s="78"/>
      <c r="K146" s="78"/>
      <c r="L146" s="78"/>
      <c r="M146" s="78"/>
    </row>
    <row r="147" spans="1:13" s="130" customFormat="1">
      <c r="A147" s="89"/>
      <c r="B147" s="76"/>
      <c r="C147" s="91"/>
      <c r="D147" s="91"/>
      <c r="E147" s="136"/>
      <c r="F147" s="95"/>
      <c r="H147" s="78"/>
      <c r="I147" s="78"/>
      <c r="J147" s="78"/>
      <c r="K147" s="78"/>
      <c r="L147" s="78"/>
      <c r="M147" s="78"/>
    </row>
    <row r="148" spans="1:13" s="130" customFormat="1">
      <c r="A148" s="89"/>
      <c r="B148" s="76"/>
      <c r="C148" s="91"/>
      <c r="D148" s="91"/>
      <c r="E148" s="136"/>
      <c r="F148" s="95"/>
      <c r="H148" s="78"/>
      <c r="I148" s="78"/>
      <c r="J148" s="78"/>
      <c r="K148" s="78"/>
      <c r="L148" s="78"/>
      <c r="M148" s="78"/>
    </row>
    <row r="149" spans="1:13" s="130" customFormat="1">
      <c r="A149" s="89"/>
      <c r="B149" s="76"/>
      <c r="C149" s="91"/>
      <c r="D149" s="91"/>
      <c r="E149" s="136"/>
      <c r="F149" s="95"/>
      <c r="H149" s="78"/>
      <c r="I149" s="78"/>
      <c r="J149" s="78"/>
      <c r="K149" s="78"/>
      <c r="L149" s="78"/>
      <c r="M149" s="78"/>
    </row>
    <row r="150" spans="1:13" s="130" customFormat="1">
      <c r="A150" s="89"/>
      <c r="B150" s="76"/>
      <c r="C150" s="91"/>
      <c r="D150" s="91"/>
      <c r="E150" s="136"/>
      <c r="F150" s="95"/>
      <c r="H150" s="78"/>
      <c r="I150" s="78"/>
      <c r="J150" s="78"/>
      <c r="K150" s="78"/>
      <c r="L150" s="78"/>
      <c r="M150" s="78"/>
    </row>
    <row r="151" spans="1:13" s="130" customFormat="1">
      <c r="A151" s="89"/>
      <c r="B151" s="76"/>
      <c r="C151" s="91"/>
      <c r="D151" s="91"/>
      <c r="E151" s="136"/>
      <c r="F151" s="95"/>
      <c r="H151" s="78"/>
      <c r="I151" s="78"/>
      <c r="J151" s="78"/>
      <c r="K151" s="78"/>
      <c r="L151" s="78"/>
      <c r="M151" s="78"/>
    </row>
    <row r="152" spans="1:13" s="130" customFormat="1">
      <c r="A152" s="89"/>
      <c r="B152" s="76"/>
      <c r="C152" s="91"/>
      <c r="D152" s="91"/>
      <c r="E152" s="136"/>
      <c r="F152" s="95"/>
      <c r="H152" s="78"/>
      <c r="I152" s="78"/>
      <c r="J152" s="78"/>
      <c r="K152" s="78"/>
      <c r="L152" s="78"/>
      <c r="M152" s="78"/>
    </row>
    <row r="153" spans="1:13" s="130" customFormat="1">
      <c r="A153" s="89"/>
      <c r="B153" s="76"/>
      <c r="C153" s="91"/>
      <c r="D153" s="91"/>
      <c r="E153" s="136"/>
      <c r="F153" s="95"/>
      <c r="H153" s="78"/>
      <c r="I153" s="78"/>
      <c r="J153" s="78"/>
      <c r="K153" s="78"/>
      <c r="L153" s="78"/>
      <c r="M153" s="78"/>
    </row>
    <row r="154" spans="1:13" s="130" customFormat="1">
      <c r="A154" s="89"/>
      <c r="B154" s="76"/>
      <c r="C154" s="91"/>
      <c r="D154" s="91"/>
      <c r="E154" s="136"/>
      <c r="F154" s="95"/>
      <c r="H154" s="78"/>
      <c r="I154" s="78"/>
      <c r="J154" s="78"/>
      <c r="K154" s="78"/>
      <c r="L154" s="78"/>
      <c r="M154" s="78"/>
    </row>
    <row r="155" spans="1:13" s="130" customFormat="1">
      <c r="A155" s="89"/>
      <c r="B155" s="76"/>
      <c r="C155" s="91"/>
      <c r="D155" s="91"/>
      <c r="E155" s="136"/>
      <c r="F155" s="95"/>
      <c r="H155" s="78"/>
      <c r="I155" s="78"/>
      <c r="J155" s="78"/>
      <c r="K155" s="78"/>
      <c r="L155" s="78"/>
      <c r="M155" s="78"/>
    </row>
    <row r="156" spans="1:13" s="130" customFormat="1">
      <c r="A156" s="89"/>
      <c r="B156" s="76"/>
      <c r="C156" s="91"/>
      <c r="D156" s="91"/>
      <c r="E156" s="136"/>
      <c r="F156" s="95"/>
      <c r="H156" s="78"/>
      <c r="I156" s="78"/>
      <c r="J156" s="78"/>
      <c r="K156" s="78"/>
      <c r="L156" s="78"/>
      <c r="M156" s="78"/>
    </row>
    <row r="157" spans="1:13" s="130" customFormat="1">
      <c r="A157" s="89"/>
      <c r="B157" s="76"/>
      <c r="C157" s="91"/>
      <c r="D157" s="91"/>
      <c r="E157" s="136"/>
      <c r="F157" s="95"/>
      <c r="H157" s="78"/>
      <c r="I157" s="78"/>
      <c r="J157" s="78"/>
      <c r="K157" s="78"/>
      <c r="L157" s="78"/>
      <c r="M157" s="78"/>
    </row>
    <row r="158" spans="1:13" s="130" customFormat="1">
      <c r="A158" s="89"/>
      <c r="B158" s="76"/>
      <c r="C158" s="91"/>
      <c r="D158" s="91"/>
      <c r="E158" s="136"/>
      <c r="F158" s="95"/>
      <c r="H158" s="78"/>
      <c r="I158" s="78"/>
      <c r="J158" s="78"/>
      <c r="K158" s="78"/>
      <c r="L158" s="78"/>
      <c r="M158" s="78"/>
    </row>
    <row r="159" spans="1:13" s="130" customFormat="1">
      <c r="A159" s="89"/>
      <c r="B159" s="76"/>
      <c r="C159" s="91"/>
      <c r="D159" s="91"/>
      <c r="E159" s="136"/>
      <c r="F159" s="95"/>
      <c r="H159" s="78"/>
      <c r="I159" s="78"/>
      <c r="J159" s="78"/>
      <c r="K159" s="78"/>
      <c r="L159" s="78"/>
      <c r="M159" s="78"/>
    </row>
    <row r="160" spans="1:13" s="130" customFormat="1">
      <c r="A160" s="89"/>
      <c r="B160" s="76"/>
      <c r="C160" s="91"/>
      <c r="D160" s="91"/>
      <c r="E160" s="136"/>
      <c r="F160" s="95"/>
      <c r="H160" s="78"/>
      <c r="I160" s="78"/>
      <c r="J160" s="78"/>
      <c r="K160" s="78"/>
      <c r="L160" s="78"/>
      <c r="M160" s="78"/>
    </row>
    <row r="161" spans="1:13" s="130" customFormat="1">
      <c r="A161" s="89"/>
      <c r="B161" s="76"/>
      <c r="C161" s="91"/>
      <c r="D161" s="91"/>
      <c r="E161" s="136"/>
      <c r="F161" s="95"/>
      <c r="H161" s="78"/>
      <c r="I161" s="78"/>
      <c r="J161" s="78"/>
      <c r="K161" s="78"/>
      <c r="L161" s="78"/>
      <c r="M161" s="78"/>
    </row>
    <row r="162" spans="1:13" s="130" customFormat="1">
      <c r="A162" s="89"/>
      <c r="B162" s="76"/>
      <c r="C162" s="91"/>
      <c r="D162" s="91"/>
      <c r="E162" s="136"/>
      <c r="F162" s="95"/>
      <c r="H162" s="78"/>
      <c r="I162" s="78"/>
      <c r="J162" s="78"/>
      <c r="K162" s="78"/>
      <c r="L162" s="78"/>
      <c r="M162" s="78"/>
    </row>
    <row r="163" spans="1:13" s="130" customFormat="1">
      <c r="A163" s="89"/>
      <c r="B163" s="76"/>
      <c r="C163" s="91"/>
      <c r="D163" s="91"/>
      <c r="E163" s="136"/>
      <c r="F163" s="95"/>
      <c r="H163" s="78"/>
      <c r="I163" s="78"/>
      <c r="J163" s="78"/>
      <c r="K163" s="78"/>
      <c r="L163" s="78"/>
      <c r="M163" s="78"/>
    </row>
    <row r="164" spans="1:13" s="130" customFormat="1">
      <c r="A164" s="89"/>
      <c r="B164" s="76"/>
      <c r="C164" s="91"/>
      <c r="D164" s="91"/>
      <c r="E164" s="136"/>
      <c r="F164" s="95"/>
      <c r="H164" s="78"/>
      <c r="I164" s="78"/>
      <c r="J164" s="78"/>
      <c r="K164" s="78"/>
      <c r="L164" s="78"/>
      <c r="M164" s="78"/>
    </row>
    <row r="165" spans="1:13" s="130" customFormat="1">
      <c r="A165" s="89"/>
      <c r="B165" s="76"/>
      <c r="C165" s="91"/>
      <c r="D165" s="91"/>
      <c r="E165" s="136"/>
      <c r="F165" s="95"/>
      <c r="H165" s="78"/>
      <c r="I165" s="78"/>
      <c r="J165" s="78"/>
      <c r="K165" s="78"/>
      <c r="L165" s="78"/>
      <c r="M165" s="78"/>
    </row>
    <row r="166" spans="1:13" s="130" customFormat="1">
      <c r="A166" s="89"/>
      <c r="B166" s="76"/>
      <c r="C166" s="91"/>
      <c r="D166" s="91"/>
      <c r="E166" s="136"/>
      <c r="F166" s="95"/>
      <c r="H166" s="78"/>
      <c r="I166" s="78"/>
      <c r="J166" s="78"/>
      <c r="K166" s="78"/>
      <c r="L166" s="78"/>
      <c r="M166" s="78"/>
    </row>
    <row r="167" spans="1:13" s="130" customFormat="1">
      <c r="A167" s="89"/>
      <c r="B167" s="76"/>
      <c r="C167" s="91"/>
      <c r="D167" s="91"/>
      <c r="E167" s="136"/>
      <c r="F167" s="95"/>
      <c r="H167" s="78"/>
      <c r="I167" s="78"/>
      <c r="J167" s="78"/>
      <c r="K167" s="78"/>
      <c r="L167" s="78"/>
      <c r="M167" s="78"/>
    </row>
    <row r="168" spans="1:13" s="130" customFormat="1">
      <c r="A168" s="89"/>
      <c r="B168" s="76"/>
      <c r="C168" s="91"/>
      <c r="D168" s="91"/>
      <c r="E168" s="136"/>
      <c r="F168" s="95"/>
      <c r="H168" s="78"/>
      <c r="I168" s="78"/>
      <c r="J168" s="78"/>
      <c r="K168" s="78"/>
      <c r="L168" s="78"/>
      <c r="M168" s="78"/>
    </row>
    <row r="169" spans="1:13" s="130" customFormat="1">
      <c r="A169" s="89"/>
      <c r="B169" s="76"/>
      <c r="C169" s="91"/>
      <c r="D169" s="91"/>
      <c r="E169" s="136"/>
      <c r="F169" s="95"/>
      <c r="H169" s="78"/>
      <c r="I169" s="78"/>
      <c r="J169" s="78"/>
      <c r="K169" s="78"/>
      <c r="L169" s="78"/>
      <c r="M169" s="78"/>
    </row>
    <row r="170" spans="1:13" s="130" customFormat="1">
      <c r="A170" s="89"/>
      <c r="B170" s="76"/>
      <c r="C170" s="91"/>
      <c r="D170" s="91"/>
      <c r="E170" s="136"/>
      <c r="F170" s="95"/>
      <c r="H170" s="78"/>
      <c r="I170" s="78"/>
      <c r="J170" s="78"/>
      <c r="K170" s="78"/>
      <c r="L170" s="78"/>
      <c r="M170" s="78"/>
    </row>
    <row r="171" spans="1:13" s="130" customFormat="1">
      <c r="A171" s="89"/>
      <c r="B171" s="76"/>
      <c r="C171" s="91"/>
      <c r="D171" s="91"/>
      <c r="E171" s="136"/>
      <c r="F171" s="95"/>
      <c r="H171" s="78"/>
      <c r="I171" s="78"/>
      <c r="J171" s="78"/>
      <c r="K171" s="78"/>
      <c r="L171" s="78"/>
      <c r="M171" s="78"/>
    </row>
    <row r="172" spans="1:13" s="130" customFormat="1">
      <c r="A172" s="89"/>
      <c r="B172" s="76"/>
      <c r="C172" s="91"/>
      <c r="D172" s="91"/>
      <c r="E172" s="136"/>
      <c r="F172" s="95"/>
      <c r="H172" s="78"/>
      <c r="I172" s="78"/>
      <c r="J172" s="78"/>
      <c r="K172" s="78"/>
      <c r="L172" s="78"/>
      <c r="M172" s="78"/>
    </row>
    <row r="173" spans="1:13" s="130" customFormat="1">
      <c r="A173" s="89"/>
      <c r="B173" s="76"/>
      <c r="C173" s="91"/>
      <c r="D173" s="91"/>
      <c r="E173" s="136"/>
      <c r="F173" s="95"/>
      <c r="H173" s="78"/>
      <c r="I173" s="78"/>
      <c r="J173" s="78"/>
      <c r="K173" s="78"/>
      <c r="L173" s="78"/>
      <c r="M173" s="78"/>
    </row>
    <row r="174" spans="1:13" s="130" customFormat="1">
      <c r="A174" s="89"/>
      <c r="B174" s="76"/>
      <c r="C174" s="91"/>
      <c r="D174" s="91"/>
      <c r="E174" s="136"/>
      <c r="F174" s="95"/>
      <c r="H174" s="78"/>
      <c r="I174" s="78"/>
      <c r="J174" s="78"/>
      <c r="K174" s="78"/>
      <c r="L174" s="78"/>
      <c r="M174" s="78"/>
    </row>
    <row r="175" spans="1:13" s="130" customFormat="1">
      <c r="A175" s="89"/>
      <c r="B175" s="76"/>
      <c r="C175" s="91"/>
      <c r="D175" s="91"/>
      <c r="E175" s="136"/>
      <c r="F175" s="95"/>
      <c r="H175" s="78"/>
      <c r="I175" s="78"/>
      <c r="J175" s="78"/>
      <c r="K175" s="78"/>
      <c r="L175" s="78"/>
      <c r="M175" s="78"/>
    </row>
    <row r="176" spans="1:13" s="130" customFormat="1">
      <c r="A176" s="89"/>
      <c r="B176" s="76"/>
      <c r="C176" s="91"/>
      <c r="D176" s="91"/>
      <c r="E176" s="136"/>
      <c r="F176" s="95"/>
      <c r="H176" s="78"/>
      <c r="I176" s="78"/>
      <c r="J176" s="78"/>
      <c r="K176" s="78"/>
      <c r="L176" s="78"/>
      <c r="M176" s="78"/>
    </row>
    <row r="177" spans="1:13" s="130" customFormat="1">
      <c r="A177" s="89"/>
      <c r="B177" s="76"/>
      <c r="C177" s="91"/>
      <c r="D177" s="91"/>
      <c r="E177" s="136"/>
      <c r="F177" s="95"/>
      <c r="H177" s="78"/>
      <c r="I177" s="78"/>
      <c r="J177" s="78"/>
      <c r="K177" s="78"/>
      <c r="L177" s="78"/>
      <c r="M177" s="78"/>
    </row>
    <row r="178" spans="1:13" s="130" customFormat="1">
      <c r="A178" s="89"/>
      <c r="B178" s="76"/>
      <c r="C178" s="91"/>
      <c r="D178" s="91"/>
      <c r="E178" s="136"/>
      <c r="F178" s="95"/>
      <c r="H178" s="78"/>
      <c r="I178" s="78"/>
      <c r="J178" s="78"/>
      <c r="K178" s="78"/>
      <c r="L178" s="78"/>
      <c r="M178" s="78"/>
    </row>
    <row r="179" spans="1:13" s="130" customFormat="1">
      <c r="A179" s="89"/>
      <c r="B179" s="76"/>
      <c r="C179" s="91"/>
      <c r="D179" s="91"/>
      <c r="E179" s="136"/>
      <c r="F179" s="95"/>
      <c r="H179" s="78"/>
      <c r="I179" s="78"/>
      <c r="J179" s="78"/>
      <c r="K179" s="78"/>
      <c r="L179" s="78"/>
      <c r="M179" s="78"/>
    </row>
    <row r="180" spans="1:13" s="130" customFormat="1">
      <c r="A180" s="89"/>
      <c r="B180" s="76"/>
      <c r="C180" s="91"/>
      <c r="D180" s="91"/>
      <c r="E180" s="136"/>
      <c r="F180" s="95"/>
      <c r="H180" s="78"/>
      <c r="I180" s="78"/>
      <c r="J180" s="78"/>
      <c r="K180" s="78"/>
      <c r="L180" s="78"/>
      <c r="M180" s="78"/>
    </row>
    <row r="181" spans="1:13" s="130" customFormat="1">
      <c r="A181" s="89"/>
      <c r="B181" s="76"/>
      <c r="C181" s="91"/>
      <c r="D181" s="91"/>
      <c r="E181" s="136"/>
      <c r="F181" s="95"/>
      <c r="H181" s="78"/>
      <c r="I181" s="78"/>
      <c r="J181" s="78"/>
      <c r="K181" s="78"/>
      <c r="L181" s="78"/>
      <c r="M181" s="78"/>
    </row>
    <row r="182" spans="1:13" s="130" customFormat="1">
      <c r="A182" s="89"/>
      <c r="B182" s="76"/>
      <c r="C182" s="91"/>
      <c r="D182" s="91"/>
      <c r="E182" s="129"/>
      <c r="F182" s="76"/>
      <c r="H182" s="78"/>
      <c r="I182" s="78"/>
      <c r="J182" s="78"/>
      <c r="K182" s="78"/>
      <c r="L182" s="78"/>
      <c r="M182" s="78"/>
    </row>
    <row r="183" spans="1:13" s="130" customFormat="1">
      <c r="A183" s="89"/>
      <c r="B183" s="76"/>
      <c r="C183" s="91"/>
      <c r="D183" s="91"/>
      <c r="E183" s="129"/>
      <c r="F183" s="76"/>
      <c r="H183" s="78"/>
      <c r="I183" s="78"/>
      <c r="J183" s="78"/>
      <c r="K183" s="78"/>
      <c r="L183" s="78"/>
      <c r="M183" s="78"/>
    </row>
    <row r="184" spans="1:13" s="130" customFormat="1">
      <c r="A184" s="89"/>
      <c r="B184" s="76"/>
      <c r="C184" s="91"/>
      <c r="D184" s="91"/>
      <c r="E184" s="129"/>
      <c r="F184" s="76"/>
      <c r="H184" s="78"/>
      <c r="I184" s="78"/>
      <c r="J184" s="78"/>
      <c r="K184" s="78"/>
      <c r="L184" s="78"/>
      <c r="M184" s="78"/>
    </row>
    <row r="185" spans="1:13" s="130" customFormat="1">
      <c r="A185" s="89"/>
      <c r="B185" s="76"/>
      <c r="C185" s="91"/>
      <c r="D185" s="91"/>
      <c r="E185" s="129"/>
      <c r="F185" s="76"/>
      <c r="H185" s="78"/>
      <c r="I185" s="78"/>
      <c r="J185" s="78"/>
      <c r="K185" s="78"/>
      <c r="L185" s="78"/>
      <c r="M185" s="78"/>
    </row>
    <row r="186" spans="1:13" s="130" customFormat="1">
      <c r="A186" s="89"/>
      <c r="B186" s="76"/>
      <c r="C186" s="91"/>
      <c r="D186" s="91"/>
      <c r="E186" s="129"/>
      <c r="F186" s="76"/>
      <c r="H186" s="78"/>
      <c r="I186" s="78"/>
      <c r="J186" s="78"/>
      <c r="K186" s="78"/>
      <c r="L186" s="78"/>
      <c r="M186" s="78"/>
    </row>
    <row r="187" spans="1:13" s="130" customFormat="1">
      <c r="A187" s="89"/>
      <c r="B187" s="76"/>
      <c r="C187" s="91"/>
      <c r="D187" s="91"/>
      <c r="E187" s="129"/>
      <c r="F187" s="76"/>
      <c r="H187" s="78"/>
      <c r="I187" s="78"/>
      <c r="J187" s="78"/>
      <c r="K187" s="78"/>
      <c r="L187" s="78"/>
      <c r="M187" s="78"/>
    </row>
    <row r="188" spans="1:13" s="130" customFormat="1">
      <c r="A188" s="89"/>
      <c r="B188" s="76"/>
      <c r="C188" s="91"/>
      <c r="D188" s="91"/>
      <c r="E188" s="129"/>
      <c r="F188" s="76"/>
      <c r="H188" s="78"/>
      <c r="I188" s="78"/>
      <c r="J188" s="78"/>
      <c r="K188" s="78"/>
      <c r="L188" s="78"/>
      <c r="M188" s="78"/>
    </row>
    <row r="189" spans="1:13" s="130" customFormat="1">
      <c r="A189" s="89"/>
      <c r="B189" s="76"/>
      <c r="C189" s="91"/>
      <c r="D189" s="91"/>
      <c r="E189" s="129"/>
      <c r="F189" s="76"/>
      <c r="H189" s="78"/>
      <c r="I189" s="78"/>
      <c r="J189" s="78"/>
      <c r="K189" s="78"/>
      <c r="L189" s="78"/>
      <c r="M189" s="78"/>
    </row>
    <row r="190" spans="1:13" s="130" customFormat="1">
      <c r="A190" s="89"/>
      <c r="B190" s="76"/>
      <c r="C190" s="91"/>
      <c r="D190" s="91"/>
      <c r="E190" s="129"/>
      <c r="F190" s="76"/>
      <c r="H190" s="78"/>
      <c r="I190" s="78"/>
      <c r="J190" s="78"/>
      <c r="K190" s="78"/>
      <c r="L190" s="78"/>
      <c r="M190" s="78"/>
    </row>
    <row r="191" spans="1:13" s="130" customFormat="1">
      <c r="A191" s="89"/>
      <c r="B191" s="76"/>
      <c r="C191" s="91"/>
      <c r="D191" s="91"/>
      <c r="E191" s="129"/>
      <c r="F191" s="76"/>
      <c r="H191" s="78"/>
      <c r="I191" s="78"/>
      <c r="J191" s="78"/>
      <c r="K191" s="78"/>
      <c r="L191" s="78"/>
      <c r="M191" s="78"/>
    </row>
  </sheetData>
  <mergeCells count="10">
    <mergeCell ref="F6:F7"/>
    <mergeCell ref="D6:D7"/>
    <mergeCell ref="B2:L2"/>
    <mergeCell ref="B3:L3"/>
    <mergeCell ref="B1:E1"/>
    <mergeCell ref="G6:G7"/>
    <mergeCell ref="H6:L6"/>
    <mergeCell ref="B6:B7"/>
    <mergeCell ref="C6:C7"/>
    <mergeCell ref="E6:E7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8" orientation="landscape" r:id="rId1"/>
  <headerFooter alignWithMargins="0">
    <oddFooter>&amp;L&amp;P</oddFooter>
  </headerFooter>
  <rowBreaks count="2" manualBreakCount="2">
    <brk id="29" max="11" man="1"/>
    <brk id="4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"/>
  <sheetViews>
    <sheetView view="pageBreakPreview" zoomScaleNormal="100" zoomScaleSheetLayoutView="100" workbookViewId="0">
      <selection activeCell="B1" sqref="B1:D1"/>
    </sheetView>
  </sheetViews>
  <sheetFormatPr defaultRowHeight="15"/>
  <cols>
    <col min="1" max="1" width="3.7109375" style="447" customWidth="1"/>
    <col min="2" max="3" width="3.5703125" style="448" customWidth="1"/>
    <col min="4" max="4" width="50.7109375" style="449" customWidth="1"/>
    <col min="5" max="5" width="5.7109375" style="450" customWidth="1"/>
    <col min="6" max="6" width="13.7109375" style="442" customWidth="1"/>
    <col min="7" max="9" width="15.7109375" style="477" customWidth="1"/>
    <col min="10" max="10" width="15.7109375" style="442" customWidth="1"/>
    <col min="11" max="11" width="10.140625" style="445" bestFit="1" customWidth="1"/>
    <col min="12" max="16384" width="9.140625" style="445"/>
  </cols>
  <sheetData>
    <row r="1" spans="1:10">
      <c r="A1" s="440"/>
      <c r="B1" s="649" t="s">
        <v>287</v>
      </c>
      <c r="C1" s="649"/>
      <c r="D1" s="649"/>
      <c r="E1" s="441"/>
      <c r="G1" s="443"/>
      <c r="H1" s="443"/>
      <c r="I1" s="443"/>
      <c r="J1" s="444"/>
    </row>
    <row r="2" spans="1:10">
      <c r="A2" s="440"/>
      <c r="B2" s="446"/>
      <c r="C2" s="446"/>
      <c r="D2" s="650"/>
      <c r="E2" s="650"/>
      <c r="F2" s="650"/>
      <c r="G2" s="650"/>
      <c r="H2" s="650"/>
      <c r="I2" s="650"/>
      <c r="J2" s="650"/>
    </row>
    <row r="3" spans="1:10" ht="17.25" customHeight="1">
      <c r="B3" s="651" t="s">
        <v>175</v>
      </c>
      <c r="C3" s="651"/>
      <c r="D3" s="651"/>
      <c r="E3" s="651"/>
      <c r="F3" s="651"/>
      <c r="G3" s="651"/>
      <c r="H3" s="651"/>
      <c r="I3" s="651"/>
      <c r="J3" s="651"/>
    </row>
    <row r="4" spans="1:10" ht="17.25" customHeight="1">
      <c r="B4" s="651" t="s">
        <v>272</v>
      </c>
      <c r="C4" s="651"/>
      <c r="D4" s="651"/>
      <c r="E4" s="651"/>
      <c r="F4" s="651"/>
      <c r="G4" s="651"/>
      <c r="H4" s="651"/>
      <c r="I4" s="651"/>
      <c r="J4" s="651"/>
    </row>
    <row r="5" spans="1:10">
      <c r="G5" s="443"/>
      <c r="H5" s="443"/>
      <c r="I5" s="443"/>
      <c r="J5" s="451" t="s">
        <v>43</v>
      </c>
    </row>
    <row r="6" spans="1:10" s="441" customFormat="1" ht="15.75" thickBot="1">
      <c r="A6" s="447"/>
      <c r="B6" s="448" t="s">
        <v>18</v>
      </c>
      <c r="C6" s="448" t="s">
        <v>19</v>
      </c>
      <c r="D6" s="450" t="s">
        <v>20</v>
      </c>
      <c r="E6" s="450" t="s">
        <v>21</v>
      </c>
      <c r="F6" s="452" t="s">
        <v>22</v>
      </c>
      <c r="G6" s="452" t="s">
        <v>23</v>
      </c>
      <c r="H6" s="452" t="s">
        <v>23</v>
      </c>
      <c r="I6" s="452" t="s">
        <v>24</v>
      </c>
      <c r="J6" s="452" t="s">
        <v>29</v>
      </c>
    </row>
    <row r="7" spans="1:10" ht="75" customHeight="1" thickBot="1">
      <c r="B7" s="478" t="s">
        <v>1</v>
      </c>
      <c r="C7" s="453" t="s">
        <v>25</v>
      </c>
      <c r="D7" s="454" t="s">
        <v>44</v>
      </c>
      <c r="E7" s="455" t="s">
        <v>107</v>
      </c>
      <c r="F7" s="456" t="s">
        <v>132</v>
      </c>
      <c r="G7" s="488" t="s">
        <v>273</v>
      </c>
      <c r="H7" s="456" t="s">
        <v>274</v>
      </c>
      <c r="I7" s="456" t="s">
        <v>267</v>
      </c>
      <c r="J7" s="457" t="s">
        <v>276</v>
      </c>
    </row>
    <row r="8" spans="1:10" ht="22.5" customHeight="1">
      <c r="A8" s="447">
        <v>1</v>
      </c>
      <c r="B8" s="479">
        <v>1</v>
      </c>
      <c r="C8" s="458">
        <v>1</v>
      </c>
      <c r="D8" s="459" t="s">
        <v>275</v>
      </c>
      <c r="E8" s="460" t="s">
        <v>85</v>
      </c>
      <c r="F8" s="461">
        <f>+G8+H8+I8+J8</f>
        <v>400</v>
      </c>
      <c r="G8" s="489"/>
      <c r="H8" s="493"/>
      <c r="I8" s="462">
        <v>400</v>
      </c>
      <c r="J8" s="463"/>
    </row>
    <row r="9" spans="1:10" ht="22.5" customHeight="1">
      <c r="A9" s="447">
        <v>2</v>
      </c>
      <c r="B9" s="464"/>
      <c r="C9" s="465"/>
      <c r="D9" s="109"/>
      <c r="E9" s="466"/>
      <c r="F9" s="111"/>
      <c r="G9" s="490"/>
      <c r="H9" s="494"/>
      <c r="I9" s="467"/>
      <c r="J9" s="468"/>
    </row>
    <row r="10" spans="1:10" s="446" customFormat="1" ht="22.5" customHeight="1">
      <c r="A10" s="447">
        <v>3</v>
      </c>
      <c r="B10" s="469"/>
      <c r="C10" s="465"/>
      <c r="D10" s="109"/>
      <c r="E10" s="466"/>
      <c r="F10" s="111"/>
      <c r="G10" s="490"/>
      <c r="H10" s="494"/>
      <c r="I10" s="467"/>
      <c r="J10" s="468"/>
    </row>
    <row r="11" spans="1:10" s="446" customFormat="1" ht="22.5" customHeight="1" thickBot="1">
      <c r="A11" s="447">
        <v>4</v>
      </c>
      <c r="B11" s="480"/>
      <c r="C11" s="481"/>
      <c r="D11" s="482"/>
      <c r="E11" s="483"/>
      <c r="F11" s="484"/>
      <c r="G11" s="491"/>
      <c r="H11" s="495"/>
      <c r="I11" s="485"/>
      <c r="J11" s="486"/>
    </row>
    <row r="12" spans="1:10" s="475" customFormat="1" ht="26.1" customHeight="1" thickBot="1">
      <c r="A12" s="447">
        <v>5</v>
      </c>
      <c r="B12" s="470"/>
      <c r="C12" s="471"/>
      <c r="D12" s="472" t="s">
        <v>201</v>
      </c>
      <c r="E12" s="472"/>
      <c r="F12" s="487">
        <f>SUM(F8:F11)</f>
        <v>400</v>
      </c>
      <c r="G12" s="492">
        <f>SUM(G8:G11)</f>
        <v>0</v>
      </c>
      <c r="H12" s="496">
        <f>SUM(H8:H11)</f>
        <v>0</v>
      </c>
      <c r="I12" s="473">
        <f>SUM(I8:I11)</f>
        <v>400</v>
      </c>
      <c r="J12" s="474">
        <f>SUM(J8:J11)</f>
        <v>0</v>
      </c>
    </row>
    <row r="13" spans="1:10">
      <c r="B13" s="13" t="s">
        <v>108</v>
      </c>
      <c r="D13" s="13"/>
      <c r="F13" s="451"/>
      <c r="G13" s="476"/>
      <c r="H13" s="476"/>
      <c r="I13" s="476"/>
      <c r="J13" s="451"/>
    </row>
    <row r="14" spans="1:10">
      <c r="B14" s="13" t="s">
        <v>109</v>
      </c>
      <c r="D14" s="13"/>
      <c r="F14" s="451"/>
      <c r="G14" s="476"/>
      <c r="H14" s="476"/>
      <c r="I14" s="476"/>
      <c r="J14" s="451"/>
    </row>
    <row r="15" spans="1:10">
      <c r="B15" s="13" t="s">
        <v>110</v>
      </c>
      <c r="D15" s="13"/>
      <c r="F15" s="451"/>
      <c r="G15" s="476"/>
      <c r="H15" s="476"/>
      <c r="I15" s="476"/>
      <c r="J15" s="451"/>
    </row>
    <row r="16" spans="1:10">
      <c r="B16" s="85" t="s">
        <v>120</v>
      </c>
      <c r="D16" s="85"/>
      <c r="F16" s="451"/>
      <c r="G16" s="476"/>
      <c r="H16" s="476"/>
      <c r="I16" s="476"/>
      <c r="J16" s="451"/>
    </row>
  </sheetData>
  <mergeCells count="4">
    <mergeCell ref="B1:D1"/>
    <mergeCell ref="D2:J2"/>
    <mergeCell ref="B3:J3"/>
    <mergeCell ref="B4:J4"/>
  </mergeCells>
  <phoneticPr fontId="11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"/>
  <sheetViews>
    <sheetView view="pageBreakPreview" zoomScaleNormal="100" zoomScaleSheetLayoutView="100" workbookViewId="0">
      <selection activeCell="B1" sqref="B1:D1"/>
    </sheetView>
  </sheetViews>
  <sheetFormatPr defaultRowHeight="15"/>
  <cols>
    <col min="1" max="1" width="3.7109375" style="447" customWidth="1"/>
    <col min="2" max="3" width="3.5703125" style="448" customWidth="1"/>
    <col min="4" max="4" width="48.5703125" style="449" customWidth="1"/>
    <col min="5" max="5" width="5.7109375" style="450" customWidth="1"/>
    <col min="6" max="6" width="13.7109375" style="442" customWidth="1"/>
    <col min="7" max="9" width="15.7109375" style="477" customWidth="1"/>
    <col min="10" max="10" width="15.7109375" style="442" customWidth="1"/>
    <col min="11" max="11" width="10.140625" style="445" bestFit="1" customWidth="1"/>
    <col min="12" max="16384" width="9.140625" style="445"/>
  </cols>
  <sheetData>
    <row r="1" spans="1:10">
      <c r="A1" s="440"/>
      <c r="B1" s="649" t="s">
        <v>288</v>
      </c>
      <c r="C1" s="649"/>
      <c r="D1" s="649"/>
      <c r="E1" s="441"/>
      <c r="G1" s="443"/>
      <c r="H1" s="443"/>
      <c r="I1" s="443"/>
      <c r="J1" s="444"/>
    </row>
    <row r="2" spans="1:10">
      <c r="A2" s="440"/>
      <c r="B2" s="446"/>
      <c r="C2" s="446"/>
      <c r="D2" s="650"/>
      <c r="E2" s="650"/>
      <c r="F2" s="650"/>
      <c r="G2" s="650"/>
      <c r="H2" s="650"/>
      <c r="I2" s="650"/>
      <c r="J2" s="650"/>
    </row>
    <row r="3" spans="1:10" ht="17.25" customHeight="1">
      <c r="B3" s="651" t="s">
        <v>175</v>
      </c>
      <c r="C3" s="651"/>
      <c r="D3" s="651"/>
      <c r="E3" s="651"/>
      <c r="F3" s="651"/>
      <c r="G3" s="651"/>
      <c r="H3" s="651"/>
      <c r="I3" s="651"/>
      <c r="J3" s="651"/>
    </row>
    <row r="4" spans="1:10" ht="17.25" customHeight="1">
      <c r="B4" s="651" t="s">
        <v>281</v>
      </c>
      <c r="C4" s="651"/>
      <c r="D4" s="651"/>
      <c r="E4" s="651"/>
      <c r="F4" s="651"/>
      <c r="G4" s="651"/>
      <c r="H4" s="651"/>
      <c r="I4" s="651"/>
      <c r="J4" s="651"/>
    </row>
    <row r="5" spans="1:10">
      <c r="G5" s="443"/>
      <c r="H5" s="443"/>
      <c r="I5" s="443"/>
      <c r="J5" s="451" t="s">
        <v>43</v>
      </c>
    </row>
    <row r="6" spans="1:10" s="441" customFormat="1" ht="15.75" thickBot="1">
      <c r="A6" s="447"/>
      <c r="B6" s="448" t="s">
        <v>18</v>
      </c>
      <c r="C6" s="448" t="s">
        <v>19</v>
      </c>
      <c r="D6" s="450" t="s">
        <v>20</v>
      </c>
      <c r="E6" s="450" t="s">
        <v>21</v>
      </c>
      <c r="F6" s="452" t="s">
        <v>22</v>
      </c>
      <c r="G6" s="452" t="s">
        <v>23</v>
      </c>
      <c r="H6" s="452" t="s">
        <v>23</v>
      </c>
      <c r="I6" s="452" t="s">
        <v>24</v>
      </c>
      <c r="J6" s="452" t="s">
        <v>28</v>
      </c>
    </row>
    <row r="7" spans="1:10" ht="75" customHeight="1" thickBot="1">
      <c r="B7" s="478" t="s">
        <v>1</v>
      </c>
      <c r="C7" s="453" t="s">
        <v>25</v>
      </c>
      <c r="D7" s="454" t="s">
        <v>44</v>
      </c>
      <c r="E7" s="455" t="s">
        <v>107</v>
      </c>
      <c r="F7" s="456" t="s">
        <v>132</v>
      </c>
      <c r="G7" s="488" t="s">
        <v>273</v>
      </c>
      <c r="H7" s="456" t="s">
        <v>274</v>
      </c>
      <c r="I7" s="456" t="s">
        <v>267</v>
      </c>
      <c r="J7" s="457" t="s">
        <v>276</v>
      </c>
    </row>
    <row r="8" spans="1:10" ht="22.5" customHeight="1">
      <c r="A8" s="447">
        <v>1</v>
      </c>
      <c r="B8" s="479">
        <v>1</v>
      </c>
      <c r="C8" s="458">
        <v>1</v>
      </c>
      <c r="D8" s="459" t="s">
        <v>277</v>
      </c>
      <c r="E8" s="460" t="s">
        <v>209</v>
      </c>
      <c r="F8" s="461">
        <f>+G8+H8+I8+J8</f>
        <v>10000</v>
      </c>
      <c r="G8" s="489"/>
      <c r="H8" s="493"/>
      <c r="I8" s="462">
        <v>10000</v>
      </c>
      <c r="J8" s="463"/>
    </row>
    <row r="9" spans="1:10" ht="22.5" customHeight="1">
      <c r="A9" s="447">
        <v>2</v>
      </c>
      <c r="B9" s="469"/>
      <c r="C9" s="465"/>
      <c r="D9" s="109"/>
      <c r="E9" s="466"/>
      <c r="F9" s="588"/>
      <c r="G9" s="490"/>
      <c r="H9" s="494"/>
      <c r="I9" s="467"/>
      <c r="J9" s="468"/>
    </row>
    <row r="10" spans="1:10" ht="22.5" customHeight="1">
      <c r="A10" s="447">
        <v>3</v>
      </c>
      <c r="B10" s="469"/>
      <c r="C10" s="465"/>
      <c r="D10" s="109"/>
      <c r="E10" s="466"/>
      <c r="F10" s="588"/>
      <c r="G10" s="490"/>
      <c r="H10" s="494"/>
      <c r="I10" s="467"/>
      <c r="J10" s="468"/>
    </row>
    <row r="11" spans="1:10" ht="22.5" customHeight="1" thickBot="1">
      <c r="A11" s="447">
        <v>4</v>
      </c>
      <c r="B11" s="589"/>
      <c r="C11" s="590"/>
      <c r="D11" s="591"/>
      <c r="E11" s="592"/>
      <c r="F11" s="593"/>
      <c r="G11" s="594"/>
      <c r="H11" s="595"/>
      <c r="I11" s="596"/>
      <c r="J11" s="597"/>
    </row>
    <row r="12" spans="1:10" s="475" customFormat="1" ht="26.1" customHeight="1" thickBot="1">
      <c r="A12" s="447">
        <v>5</v>
      </c>
      <c r="B12" s="470"/>
      <c r="C12" s="471"/>
      <c r="D12" s="472" t="s">
        <v>201</v>
      </c>
      <c r="E12" s="472"/>
      <c r="F12" s="487">
        <f>SUM(F8:F8)</f>
        <v>10000</v>
      </c>
      <c r="G12" s="492">
        <f>SUM(G8:G8)</f>
        <v>0</v>
      </c>
      <c r="H12" s="496">
        <f>SUM(H8:H8)</f>
        <v>0</v>
      </c>
      <c r="I12" s="473">
        <f>SUM(I8:I8)</f>
        <v>10000</v>
      </c>
      <c r="J12" s="474">
        <f>SUM(J8:J8)</f>
        <v>0</v>
      </c>
    </row>
    <row r="13" spans="1:10">
      <c r="B13" s="13" t="s">
        <v>108</v>
      </c>
      <c r="D13" s="13"/>
      <c r="F13" s="451"/>
      <c r="G13" s="476"/>
      <c r="H13" s="476"/>
      <c r="I13" s="476"/>
      <c r="J13" s="451"/>
    </row>
    <row r="14" spans="1:10">
      <c r="B14" s="13" t="s">
        <v>109</v>
      </c>
      <c r="D14" s="13"/>
      <c r="F14" s="451"/>
      <c r="G14" s="476"/>
      <c r="H14" s="476"/>
      <c r="I14" s="476"/>
      <c r="J14" s="451"/>
    </row>
    <row r="15" spans="1:10">
      <c r="B15" s="13" t="s">
        <v>110</v>
      </c>
      <c r="D15" s="13"/>
      <c r="F15" s="451"/>
      <c r="G15" s="476"/>
      <c r="H15" s="476"/>
      <c r="I15" s="476"/>
      <c r="J15" s="451"/>
    </row>
    <row r="16" spans="1:10">
      <c r="B16" s="85" t="s">
        <v>120</v>
      </c>
      <c r="D16" s="85"/>
      <c r="F16" s="451"/>
      <c r="G16" s="476"/>
      <c r="H16" s="476"/>
      <c r="I16" s="476"/>
      <c r="J16" s="451"/>
    </row>
  </sheetData>
  <mergeCells count="4">
    <mergeCell ref="B1:D1"/>
    <mergeCell ref="D2:J2"/>
    <mergeCell ref="B3:J3"/>
    <mergeCell ref="B4:J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39"/>
  <sheetViews>
    <sheetView view="pageBreakPreview" zoomScaleNormal="75" workbookViewId="0">
      <selection activeCell="B1" sqref="B1:C1"/>
    </sheetView>
  </sheetViews>
  <sheetFormatPr defaultRowHeight="15"/>
  <cols>
    <col min="1" max="1" width="3.7109375" style="3" customWidth="1"/>
    <col min="2" max="2" width="8.7109375" style="70" customWidth="1"/>
    <col min="3" max="3" width="62.5703125" style="7" bestFit="1" customWidth="1"/>
    <col min="4" max="4" width="14.7109375" style="6" customWidth="1"/>
    <col min="5" max="5" width="8.7109375" style="70" customWidth="1"/>
    <col min="6" max="6" width="54" style="7" bestFit="1" customWidth="1"/>
    <col min="7" max="7" width="14.7109375" style="6" customWidth="1"/>
    <col min="8" max="8" width="3.5703125" style="21" customWidth="1"/>
    <col min="9" max="16384" width="9.140625" style="7"/>
  </cols>
  <sheetData>
    <row r="1" spans="1:8" s="18" customFormat="1">
      <c r="A1" s="74"/>
      <c r="B1" s="623" t="s">
        <v>289</v>
      </c>
      <c r="C1" s="623"/>
      <c r="D1" s="11"/>
      <c r="E1" s="17"/>
      <c r="G1" s="19"/>
      <c r="H1" s="20"/>
    </row>
    <row r="2" spans="1:8" s="18" customFormat="1" ht="17.25" customHeight="1">
      <c r="A2" s="74"/>
      <c r="B2" s="652" t="s">
        <v>202</v>
      </c>
      <c r="C2" s="652"/>
      <c r="D2" s="652"/>
      <c r="E2" s="652"/>
      <c r="F2" s="652"/>
      <c r="G2" s="652"/>
      <c r="H2" s="20"/>
    </row>
    <row r="3" spans="1:8" s="18" customFormat="1" ht="17.25" customHeight="1">
      <c r="A3" s="74"/>
      <c r="B3" s="652" t="s">
        <v>278</v>
      </c>
      <c r="C3" s="652"/>
      <c r="D3" s="652"/>
      <c r="E3" s="652"/>
      <c r="F3" s="652"/>
      <c r="G3" s="652"/>
      <c r="H3" s="20"/>
    </row>
    <row r="4" spans="1:8" s="18" customFormat="1" ht="17.25" customHeight="1">
      <c r="A4" s="74"/>
      <c r="B4" s="191"/>
      <c r="C4" s="191"/>
      <c r="D4" s="191"/>
      <c r="E4" s="191"/>
      <c r="F4" s="191"/>
      <c r="G4" s="17" t="s">
        <v>43</v>
      </c>
      <c r="H4" s="20"/>
    </row>
    <row r="5" spans="1:8" s="3" customFormat="1">
      <c r="B5" s="3" t="s">
        <v>18</v>
      </c>
      <c r="C5" s="3" t="s">
        <v>19</v>
      </c>
      <c r="D5" s="4" t="s">
        <v>20</v>
      </c>
      <c r="E5" s="3" t="s">
        <v>21</v>
      </c>
      <c r="F5" s="3" t="s">
        <v>22</v>
      </c>
      <c r="G5" s="4" t="s">
        <v>23</v>
      </c>
      <c r="H5" s="75"/>
    </row>
    <row r="6" spans="1:8" ht="33" customHeight="1">
      <c r="A6" s="3">
        <v>1</v>
      </c>
      <c r="B6" s="180"/>
      <c r="C6" s="181" t="s">
        <v>57</v>
      </c>
      <c r="D6" s="193" t="s">
        <v>148</v>
      </c>
      <c r="E6" s="182"/>
      <c r="F6" s="183" t="s">
        <v>58</v>
      </c>
      <c r="G6" s="193" t="s">
        <v>149</v>
      </c>
    </row>
    <row r="7" spans="1:8" ht="15" customHeight="1">
      <c r="A7" s="3">
        <v>2</v>
      </c>
      <c r="B7" s="22" t="s">
        <v>2</v>
      </c>
      <c r="C7" s="7" t="s">
        <v>59</v>
      </c>
      <c r="D7" s="24">
        <f>+'1.Onbe'!J9</f>
        <v>16201</v>
      </c>
      <c r="E7" s="23" t="s">
        <v>2</v>
      </c>
      <c r="F7" s="7" t="s">
        <v>60</v>
      </c>
      <c r="G7" s="24">
        <f>+'4.Önk.kiad'!H47</f>
        <v>7276</v>
      </c>
    </row>
    <row r="8" spans="1:8" ht="15" customHeight="1">
      <c r="A8" s="3">
        <v>3</v>
      </c>
      <c r="B8" s="22" t="s">
        <v>3</v>
      </c>
      <c r="C8" s="7" t="s">
        <v>32</v>
      </c>
      <c r="D8" s="24">
        <f>+'1.Onbe'!J14</f>
        <v>6000</v>
      </c>
      <c r="E8" s="23" t="s">
        <v>3</v>
      </c>
      <c r="F8" s="7" t="s">
        <v>61</v>
      </c>
      <c r="G8" s="24">
        <f>+'4.Önk.kiad'!I49</f>
        <v>1439</v>
      </c>
    </row>
    <row r="9" spans="1:8">
      <c r="A9" s="3">
        <v>4</v>
      </c>
      <c r="B9" s="22" t="s">
        <v>4</v>
      </c>
      <c r="C9" s="5" t="s">
        <v>45</v>
      </c>
      <c r="D9" s="24">
        <f>+'1.Onbe'!J20</f>
        <v>1335</v>
      </c>
      <c r="E9" s="23" t="s">
        <v>4</v>
      </c>
      <c r="F9" s="16" t="s">
        <v>62</v>
      </c>
      <c r="G9" s="24">
        <f>+'4.Önk.kiad'!J47</f>
        <v>8427</v>
      </c>
    </row>
    <row r="10" spans="1:8">
      <c r="A10" s="3">
        <v>5</v>
      </c>
      <c r="B10" s="22" t="s">
        <v>5</v>
      </c>
      <c r="C10" s="16" t="s">
        <v>63</v>
      </c>
      <c r="D10" s="24">
        <f>+'1.Onbe'!H25</f>
        <v>0</v>
      </c>
      <c r="E10" s="25" t="s">
        <v>5</v>
      </c>
      <c r="F10" s="16" t="s">
        <v>47</v>
      </c>
      <c r="G10" s="24">
        <f>+'4.Önk.kiad'!K47</f>
        <v>1760</v>
      </c>
    </row>
    <row r="11" spans="1:8">
      <c r="A11" s="3">
        <v>6</v>
      </c>
      <c r="B11" s="22"/>
      <c r="C11" s="16"/>
      <c r="D11" s="24"/>
      <c r="E11" s="25" t="s">
        <v>7</v>
      </c>
      <c r="F11" s="26" t="s">
        <v>135</v>
      </c>
      <c r="G11" s="24">
        <f>+'4.Önk.kiad'!L47</f>
        <v>8897</v>
      </c>
    </row>
    <row r="12" spans="1:8">
      <c r="A12" s="3">
        <v>7</v>
      </c>
      <c r="B12" s="22"/>
      <c r="C12" s="5"/>
      <c r="D12" s="24"/>
      <c r="E12" s="25" t="s">
        <v>8</v>
      </c>
      <c r="F12" s="26" t="s">
        <v>126</v>
      </c>
      <c r="G12" s="27">
        <f>+'3.Onki'!J11+'3.Onki'!J13</f>
        <v>65</v>
      </c>
    </row>
    <row r="13" spans="1:8" s="18" customFormat="1" ht="24.95" customHeight="1">
      <c r="A13" s="3">
        <v>8</v>
      </c>
      <c r="B13" s="28"/>
      <c r="C13" s="29" t="s">
        <v>97</v>
      </c>
      <c r="D13" s="212">
        <f>SUM(D7:D12)</f>
        <v>23536</v>
      </c>
      <c r="E13" s="30"/>
      <c r="F13" s="29" t="s">
        <v>98</v>
      </c>
      <c r="G13" s="31">
        <f>SUM(G7:G12)</f>
        <v>27864</v>
      </c>
      <c r="H13" s="20"/>
    </row>
    <row r="14" spans="1:8" ht="23.25" customHeight="1">
      <c r="A14" s="3">
        <v>9</v>
      </c>
      <c r="B14" s="32"/>
      <c r="C14" s="8" t="s">
        <v>65</v>
      </c>
      <c r="D14" s="213"/>
      <c r="E14" s="33"/>
      <c r="F14" s="8" t="s">
        <v>66</v>
      </c>
      <c r="G14" s="34"/>
      <c r="H14" s="35"/>
    </row>
    <row r="15" spans="1:8">
      <c r="A15" s="3">
        <v>10</v>
      </c>
      <c r="B15" s="36" t="s">
        <v>7</v>
      </c>
      <c r="C15" s="37" t="s">
        <v>67</v>
      </c>
      <c r="D15" s="34"/>
      <c r="E15" s="38" t="s">
        <v>2</v>
      </c>
      <c r="F15" s="37" t="s">
        <v>91</v>
      </c>
      <c r="G15" s="34">
        <f>+'5.Beruházás'!I12</f>
        <v>400</v>
      </c>
      <c r="H15" s="39"/>
    </row>
    <row r="16" spans="1:8">
      <c r="A16" s="3">
        <v>11</v>
      </c>
      <c r="B16" s="36" t="s">
        <v>8</v>
      </c>
      <c r="C16" s="37" t="s">
        <v>35</v>
      </c>
      <c r="D16" s="34"/>
      <c r="E16" s="38" t="s">
        <v>3</v>
      </c>
      <c r="F16" s="37" t="s">
        <v>99</v>
      </c>
      <c r="G16" s="34">
        <f>+'6.Felújítás'!I12</f>
        <v>10000</v>
      </c>
      <c r="H16" s="39"/>
    </row>
    <row r="17" spans="1:8">
      <c r="A17" s="3">
        <v>12</v>
      </c>
      <c r="B17" s="36" t="s">
        <v>9</v>
      </c>
      <c r="C17" s="7" t="s">
        <v>68</v>
      </c>
      <c r="D17" s="34"/>
      <c r="E17" s="38" t="s">
        <v>4</v>
      </c>
      <c r="F17" s="37" t="s">
        <v>96</v>
      </c>
      <c r="G17" s="34"/>
      <c r="H17" s="39"/>
    </row>
    <row r="18" spans="1:8">
      <c r="A18" s="3">
        <v>13</v>
      </c>
      <c r="B18" s="36"/>
      <c r="D18" s="34"/>
      <c r="E18" s="38" t="s">
        <v>5</v>
      </c>
      <c r="F18" s="37" t="s">
        <v>127</v>
      </c>
      <c r="G18" s="34">
        <f>+'3.Onki'!H12</f>
        <v>0</v>
      </c>
      <c r="H18" s="39"/>
    </row>
    <row r="19" spans="1:8" s="18" customFormat="1" ht="24.95" customHeight="1" thickBot="1">
      <c r="A19" s="3">
        <v>14</v>
      </c>
      <c r="B19" s="40"/>
      <c r="C19" s="41" t="s">
        <v>100</v>
      </c>
      <c r="D19" s="214">
        <f>SUM(D15:D18)</f>
        <v>0</v>
      </c>
      <c r="E19" s="42"/>
      <c r="F19" s="41" t="s">
        <v>101</v>
      </c>
      <c r="G19" s="43">
        <f>SUM(G15:G18)</f>
        <v>10400</v>
      </c>
      <c r="H19" s="20"/>
    </row>
    <row r="20" spans="1:8" s="18" customFormat="1" ht="24.95" customHeight="1" thickTop="1" thickBot="1">
      <c r="A20" s="3">
        <v>15</v>
      </c>
      <c r="B20" s="44"/>
      <c r="C20" s="45" t="s">
        <v>36</v>
      </c>
      <c r="D20" s="189">
        <f>D13+D19</f>
        <v>23536</v>
      </c>
      <c r="E20" s="46"/>
      <c r="F20" s="45" t="s">
        <v>102</v>
      </c>
      <c r="G20" s="47">
        <f>G13+G19</f>
        <v>38264</v>
      </c>
      <c r="H20" s="20"/>
    </row>
    <row r="21" spans="1:8" s="18" customFormat="1" ht="24.95" customHeight="1" thickTop="1">
      <c r="A21" s="3">
        <v>16</v>
      </c>
      <c r="B21" s="48"/>
      <c r="C21" s="8" t="s">
        <v>69</v>
      </c>
      <c r="D21" s="50"/>
      <c r="E21" s="49"/>
      <c r="F21" s="8" t="s">
        <v>70</v>
      </c>
      <c r="G21" s="50"/>
      <c r="H21" s="20"/>
    </row>
    <row r="22" spans="1:8" s="18" customFormat="1">
      <c r="A22" s="3">
        <v>17</v>
      </c>
      <c r="B22" s="51" t="s">
        <v>2</v>
      </c>
      <c r="C22" s="18" t="s">
        <v>73</v>
      </c>
      <c r="D22" s="50"/>
      <c r="E22" s="49" t="s">
        <v>2</v>
      </c>
      <c r="F22" s="18" t="s">
        <v>74</v>
      </c>
      <c r="G22" s="50"/>
      <c r="H22" s="20"/>
    </row>
    <row r="23" spans="1:8" s="18" customFormat="1">
      <c r="A23" s="3">
        <v>18</v>
      </c>
      <c r="B23" s="51" t="s">
        <v>3</v>
      </c>
      <c r="C23" s="18" t="s">
        <v>146</v>
      </c>
      <c r="D23" s="50"/>
      <c r="E23" s="49" t="s">
        <v>3</v>
      </c>
      <c r="F23" s="18" t="s">
        <v>151</v>
      </c>
      <c r="G23" s="50">
        <f>+'3.Onki'!J23</f>
        <v>609</v>
      </c>
      <c r="H23" s="20"/>
    </row>
    <row r="24" spans="1:8" s="18" customFormat="1">
      <c r="A24" s="3">
        <v>19</v>
      </c>
      <c r="B24" s="51" t="s">
        <v>4</v>
      </c>
      <c r="C24" s="18" t="s">
        <v>150</v>
      </c>
      <c r="D24" s="50">
        <f>+'1.Onbe'!J36</f>
        <v>5332</v>
      </c>
      <c r="E24" s="49"/>
      <c r="G24" s="50"/>
      <c r="H24" s="20"/>
    </row>
    <row r="25" spans="1:8" s="18" customFormat="1" ht="24.95" customHeight="1">
      <c r="A25" s="3">
        <v>20</v>
      </c>
      <c r="B25" s="48"/>
      <c r="C25" s="8" t="s">
        <v>75</v>
      </c>
      <c r="D25" s="50"/>
      <c r="E25" s="49"/>
      <c r="F25" s="8" t="s">
        <v>76</v>
      </c>
      <c r="G25" s="50"/>
      <c r="H25" s="20"/>
    </row>
    <row r="26" spans="1:8" s="18" customFormat="1">
      <c r="A26" s="3">
        <v>21</v>
      </c>
      <c r="B26" s="51" t="s">
        <v>4</v>
      </c>
      <c r="C26" s="15" t="s">
        <v>71</v>
      </c>
      <c r="D26" s="50"/>
      <c r="E26" s="49" t="s">
        <v>4</v>
      </c>
      <c r="F26" s="15" t="s">
        <v>72</v>
      </c>
      <c r="G26" s="50"/>
      <c r="H26" s="20"/>
    </row>
    <row r="27" spans="1:8" s="18" customFormat="1">
      <c r="A27" s="3">
        <v>22</v>
      </c>
      <c r="B27" s="51" t="s">
        <v>5</v>
      </c>
      <c r="C27" s="18" t="s">
        <v>260</v>
      </c>
      <c r="D27" s="50">
        <f>+'1.Onbe'!J39</f>
        <v>10005</v>
      </c>
      <c r="E27" s="49" t="s">
        <v>5</v>
      </c>
      <c r="F27" s="18" t="s">
        <v>74</v>
      </c>
      <c r="G27" s="50"/>
      <c r="H27" s="20"/>
    </row>
    <row r="28" spans="1:8" s="18" customFormat="1">
      <c r="A28" s="3">
        <v>23</v>
      </c>
      <c r="B28" s="51" t="s">
        <v>7</v>
      </c>
      <c r="C28" s="18" t="s">
        <v>150</v>
      </c>
      <c r="D28" s="50"/>
      <c r="E28" s="49"/>
      <c r="G28" s="50"/>
      <c r="H28" s="20"/>
    </row>
    <row r="29" spans="1:8" s="18" customFormat="1" ht="24.75" customHeight="1" thickBot="1">
      <c r="A29" s="3">
        <v>24</v>
      </c>
      <c r="B29" s="52"/>
      <c r="C29" s="53" t="s">
        <v>103</v>
      </c>
      <c r="D29" s="55">
        <f>SUM(D22:D27)</f>
        <v>15337</v>
      </c>
      <c r="E29" s="54"/>
      <c r="F29" s="53" t="s">
        <v>104</v>
      </c>
      <c r="G29" s="55">
        <f>SUM(G21:G27)</f>
        <v>609</v>
      </c>
      <c r="H29" s="20"/>
    </row>
    <row r="30" spans="1:8" s="18" customFormat="1" ht="30" customHeight="1" thickTop="1" thickBot="1">
      <c r="A30" s="3">
        <v>25</v>
      </c>
      <c r="B30" s="186"/>
      <c r="C30" s="187" t="s">
        <v>105</v>
      </c>
      <c r="D30" s="189">
        <f>SUM(D20,D29)</f>
        <v>38873</v>
      </c>
      <c r="E30" s="188"/>
      <c r="F30" s="187" t="s">
        <v>106</v>
      </c>
      <c r="G30" s="189">
        <f>SUM(G26:G27,G19,G22:G22,G13,G23)</f>
        <v>38873</v>
      </c>
      <c r="H30" s="20"/>
    </row>
    <row r="31" spans="1:8" s="18" customFormat="1" ht="15.75" thickTop="1">
      <c r="A31" s="3">
        <v>26</v>
      </c>
      <c r="B31" s="56"/>
      <c r="C31" s="57" t="s">
        <v>123</v>
      </c>
      <c r="D31" s="215">
        <f>+D20-G20</f>
        <v>-14728</v>
      </c>
      <c r="E31" s="58"/>
      <c r="F31" s="59"/>
      <c r="G31" s="60"/>
      <c r="H31" s="20"/>
    </row>
    <row r="32" spans="1:8" s="18" customFormat="1">
      <c r="A32" s="3">
        <v>27</v>
      </c>
      <c r="B32" s="184"/>
      <c r="C32" s="185" t="s">
        <v>133</v>
      </c>
      <c r="D32" s="216">
        <f>+D13-G13</f>
        <v>-4328</v>
      </c>
      <c r="E32" s="58"/>
      <c r="F32" s="59"/>
      <c r="G32" s="60"/>
      <c r="H32" s="20"/>
    </row>
    <row r="33" spans="1:8" s="18" customFormat="1">
      <c r="A33" s="3">
        <v>28</v>
      </c>
      <c r="B33" s="184"/>
      <c r="C33" s="185" t="s">
        <v>134</v>
      </c>
      <c r="D33" s="216">
        <f>+D19-G19</f>
        <v>-10400</v>
      </c>
      <c r="E33" s="58"/>
      <c r="F33" s="59"/>
      <c r="G33" s="60"/>
      <c r="H33" s="20"/>
    </row>
    <row r="34" spans="1:8" s="18" customFormat="1">
      <c r="A34" s="3">
        <v>29</v>
      </c>
      <c r="B34" s="184"/>
      <c r="C34" s="190" t="s">
        <v>125</v>
      </c>
      <c r="D34" s="216">
        <f>D31-G29</f>
        <v>-15337</v>
      </c>
      <c r="E34" s="58"/>
      <c r="F34" s="59"/>
      <c r="G34" s="60"/>
      <c r="H34" s="20"/>
    </row>
    <row r="35" spans="1:8" s="18" customFormat="1" ht="30">
      <c r="A35" s="3">
        <v>30</v>
      </c>
      <c r="B35" s="184"/>
      <c r="C35" s="190" t="s">
        <v>136</v>
      </c>
      <c r="D35" s="216">
        <f>D34+D24+D23</f>
        <v>-10005</v>
      </c>
      <c r="E35" s="58"/>
      <c r="F35" s="59"/>
      <c r="G35" s="60"/>
      <c r="H35" s="20"/>
    </row>
    <row r="36" spans="1:8" s="18" customFormat="1" ht="30">
      <c r="A36" s="3">
        <v>31</v>
      </c>
      <c r="B36" s="61"/>
      <c r="C36" s="83" t="s">
        <v>156</v>
      </c>
      <c r="D36" s="217">
        <f>D35+D26+D27</f>
        <v>0</v>
      </c>
      <c r="E36" s="63"/>
      <c r="F36" s="62"/>
      <c r="G36" s="64"/>
      <c r="H36" s="20"/>
    </row>
    <row r="37" spans="1:8" ht="20.100000000000001" customHeight="1">
      <c r="A37" s="3">
        <v>32</v>
      </c>
      <c r="B37" s="65"/>
      <c r="C37" s="7" t="s">
        <v>77</v>
      </c>
      <c r="D37" s="72">
        <f>(D13+D22+D23+D24)/D30</f>
        <v>0.74262341470943838</v>
      </c>
      <c r="E37" s="66"/>
      <c r="F37" s="7" t="s">
        <v>78</v>
      </c>
      <c r="G37" s="72">
        <f>(G13+G22+G23)/G30</f>
        <v>0.73246212023769708</v>
      </c>
    </row>
    <row r="38" spans="1:8" ht="20.100000000000001" customHeight="1">
      <c r="A38" s="3">
        <v>33</v>
      </c>
      <c r="B38" s="67"/>
      <c r="C38" s="68" t="s">
        <v>79</v>
      </c>
      <c r="D38" s="73">
        <f>(D19+D26+D27+D28)/D30</f>
        <v>0.25737658529056157</v>
      </c>
      <c r="E38" s="69"/>
      <c r="F38" s="68" t="s">
        <v>80</v>
      </c>
      <c r="G38" s="73">
        <f>(G19+G26+G27)/G30</f>
        <v>0.26753787976230287</v>
      </c>
    </row>
    <row r="39" spans="1:8">
      <c r="D39" s="6">
        <f>+D30-'1.Onbe'!J42</f>
        <v>0</v>
      </c>
      <c r="G39" s="6">
        <f>+G30-'3.Onki'!J25</f>
        <v>0</v>
      </c>
    </row>
  </sheetData>
  <mergeCells count="3">
    <mergeCell ref="B1:C1"/>
    <mergeCell ref="B2:G2"/>
    <mergeCell ref="B3:G3"/>
  </mergeCells>
  <phoneticPr fontId="11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61"/>
  <sheetViews>
    <sheetView view="pageBreakPreview" zoomScaleNormal="100" zoomScaleSheetLayoutView="100" workbookViewId="0">
      <selection activeCell="B1" sqref="B1:E1"/>
    </sheetView>
  </sheetViews>
  <sheetFormatPr defaultColWidth="31.28515625" defaultRowHeight="16.5"/>
  <cols>
    <col min="1" max="1" width="3" style="150" bestFit="1" customWidth="1"/>
    <col min="2" max="2" width="39.140625" style="152" customWidth="1"/>
    <col min="3" max="4" width="14.5703125" style="165" customWidth="1"/>
    <col min="5" max="5" width="14.5703125" style="165" bestFit="1" customWidth="1"/>
    <col min="6" max="6" width="28.7109375" style="151" customWidth="1"/>
    <col min="7" max="7" width="12.140625" style="152" customWidth="1"/>
    <col min="8" max="8" width="12.85546875" style="152" customWidth="1"/>
    <col min="9" max="16384" width="31.28515625" style="152"/>
  </cols>
  <sheetData>
    <row r="1" spans="1:6">
      <c r="B1" s="653" t="s">
        <v>290</v>
      </c>
      <c r="C1" s="653"/>
      <c r="D1" s="653"/>
      <c r="E1" s="653"/>
    </row>
    <row r="2" spans="1:6" ht="17.25" customHeight="1">
      <c r="B2" s="654" t="s">
        <v>48</v>
      </c>
      <c r="C2" s="654"/>
      <c r="D2" s="654"/>
      <c r="E2" s="654"/>
      <c r="F2" s="654"/>
    </row>
    <row r="3" spans="1:6" ht="17.25" customHeight="1">
      <c r="B3" s="654" t="s">
        <v>279</v>
      </c>
      <c r="C3" s="654"/>
      <c r="D3" s="654"/>
      <c r="E3" s="654"/>
      <c r="F3" s="654"/>
    </row>
    <row r="4" spans="1:6" ht="17.25" thickBot="1">
      <c r="B4" s="150" t="s">
        <v>18</v>
      </c>
      <c r="C4" s="154" t="s">
        <v>19</v>
      </c>
      <c r="D4" s="154" t="s">
        <v>20</v>
      </c>
      <c r="E4" s="154" t="s">
        <v>21</v>
      </c>
      <c r="F4" s="150" t="s">
        <v>22</v>
      </c>
    </row>
    <row r="5" spans="1:6" ht="50.25" thickBot="1">
      <c r="B5" s="155" t="s">
        <v>44</v>
      </c>
      <c r="C5" s="156" t="s">
        <v>152</v>
      </c>
      <c r="D5" s="156" t="s">
        <v>49</v>
      </c>
      <c r="E5" s="156" t="s">
        <v>280</v>
      </c>
      <c r="F5" s="157" t="s">
        <v>50</v>
      </c>
    </row>
    <row r="6" spans="1:6" ht="30" customHeight="1">
      <c r="A6" s="150">
        <v>1</v>
      </c>
      <c r="B6" s="158" t="s">
        <v>175</v>
      </c>
      <c r="C6" s="159">
        <v>2</v>
      </c>
      <c r="D6" s="159"/>
      <c r="E6" s="159">
        <f>SUM(C6:D6)</f>
        <v>2</v>
      </c>
      <c r="F6" s="160"/>
    </row>
    <row r="7" spans="1:6" ht="30" customHeight="1" thickBot="1">
      <c r="A7" s="150">
        <v>2</v>
      </c>
      <c r="B7" s="158" t="s">
        <v>121</v>
      </c>
      <c r="C7" s="159">
        <v>4</v>
      </c>
      <c r="D7" s="159">
        <v>-3</v>
      </c>
      <c r="E7" s="159">
        <f>SUM(C7:D7)</f>
        <v>1</v>
      </c>
      <c r="F7" s="161"/>
    </row>
    <row r="8" spans="1:6" ht="30" customHeight="1" thickBot="1">
      <c r="A8" s="150">
        <v>3</v>
      </c>
      <c r="B8" s="162" t="s">
        <v>51</v>
      </c>
      <c r="C8" s="163">
        <f>SUM(C6:C7)</f>
        <v>6</v>
      </c>
      <c r="D8" s="163">
        <f>SUM(D6:D7)</f>
        <v>-3</v>
      </c>
      <c r="E8" s="163">
        <f>SUM(E6:E7)</f>
        <v>3</v>
      </c>
      <c r="F8" s="164"/>
    </row>
    <row r="12" spans="1:6">
      <c r="F12" s="150"/>
    </row>
    <row r="13" spans="1:6">
      <c r="B13" s="166"/>
      <c r="C13" s="167"/>
      <c r="D13" s="167"/>
      <c r="E13" s="167"/>
      <c r="F13" s="168"/>
    </row>
    <row r="14" spans="1:6">
      <c r="B14" s="169"/>
      <c r="C14" s="170"/>
      <c r="D14" s="170"/>
      <c r="E14" s="170"/>
      <c r="F14" s="168"/>
    </row>
    <row r="15" spans="1:6">
      <c r="B15" s="169"/>
      <c r="C15" s="170"/>
      <c r="D15" s="170"/>
      <c r="E15" s="170"/>
      <c r="F15" s="168"/>
    </row>
    <row r="16" spans="1:6">
      <c r="B16" s="169"/>
      <c r="C16" s="170"/>
      <c r="D16" s="170"/>
      <c r="E16" s="170"/>
      <c r="F16" s="169"/>
    </row>
    <row r="17" spans="1:6">
      <c r="B17" s="166"/>
      <c r="C17" s="167"/>
      <c r="D17" s="167"/>
      <c r="E17" s="167"/>
      <c r="F17" s="168"/>
    </row>
    <row r="18" spans="1:6">
      <c r="B18" s="166"/>
      <c r="C18" s="167"/>
      <c r="D18" s="167"/>
      <c r="E18" s="167"/>
      <c r="F18" s="168"/>
    </row>
    <row r="19" spans="1:6">
      <c r="B19" s="166"/>
      <c r="C19" s="167"/>
      <c r="D19" s="167"/>
      <c r="E19" s="167"/>
      <c r="F19" s="169"/>
    </row>
    <row r="21" spans="1:6">
      <c r="F21" s="150"/>
    </row>
    <row r="22" spans="1:6" s="171" customFormat="1" ht="17.25">
      <c r="A22" s="153"/>
      <c r="C22" s="172"/>
      <c r="D22" s="172"/>
      <c r="E22" s="172"/>
      <c r="F22" s="153"/>
    </row>
    <row r="23" spans="1:6">
      <c r="F23" s="150"/>
    </row>
    <row r="24" spans="1:6" s="171" customFormat="1" ht="17.25">
      <c r="A24" s="153"/>
      <c r="C24" s="172"/>
      <c r="D24" s="172"/>
      <c r="E24" s="172"/>
      <c r="F24" s="153"/>
    </row>
    <row r="25" spans="1:6">
      <c r="F25" s="150"/>
    </row>
    <row r="26" spans="1:6">
      <c r="F26" s="150"/>
    </row>
    <row r="27" spans="1:6" s="171" customFormat="1" ht="17.25">
      <c r="A27" s="153"/>
      <c r="C27" s="172"/>
      <c r="D27" s="172"/>
      <c r="E27" s="172"/>
      <c r="F27" s="153"/>
    </row>
    <row r="28" spans="1:6">
      <c r="F28" s="150"/>
    </row>
    <row r="29" spans="1:6">
      <c r="F29" s="150"/>
    </row>
    <row r="30" spans="1:6">
      <c r="F30" s="150"/>
    </row>
    <row r="31" spans="1:6">
      <c r="F31" s="150"/>
    </row>
    <row r="32" spans="1:6">
      <c r="F32" s="150"/>
    </row>
    <row r="35" spans="1:6">
      <c r="F35" s="150"/>
    </row>
    <row r="36" spans="1:6">
      <c r="F36" s="150"/>
    </row>
    <row r="37" spans="1:6">
      <c r="F37" s="150"/>
    </row>
    <row r="38" spans="1:6">
      <c r="F38" s="150"/>
    </row>
    <row r="39" spans="1:6">
      <c r="F39" s="150"/>
    </row>
    <row r="40" spans="1:6">
      <c r="F40" s="150"/>
    </row>
    <row r="41" spans="1:6">
      <c r="F41" s="150"/>
    </row>
    <row r="42" spans="1:6">
      <c r="F42" s="150"/>
    </row>
    <row r="43" spans="1:6">
      <c r="F43" s="150"/>
    </row>
    <row r="44" spans="1:6">
      <c r="F44" s="150"/>
    </row>
    <row r="45" spans="1:6" s="171" customFormat="1" ht="17.25">
      <c r="A45" s="153"/>
      <c r="C45" s="172"/>
      <c r="D45" s="172"/>
      <c r="E45" s="172"/>
      <c r="F45" s="153"/>
    </row>
    <row r="46" spans="1:6">
      <c r="F46" s="150"/>
    </row>
    <row r="47" spans="1:6">
      <c r="F47" s="150"/>
    </row>
    <row r="48" spans="1:6">
      <c r="F48" s="150"/>
    </row>
    <row r="49" spans="3:6">
      <c r="F49" s="150"/>
    </row>
    <row r="50" spans="3:6">
      <c r="F50" s="150"/>
    </row>
    <row r="54" spans="3:6">
      <c r="C54" s="173"/>
      <c r="D54" s="173"/>
      <c r="E54" s="173"/>
    </row>
    <row r="55" spans="3:6">
      <c r="C55" s="173"/>
      <c r="D55" s="173"/>
      <c r="E55" s="173"/>
    </row>
    <row r="56" spans="3:6">
      <c r="C56" s="173"/>
      <c r="D56" s="173"/>
      <c r="E56" s="173"/>
    </row>
    <row r="57" spans="3:6">
      <c r="C57" s="173"/>
      <c r="D57" s="173"/>
      <c r="E57" s="173"/>
    </row>
    <row r="58" spans="3:6">
      <c r="C58" s="173"/>
      <c r="D58" s="173"/>
      <c r="E58" s="173"/>
    </row>
    <row r="59" spans="3:6">
      <c r="C59" s="173"/>
      <c r="D59" s="173"/>
      <c r="E59" s="173"/>
    </row>
    <row r="60" spans="3:6">
      <c r="C60" s="173"/>
      <c r="D60" s="173"/>
      <c r="E60" s="173"/>
    </row>
    <row r="61" spans="3:6">
      <c r="C61" s="173"/>
      <c r="D61" s="173"/>
      <c r="E61" s="173"/>
    </row>
  </sheetData>
  <mergeCells count="3">
    <mergeCell ref="B1:E1"/>
    <mergeCell ref="B2:F2"/>
    <mergeCell ref="B3:F3"/>
  </mergeCells>
  <phoneticPr fontId="11" type="noConversion"/>
  <printOptions horizontalCentered="1"/>
  <pageMargins left="0" right="0" top="0.78740157480314965" bottom="0.39370078740157483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Q31"/>
  <sheetViews>
    <sheetView tabSelected="1" view="pageBreakPreview" zoomScale="85" zoomScaleNormal="100" zoomScaleSheetLayoutView="85" workbookViewId="0">
      <selection activeCell="B1" sqref="B1:D1"/>
    </sheetView>
  </sheetViews>
  <sheetFormatPr defaultRowHeight="16.5"/>
  <cols>
    <col min="1" max="1" width="2.7109375" style="1" customWidth="1"/>
    <col min="2" max="2" width="5.42578125" style="498" customWidth="1"/>
    <col min="3" max="3" width="50.7109375" style="498" customWidth="1"/>
    <col min="4" max="16" width="12.7109375" style="498" customWidth="1"/>
    <col min="17" max="16384" width="9.140625" style="498"/>
  </cols>
  <sheetData>
    <row r="1" spans="1:17">
      <c r="B1" s="653" t="s">
        <v>291</v>
      </c>
      <c r="C1" s="653"/>
      <c r="D1" s="653"/>
      <c r="E1" s="166"/>
      <c r="F1" s="653"/>
      <c r="G1" s="653"/>
      <c r="H1" s="497"/>
      <c r="I1" s="166"/>
      <c r="J1" s="653"/>
      <c r="K1" s="653"/>
      <c r="L1" s="497"/>
      <c r="M1" s="166"/>
      <c r="N1" s="653"/>
      <c r="O1" s="653"/>
      <c r="P1" s="166"/>
      <c r="Q1" s="166"/>
    </row>
    <row r="2" spans="1:17">
      <c r="B2" s="497"/>
      <c r="C2" s="497"/>
      <c r="D2" s="497"/>
      <c r="E2" s="166"/>
      <c r="F2" s="497"/>
      <c r="G2" s="497"/>
      <c r="H2" s="497"/>
      <c r="I2" s="166"/>
      <c r="J2" s="497"/>
      <c r="K2" s="497"/>
      <c r="L2" s="497"/>
      <c r="M2" s="166"/>
      <c r="N2" s="497"/>
      <c r="O2" s="497"/>
      <c r="P2" s="166"/>
      <c r="Q2" s="166"/>
    </row>
    <row r="3" spans="1:17" ht="17.25">
      <c r="B3" s="608" t="s">
        <v>175</v>
      </c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166"/>
    </row>
    <row r="4" spans="1:17" ht="17.25">
      <c r="B4" s="662" t="s">
        <v>211</v>
      </c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499"/>
    </row>
    <row r="5" spans="1:17" ht="17.25">
      <c r="B5" s="655" t="s">
        <v>212</v>
      </c>
      <c r="C5" s="655"/>
      <c r="D5" s="655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501"/>
    </row>
    <row r="6" spans="1:17" ht="17.25">
      <c r="B6" s="502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3" t="s">
        <v>43</v>
      </c>
      <c r="Q6" s="500"/>
    </row>
    <row r="7" spans="1:17" s="505" customFormat="1" ht="17.25" thickBot="1">
      <c r="A7" s="1"/>
      <c r="B7" s="504" t="s">
        <v>18</v>
      </c>
      <c r="C7" s="504" t="s">
        <v>19</v>
      </c>
      <c r="D7" s="504" t="s">
        <v>20</v>
      </c>
      <c r="E7" s="504" t="s">
        <v>21</v>
      </c>
      <c r="F7" s="504" t="s">
        <v>22</v>
      </c>
      <c r="G7" s="504" t="s">
        <v>23</v>
      </c>
      <c r="H7" s="504" t="s">
        <v>24</v>
      </c>
      <c r="I7" s="504" t="s">
        <v>28</v>
      </c>
      <c r="J7" s="504" t="s">
        <v>29</v>
      </c>
      <c r="K7" s="504" t="s">
        <v>84</v>
      </c>
      <c r="L7" s="504" t="s">
        <v>85</v>
      </c>
      <c r="M7" s="504" t="s">
        <v>213</v>
      </c>
      <c r="N7" s="504" t="s">
        <v>214</v>
      </c>
      <c r="O7" s="504" t="s">
        <v>215</v>
      </c>
      <c r="P7" s="504" t="s">
        <v>216</v>
      </c>
      <c r="Q7" s="504"/>
    </row>
    <row r="8" spans="1:17" ht="52.5" thickBot="1">
      <c r="B8" s="506" t="s">
        <v>217</v>
      </c>
      <c r="C8" s="507" t="s">
        <v>44</v>
      </c>
      <c r="D8" s="507" t="s">
        <v>218</v>
      </c>
      <c r="E8" s="507" t="s">
        <v>219</v>
      </c>
      <c r="F8" s="507" t="s">
        <v>220</v>
      </c>
      <c r="G8" s="507" t="s">
        <v>221</v>
      </c>
      <c r="H8" s="507" t="s">
        <v>222</v>
      </c>
      <c r="I8" s="507" t="s">
        <v>223</v>
      </c>
      <c r="J8" s="507" t="s">
        <v>224</v>
      </c>
      <c r="K8" s="507" t="s">
        <v>225</v>
      </c>
      <c r="L8" s="507" t="s">
        <v>226</v>
      </c>
      <c r="M8" s="507" t="s">
        <v>227</v>
      </c>
      <c r="N8" s="507" t="s">
        <v>228</v>
      </c>
      <c r="O8" s="507" t="s">
        <v>229</v>
      </c>
      <c r="P8" s="508" t="s">
        <v>46</v>
      </c>
    </row>
    <row r="9" spans="1:17" ht="18" thickTop="1" thickBot="1">
      <c r="A9" s="1">
        <v>1</v>
      </c>
      <c r="B9" s="509" t="s">
        <v>2</v>
      </c>
      <c r="C9" s="656" t="s">
        <v>230</v>
      </c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8"/>
    </row>
    <row r="10" spans="1:17">
      <c r="A10" s="1">
        <v>2</v>
      </c>
      <c r="B10" s="510" t="s">
        <v>3</v>
      </c>
      <c r="C10" s="511" t="s">
        <v>231</v>
      </c>
      <c r="D10" s="512"/>
      <c r="E10" s="513"/>
      <c r="F10" s="513"/>
      <c r="G10" s="513"/>
      <c r="H10" s="513"/>
      <c r="I10" s="513"/>
      <c r="J10" s="513"/>
      <c r="K10" s="513"/>
      <c r="L10" s="513"/>
      <c r="M10" s="513"/>
      <c r="N10" s="513"/>
      <c r="O10" s="513"/>
      <c r="P10" s="514" t="s">
        <v>232</v>
      </c>
    </row>
    <row r="11" spans="1:17">
      <c r="A11" s="1">
        <v>3</v>
      </c>
      <c r="B11" s="515" t="s">
        <v>4</v>
      </c>
      <c r="C11" s="516" t="s">
        <v>111</v>
      </c>
      <c r="D11" s="517">
        <v>1267</v>
      </c>
      <c r="E11" s="517">
        <v>1267</v>
      </c>
      <c r="F11" s="517">
        <v>1266</v>
      </c>
      <c r="G11" s="517">
        <v>1267</v>
      </c>
      <c r="H11" s="517">
        <v>1267</v>
      </c>
      <c r="I11" s="517">
        <v>1266</v>
      </c>
      <c r="J11" s="517">
        <v>1267</v>
      </c>
      <c r="K11" s="517">
        <v>1267</v>
      </c>
      <c r="L11" s="517">
        <v>1266</v>
      </c>
      <c r="M11" s="517">
        <v>1267</v>
      </c>
      <c r="N11" s="517">
        <v>1267</v>
      </c>
      <c r="O11" s="517">
        <v>1267</v>
      </c>
      <c r="P11" s="518">
        <f>SUM(D11:O11)</f>
        <v>15201</v>
      </c>
      <c r="Q11" s="519">
        <f>+P11-'1.Onbe'!J10</f>
        <v>0</v>
      </c>
    </row>
    <row r="12" spans="1:17">
      <c r="A12" s="1">
        <v>4</v>
      </c>
      <c r="B12" s="515" t="s">
        <v>5</v>
      </c>
      <c r="C12" s="516" t="s">
        <v>112</v>
      </c>
      <c r="D12" s="517">
        <v>83</v>
      </c>
      <c r="E12" s="517">
        <v>83</v>
      </c>
      <c r="F12" s="517">
        <v>84</v>
      </c>
      <c r="G12" s="517">
        <v>83</v>
      </c>
      <c r="H12" s="517">
        <v>83</v>
      </c>
      <c r="I12" s="517">
        <v>84</v>
      </c>
      <c r="J12" s="517">
        <v>83</v>
      </c>
      <c r="K12" s="517">
        <v>83</v>
      </c>
      <c r="L12" s="517">
        <v>84</v>
      </c>
      <c r="M12" s="517">
        <v>83</v>
      </c>
      <c r="N12" s="517">
        <v>83</v>
      </c>
      <c r="O12" s="517">
        <v>84</v>
      </c>
      <c r="P12" s="518">
        <f t="shared" ref="P12:P18" si="0">SUM(D12:O12)</f>
        <v>1000</v>
      </c>
      <c r="Q12" s="519">
        <f>+P12-'1.Onbe'!J13</f>
        <v>0</v>
      </c>
    </row>
    <row r="13" spans="1:17">
      <c r="A13" s="1">
        <v>5</v>
      </c>
      <c r="B13" s="515" t="s">
        <v>7</v>
      </c>
      <c r="C13" s="516" t="s">
        <v>32</v>
      </c>
      <c r="D13" s="517"/>
      <c r="E13" s="517"/>
      <c r="F13" s="517">
        <v>3000</v>
      </c>
      <c r="G13" s="517"/>
      <c r="H13" s="517"/>
      <c r="I13" s="517"/>
      <c r="J13" s="517"/>
      <c r="K13" s="517"/>
      <c r="L13" s="517">
        <v>3000</v>
      </c>
      <c r="M13" s="517"/>
      <c r="N13" s="517"/>
      <c r="O13" s="517"/>
      <c r="P13" s="518">
        <f t="shared" si="0"/>
        <v>6000</v>
      </c>
      <c r="Q13" s="519">
        <f>+P13-'1.Onbe'!J14</f>
        <v>0</v>
      </c>
    </row>
    <row r="14" spans="1:17">
      <c r="A14" s="1">
        <v>6</v>
      </c>
      <c r="B14" s="515" t="s">
        <v>8</v>
      </c>
      <c r="C14" s="516" t="s">
        <v>45</v>
      </c>
      <c r="D14" s="517">
        <v>111</v>
      </c>
      <c r="E14" s="517">
        <v>111</v>
      </c>
      <c r="F14" s="517">
        <v>112</v>
      </c>
      <c r="G14" s="517">
        <v>111</v>
      </c>
      <c r="H14" s="517">
        <v>111</v>
      </c>
      <c r="I14" s="517">
        <v>112</v>
      </c>
      <c r="J14" s="517">
        <v>111</v>
      </c>
      <c r="K14" s="517">
        <v>111</v>
      </c>
      <c r="L14" s="517">
        <v>112</v>
      </c>
      <c r="M14" s="517">
        <v>111</v>
      </c>
      <c r="N14" s="517">
        <v>111</v>
      </c>
      <c r="O14" s="517">
        <v>111</v>
      </c>
      <c r="P14" s="518">
        <f t="shared" si="0"/>
        <v>1335</v>
      </c>
      <c r="Q14" s="519">
        <f>+P14-'1.Onbe'!J20</f>
        <v>0</v>
      </c>
    </row>
    <row r="15" spans="1:17">
      <c r="A15" s="1">
        <v>7</v>
      </c>
      <c r="B15" s="515" t="s">
        <v>9</v>
      </c>
      <c r="C15" s="516" t="s">
        <v>63</v>
      </c>
      <c r="D15" s="517"/>
      <c r="E15" s="517"/>
      <c r="F15" s="517"/>
      <c r="G15" s="517"/>
      <c r="H15" s="517"/>
      <c r="I15" s="517"/>
      <c r="J15" s="517"/>
      <c r="K15" s="517"/>
      <c r="L15" s="517"/>
      <c r="M15" s="517"/>
      <c r="N15" s="517"/>
      <c r="O15" s="517"/>
      <c r="P15" s="518">
        <f t="shared" si="0"/>
        <v>0</v>
      </c>
    </row>
    <row r="16" spans="1:17">
      <c r="A16" s="1">
        <v>8</v>
      </c>
      <c r="B16" s="515" t="s">
        <v>204</v>
      </c>
      <c r="C16" s="520" t="s">
        <v>86</v>
      </c>
      <c r="D16" s="517"/>
      <c r="E16" s="517"/>
      <c r="F16" s="517"/>
      <c r="G16" s="517"/>
      <c r="H16" s="517"/>
      <c r="I16" s="517"/>
      <c r="J16" s="517"/>
      <c r="K16" s="517"/>
      <c r="L16" s="517"/>
      <c r="M16" s="517"/>
      <c r="N16" s="517"/>
      <c r="O16" s="517"/>
      <c r="P16" s="518">
        <f t="shared" si="0"/>
        <v>0</v>
      </c>
      <c r="Q16" s="519"/>
    </row>
    <row r="17" spans="1:17" s="192" customFormat="1">
      <c r="A17" s="1">
        <v>9</v>
      </c>
      <c r="B17" s="515" t="s">
        <v>233</v>
      </c>
      <c r="C17" s="516" t="s">
        <v>234</v>
      </c>
      <c r="D17" s="517">
        <v>5332</v>
      </c>
      <c r="E17" s="517"/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8">
        <f t="shared" si="0"/>
        <v>5332</v>
      </c>
      <c r="Q17" s="77"/>
    </row>
    <row r="18" spans="1:17" ht="17.25" thickBot="1">
      <c r="A18" s="1">
        <v>10</v>
      </c>
      <c r="B18" s="521" t="s">
        <v>235</v>
      </c>
      <c r="C18" s="527" t="s">
        <v>236</v>
      </c>
      <c r="D18" s="598"/>
      <c r="E18" s="598"/>
      <c r="F18" s="598"/>
      <c r="G18" s="598"/>
      <c r="H18" s="598"/>
      <c r="I18" s="598"/>
      <c r="J18" s="598">
        <v>8000</v>
      </c>
      <c r="K18" s="598">
        <v>1000</v>
      </c>
      <c r="L18" s="598"/>
      <c r="M18" s="598"/>
      <c r="N18" s="598"/>
      <c r="O18" s="598">
        <v>1005</v>
      </c>
      <c r="P18" s="599">
        <f t="shared" si="0"/>
        <v>10005</v>
      </c>
      <c r="Q18" s="519"/>
    </row>
    <row r="19" spans="1:17" ht="18" thickBot="1">
      <c r="A19" s="1">
        <v>11</v>
      </c>
      <c r="B19" s="522" t="s">
        <v>237</v>
      </c>
      <c r="C19" s="600" t="s">
        <v>238</v>
      </c>
      <c r="D19" s="601">
        <f t="shared" ref="D19:P19" si="1">SUM(D10:D18)</f>
        <v>6793</v>
      </c>
      <c r="E19" s="601">
        <f t="shared" si="1"/>
        <v>1461</v>
      </c>
      <c r="F19" s="601">
        <f t="shared" si="1"/>
        <v>4462</v>
      </c>
      <c r="G19" s="601">
        <f t="shared" si="1"/>
        <v>1461</v>
      </c>
      <c r="H19" s="601">
        <f t="shared" si="1"/>
        <v>1461</v>
      </c>
      <c r="I19" s="601">
        <f t="shared" si="1"/>
        <v>1462</v>
      </c>
      <c r="J19" s="601">
        <f t="shared" si="1"/>
        <v>9461</v>
      </c>
      <c r="K19" s="601">
        <f t="shared" si="1"/>
        <v>2461</v>
      </c>
      <c r="L19" s="601">
        <f t="shared" si="1"/>
        <v>4462</v>
      </c>
      <c r="M19" s="601">
        <f t="shared" si="1"/>
        <v>1461</v>
      </c>
      <c r="N19" s="601">
        <f t="shared" si="1"/>
        <v>1461</v>
      </c>
      <c r="O19" s="601">
        <f t="shared" si="1"/>
        <v>2467</v>
      </c>
      <c r="P19" s="602">
        <f t="shared" si="1"/>
        <v>38873</v>
      </c>
      <c r="Q19" s="519">
        <f>+P19-'1.Onbe'!J42</f>
        <v>0</v>
      </c>
    </row>
    <row r="20" spans="1:17" ht="17.25" thickBot="1">
      <c r="A20" s="1">
        <v>12</v>
      </c>
      <c r="B20" s="522" t="s">
        <v>239</v>
      </c>
      <c r="C20" s="659" t="s">
        <v>240</v>
      </c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60"/>
      <c r="O20" s="660"/>
      <c r="P20" s="661"/>
    </row>
    <row r="21" spans="1:17">
      <c r="A21" s="1">
        <v>13</v>
      </c>
      <c r="B21" s="523" t="s">
        <v>241</v>
      </c>
      <c r="C21" s="524" t="s">
        <v>60</v>
      </c>
      <c r="D21" s="525">
        <v>606</v>
      </c>
      <c r="E21" s="525">
        <v>606</v>
      </c>
      <c r="F21" s="525">
        <v>607</v>
      </c>
      <c r="G21" s="525">
        <v>606</v>
      </c>
      <c r="H21" s="525">
        <v>606</v>
      </c>
      <c r="I21" s="525">
        <v>607</v>
      </c>
      <c r="J21" s="525">
        <v>606</v>
      </c>
      <c r="K21" s="525">
        <v>606</v>
      </c>
      <c r="L21" s="525">
        <v>607</v>
      </c>
      <c r="M21" s="525">
        <v>606</v>
      </c>
      <c r="N21" s="525">
        <v>606</v>
      </c>
      <c r="O21" s="525">
        <v>607</v>
      </c>
      <c r="P21" s="526">
        <f>SUM(D21:O21)</f>
        <v>7276</v>
      </c>
      <c r="Q21" s="519">
        <f>+P21-'4.Önk.kiad'!H47</f>
        <v>0</v>
      </c>
    </row>
    <row r="22" spans="1:17">
      <c r="A22" s="1">
        <v>14</v>
      </c>
      <c r="B22" s="523" t="s">
        <v>242</v>
      </c>
      <c r="C22" s="520" t="s">
        <v>282</v>
      </c>
      <c r="D22" s="517">
        <v>120</v>
      </c>
      <c r="E22" s="517">
        <v>120</v>
      </c>
      <c r="F22" s="517">
        <v>120</v>
      </c>
      <c r="G22" s="517">
        <v>120</v>
      </c>
      <c r="H22" s="517">
        <v>120</v>
      </c>
      <c r="I22" s="517">
        <v>120</v>
      </c>
      <c r="J22" s="517">
        <v>120</v>
      </c>
      <c r="K22" s="517">
        <v>120</v>
      </c>
      <c r="L22" s="517">
        <v>120</v>
      </c>
      <c r="M22" s="517">
        <v>120</v>
      </c>
      <c r="N22" s="517">
        <v>120</v>
      </c>
      <c r="O22" s="517">
        <v>119</v>
      </c>
      <c r="P22" s="518">
        <f>SUM(D22:O22)</f>
        <v>1439</v>
      </c>
      <c r="Q22" s="519">
        <f>+P22-'4.Önk.kiad'!I49</f>
        <v>0</v>
      </c>
    </row>
    <row r="23" spans="1:17">
      <c r="A23" s="1">
        <v>15</v>
      </c>
      <c r="B23" s="515" t="s">
        <v>243</v>
      </c>
      <c r="C23" s="516" t="s">
        <v>62</v>
      </c>
      <c r="D23" s="517">
        <v>702</v>
      </c>
      <c r="E23" s="517">
        <v>702</v>
      </c>
      <c r="F23" s="517">
        <v>702</v>
      </c>
      <c r="G23" s="517">
        <v>702</v>
      </c>
      <c r="H23" s="517">
        <v>702</v>
      </c>
      <c r="I23" s="517">
        <v>702</v>
      </c>
      <c r="J23" s="517">
        <v>702</v>
      </c>
      <c r="K23" s="517">
        <v>702</v>
      </c>
      <c r="L23" s="517">
        <v>702</v>
      </c>
      <c r="M23" s="517">
        <v>702</v>
      </c>
      <c r="N23" s="517">
        <v>702</v>
      </c>
      <c r="O23" s="517">
        <v>705</v>
      </c>
      <c r="P23" s="518">
        <f t="shared" ref="P23:P29" si="2">SUM(D23:O23)</f>
        <v>8427</v>
      </c>
      <c r="Q23" s="519">
        <f>+P23-'4.Önk.kiad'!J49</f>
        <v>0</v>
      </c>
    </row>
    <row r="24" spans="1:17">
      <c r="A24" s="1">
        <v>16</v>
      </c>
      <c r="B24" s="521" t="s">
        <v>244</v>
      </c>
      <c r="C24" s="516" t="s">
        <v>245</v>
      </c>
      <c r="D24" s="517">
        <v>146</v>
      </c>
      <c r="E24" s="517">
        <v>146</v>
      </c>
      <c r="F24" s="517">
        <v>146</v>
      </c>
      <c r="G24" s="517">
        <v>146</v>
      </c>
      <c r="H24" s="517">
        <v>146</v>
      </c>
      <c r="I24" s="517">
        <v>146</v>
      </c>
      <c r="J24" s="517">
        <v>146</v>
      </c>
      <c r="K24" s="517">
        <v>146</v>
      </c>
      <c r="L24" s="517">
        <v>146</v>
      </c>
      <c r="M24" s="517">
        <v>146</v>
      </c>
      <c r="N24" s="517">
        <v>146</v>
      </c>
      <c r="O24" s="517">
        <v>154</v>
      </c>
      <c r="P24" s="518">
        <f t="shared" si="2"/>
        <v>1760</v>
      </c>
      <c r="Q24" s="519">
        <f>+P24-'4.Önk.kiad'!K49</f>
        <v>0</v>
      </c>
    </row>
    <row r="25" spans="1:17">
      <c r="A25" s="1">
        <v>17</v>
      </c>
      <c r="B25" s="515" t="s">
        <v>246</v>
      </c>
      <c r="C25" s="516" t="s">
        <v>247</v>
      </c>
      <c r="D25" s="517">
        <v>741</v>
      </c>
      <c r="E25" s="517">
        <v>741</v>
      </c>
      <c r="F25" s="517">
        <v>741</v>
      </c>
      <c r="G25" s="517">
        <v>741</v>
      </c>
      <c r="H25" s="517">
        <v>741</v>
      </c>
      <c r="I25" s="517">
        <v>741</v>
      </c>
      <c r="J25" s="517">
        <v>741</v>
      </c>
      <c r="K25" s="517">
        <v>741</v>
      </c>
      <c r="L25" s="517">
        <v>741</v>
      </c>
      <c r="M25" s="517">
        <v>741</v>
      </c>
      <c r="N25" s="517">
        <v>741</v>
      </c>
      <c r="O25" s="517">
        <v>746</v>
      </c>
      <c r="P25" s="518">
        <f t="shared" si="2"/>
        <v>8897</v>
      </c>
      <c r="Q25" s="519">
        <f>+P25-'4.Önk.kiad'!L49</f>
        <v>0</v>
      </c>
    </row>
    <row r="26" spans="1:17" s="192" customFormat="1">
      <c r="A26" s="1">
        <v>18</v>
      </c>
      <c r="B26" s="521" t="s">
        <v>248</v>
      </c>
      <c r="C26" s="527" t="s">
        <v>249</v>
      </c>
      <c r="D26" s="517"/>
      <c r="E26" s="517"/>
      <c r="F26" s="517"/>
      <c r="G26" s="517"/>
      <c r="H26" s="517"/>
      <c r="I26" s="517"/>
      <c r="J26" s="517"/>
      <c r="K26" s="517"/>
      <c r="L26" s="517"/>
      <c r="M26" s="517"/>
      <c r="N26" s="517"/>
      <c r="O26" s="517"/>
      <c r="P26" s="518">
        <f t="shared" si="2"/>
        <v>0</v>
      </c>
      <c r="Q26" s="519"/>
    </row>
    <row r="27" spans="1:17" s="192" customFormat="1">
      <c r="A27" s="1">
        <v>19</v>
      </c>
      <c r="B27" s="515" t="s">
        <v>250</v>
      </c>
      <c r="C27" s="516" t="s">
        <v>88</v>
      </c>
      <c r="D27" s="517"/>
      <c r="E27" s="517"/>
      <c r="F27" s="517">
        <v>400</v>
      </c>
      <c r="G27" s="517"/>
      <c r="H27" s="517"/>
      <c r="I27" s="517"/>
      <c r="J27" s="517">
        <v>10000</v>
      </c>
      <c r="K27" s="517"/>
      <c r="L27" s="517"/>
      <c r="M27" s="517"/>
      <c r="N27" s="517"/>
      <c r="O27" s="517"/>
      <c r="P27" s="518">
        <f t="shared" si="2"/>
        <v>10400</v>
      </c>
      <c r="Q27" s="77"/>
    </row>
    <row r="28" spans="1:17">
      <c r="A28" s="1">
        <v>20</v>
      </c>
      <c r="B28" s="523" t="s">
        <v>251</v>
      </c>
      <c r="C28" s="528" t="s">
        <v>55</v>
      </c>
      <c r="D28" s="517">
        <v>674</v>
      </c>
      <c r="E28" s="517"/>
      <c r="F28" s="517"/>
      <c r="G28" s="517"/>
      <c r="H28" s="517"/>
      <c r="I28" s="517"/>
      <c r="J28" s="517"/>
      <c r="K28" s="517"/>
      <c r="L28" s="517"/>
      <c r="M28" s="517"/>
      <c r="N28" s="517"/>
      <c r="O28" s="517"/>
      <c r="P28" s="518">
        <f t="shared" si="2"/>
        <v>674</v>
      </c>
      <c r="Q28" s="519"/>
    </row>
    <row r="29" spans="1:17" ht="17.25" thickBot="1">
      <c r="A29" s="1">
        <v>21</v>
      </c>
      <c r="B29" s="509" t="s">
        <v>252</v>
      </c>
      <c r="C29" s="516" t="s">
        <v>56</v>
      </c>
      <c r="D29" s="517"/>
      <c r="E29" s="517"/>
      <c r="F29" s="517"/>
      <c r="G29" s="517"/>
      <c r="H29" s="517"/>
      <c r="I29" s="517"/>
      <c r="J29" s="517"/>
      <c r="K29" s="517"/>
      <c r="L29" s="517"/>
      <c r="M29" s="517"/>
      <c r="N29" s="517"/>
      <c r="O29" s="517"/>
      <c r="P29" s="518">
        <f t="shared" si="2"/>
        <v>0</v>
      </c>
      <c r="Q29" s="519"/>
    </row>
    <row r="30" spans="1:17" ht="18" thickBot="1">
      <c r="A30" s="1">
        <v>22</v>
      </c>
      <c r="B30" s="521" t="s">
        <v>253</v>
      </c>
      <c r="C30" s="529" t="s">
        <v>254</v>
      </c>
      <c r="D30" s="530">
        <f t="shared" ref="D30:O30" si="3">SUM(D21:D29)</f>
        <v>2989</v>
      </c>
      <c r="E30" s="530">
        <f t="shared" si="3"/>
        <v>2315</v>
      </c>
      <c r="F30" s="530">
        <f t="shared" si="3"/>
        <v>2716</v>
      </c>
      <c r="G30" s="530">
        <f t="shared" si="3"/>
        <v>2315</v>
      </c>
      <c r="H30" s="530">
        <f t="shared" si="3"/>
        <v>2315</v>
      </c>
      <c r="I30" s="530">
        <f t="shared" si="3"/>
        <v>2316</v>
      </c>
      <c r="J30" s="530">
        <f t="shared" si="3"/>
        <v>12315</v>
      </c>
      <c r="K30" s="530">
        <f t="shared" si="3"/>
        <v>2315</v>
      </c>
      <c r="L30" s="530">
        <f t="shared" si="3"/>
        <v>2316</v>
      </c>
      <c r="M30" s="530">
        <f t="shared" si="3"/>
        <v>2315</v>
      </c>
      <c r="N30" s="530">
        <f t="shared" si="3"/>
        <v>2315</v>
      </c>
      <c r="O30" s="530">
        <f t="shared" si="3"/>
        <v>2331</v>
      </c>
      <c r="P30" s="531">
        <f>SUM(D30:O30)</f>
        <v>38873</v>
      </c>
      <c r="Q30" s="519">
        <f>+P30-'3.Onki'!J25</f>
        <v>0</v>
      </c>
    </row>
    <row r="31" spans="1:17" ht="18.75" thickTop="1" thickBot="1">
      <c r="A31" s="1">
        <v>23</v>
      </c>
      <c r="B31" s="532" t="s">
        <v>255</v>
      </c>
      <c r="C31" s="533" t="s">
        <v>256</v>
      </c>
      <c r="D31" s="534">
        <f>+D19-D30</f>
        <v>3804</v>
      </c>
      <c r="E31" s="534">
        <f>+D31+E19-E30</f>
        <v>2950</v>
      </c>
      <c r="F31" s="534">
        <f t="shared" ref="F31:O31" si="4">+E31+F19-F30</f>
        <v>4696</v>
      </c>
      <c r="G31" s="534">
        <f t="shared" si="4"/>
        <v>3842</v>
      </c>
      <c r="H31" s="534">
        <f t="shared" si="4"/>
        <v>2988</v>
      </c>
      <c r="I31" s="534">
        <f t="shared" si="4"/>
        <v>2134</v>
      </c>
      <c r="J31" s="534">
        <f t="shared" si="4"/>
        <v>-720</v>
      </c>
      <c r="K31" s="534">
        <f t="shared" si="4"/>
        <v>-574</v>
      </c>
      <c r="L31" s="534">
        <f t="shared" si="4"/>
        <v>1572</v>
      </c>
      <c r="M31" s="534">
        <f t="shared" si="4"/>
        <v>718</v>
      </c>
      <c r="N31" s="534">
        <f t="shared" si="4"/>
        <v>-136</v>
      </c>
      <c r="O31" s="534">
        <f t="shared" si="4"/>
        <v>0</v>
      </c>
      <c r="P31" s="535" t="s">
        <v>232</v>
      </c>
    </row>
  </sheetData>
  <mergeCells count="9">
    <mergeCell ref="B5:P5"/>
    <mergeCell ref="C9:P9"/>
    <mergeCell ref="C20:P20"/>
    <mergeCell ref="B1:D1"/>
    <mergeCell ref="F1:G1"/>
    <mergeCell ref="J1:K1"/>
    <mergeCell ref="N1:O1"/>
    <mergeCell ref="B3:P3"/>
    <mergeCell ref="B4:P4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15</vt:i4>
      </vt:variant>
    </vt:vector>
  </HeadingPairs>
  <TitlesOfParts>
    <vt:vector size="24" baseType="lpstr">
      <vt:lpstr>1.Onbe</vt:lpstr>
      <vt:lpstr>2.Norm</vt:lpstr>
      <vt:lpstr>3.Onki</vt:lpstr>
      <vt:lpstr>4.Önk.kiad</vt:lpstr>
      <vt:lpstr>5.Beruházás</vt:lpstr>
      <vt:lpstr>6.Felújítás</vt:lpstr>
      <vt:lpstr>7.Mérleg</vt:lpstr>
      <vt:lpstr>8.Létszám</vt:lpstr>
      <vt:lpstr>9.Előir.felh.</vt:lpstr>
      <vt:lpstr>'1.Onbe'!Nyomtatási_cím</vt:lpstr>
      <vt:lpstr>'3.Onki'!Nyomtatási_cím</vt:lpstr>
      <vt:lpstr>'4.Önk.kiad'!Nyomtatási_cím</vt:lpstr>
      <vt:lpstr>'5.Beruházás'!Nyomtatási_cím</vt:lpstr>
      <vt:lpstr>'6.Felújítás'!Nyomtatási_cím</vt:lpstr>
      <vt:lpstr>'8.Létszám'!Nyomtatási_cím</vt:lpstr>
      <vt:lpstr>'1.Onbe'!Nyomtatási_terület</vt:lpstr>
      <vt:lpstr>'2.Norm'!Nyomtatási_terület</vt:lpstr>
      <vt:lpstr>'3.Onki'!Nyomtatási_terület</vt:lpstr>
      <vt:lpstr>'4.Önk.kiad'!Nyomtatási_terület</vt:lpstr>
      <vt:lpstr>'5.Beruházás'!Nyomtatási_terület</vt:lpstr>
      <vt:lpstr>'6.Felújítás'!Nyomtatási_terület</vt:lpstr>
      <vt:lpstr>'7.Mérleg'!Nyomtatási_terület</vt:lpstr>
      <vt:lpstr>'8.Létszám'!Nyomtatási_terület</vt:lpstr>
      <vt:lpstr>'9.Előir.felh.'!Nyomtatási_terület</vt:lpstr>
    </vt:vector>
  </TitlesOfParts>
  <Company>VMJVPH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egyimesine</dc:creator>
  <cp:lastModifiedBy>julika</cp:lastModifiedBy>
  <cp:lastPrinted>2017-02-16T11:05:15Z</cp:lastPrinted>
  <dcterms:created xsi:type="dcterms:W3CDTF">2011-11-09T10:58:30Z</dcterms:created>
  <dcterms:modified xsi:type="dcterms:W3CDTF">2017-02-27T09:26:48Z</dcterms:modified>
</cp:coreProperties>
</file>