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5" firstSheet="5" activeTab="10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3.sz.mell." sheetId="10" r:id="rId10"/>
    <sheet name="9. sz. mell" sheetId="11" r:id="rId11"/>
    <sheet name="9.1. sz. mell" sheetId="12" r:id="rId12"/>
    <sheet name="9.2. sz. mell" sheetId="13" r:id="rId13"/>
    <sheet name="9.3. sz. mell" sheetId="14" r:id="rId14"/>
    <sheet name="9.4. sz. mell" sheetId="15" r:id="rId15"/>
    <sheet name="9.5. sz. mell" sheetId="16" r:id="rId16"/>
    <sheet name="9.5. sz. mell (2)" sheetId="17" r:id="rId17"/>
    <sheet name="9.5. sz. mell (3)" sheetId="18" r:id="rId18"/>
    <sheet name="9.5. sz. mell (4)" sheetId="19" r:id="rId19"/>
    <sheet name="9.5. sz. mell (5)" sheetId="20" r:id="rId20"/>
    <sheet name="9.5. sz. mell (6)" sheetId="21" r:id="rId21"/>
    <sheet name="10. sz. mell" sheetId="22" r:id="rId22"/>
    <sheet name="11. sz. mell." sheetId="23" r:id="rId23"/>
  </sheets>
  <definedNames>
    <definedName name="_xlnm.Print_Titles" localSheetId="21">'10. sz. mell'!$1:$6</definedName>
    <definedName name="_xlnm.Print_Titles" localSheetId="22">'11. sz. mell.'!$1:$6</definedName>
    <definedName name="_xlnm.Print_Titles" localSheetId="10">'9. sz. mell'!$1:$6</definedName>
    <definedName name="_xlnm.Print_Titles" localSheetId="11">'9.1. sz. mell'!$1:$6</definedName>
    <definedName name="_xlnm.Print_Titles" localSheetId="12">'9.2. sz. mell'!$1:$6</definedName>
    <definedName name="_xlnm.Print_Titles" localSheetId="13">'9.3. sz. mell'!$1:$6</definedName>
    <definedName name="_xlnm.Print_Titles" localSheetId="14">'9.4. sz. mell'!$1:$6</definedName>
    <definedName name="_xlnm.Print_Titles" localSheetId="15">'9.5. sz. mell'!$1:$6</definedName>
    <definedName name="_xlnm.Print_Titles" localSheetId="16">'9.5. sz. mell (2)'!$1:$6</definedName>
    <definedName name="_xlnm.Print_Titles" localSheetId="17">'9.5. sz. mell (3)'!$1:$6</definedName>
    <definedName name="_xlnm.Print_Titles" localSheetId="18">'9.5. sz. mell (4)'!$1:$6</definedName>
    <definedName name="_xlnm.Print_Titles" localSheetId="19">'9.5. sz. mell (5)'!$1:$6</definedName>
    <definedName name="_xlnm.Print_Titles" localSheetId="20">'9.5. sz. mell (6)'!$1:$6</definedName>
    <definedName name="_xlnm.Print_Area" localSheetId="1">'1.1.sz.mell.'!$A$1:$G$139</definedName>
    <definedName name="_xlnm.Print_Area" localSheetId="2">'1.2.sz.mell. '!$A$1:$H$125</definedName>
    <definedName name="_xlnm.Print_Area" localSheetId="3">'1.3.sz.mell.'!$A$1:$G$127</definedName>
  </definedNames>
  <calcPr fullCalcOnLoad="1"/>
</workbook>
</file>

<file path=xl/sharedStrings.xml><?xml version="1.0" encoding="utf-8"?>
<sst xmlns="http://schemas.openxmlformats.org/spreadsheetml/2006/main" count="2081" uniqueCount="517">
  <si>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</si>
  <si>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</si>
  <si>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</si>
  <si>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</si>
  <si>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</si>
  <si>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</si>
  <si>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</si>
  <si>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</si>
  <si>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</si>
  <si>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</si>
  <si>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</si>
  <si>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</si>
  <si>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</si>
  <si>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</si>
  <si>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</si>
  <si>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</si>
  <si>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</si>
  <si>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</si>
  <si>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</si>
  <si>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>III. Tartalékok (3.1.+3.2)</t>
  </si>
  <si>
    <t>KÖLTSÉGVETÉSI KIADÁSOK ÖSSZESEN: (1+2+3+4+5)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</si>
  <si>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</si>
  <si>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</si>
  <si>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</si>
  <si>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</si>
  <si>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</si>
  <si>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</si>
  <si>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</si>
  <si>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</si>
  <si>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</si>
  <si>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</si>
  <si>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</si>
  <si>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</si>
  <si>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</si>
  <si>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</si>
  <si>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</si>
  <si>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</si>
  <si>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</si>
  <si>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</si>
  <si>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</si>
  <si>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</si>
  <si>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</si>
  <si>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</si>
  <si>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</si>
  <si>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</si>
  <si>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</si>
  <si>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</si>
  <si>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</si>
  <si>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</si>
  <si>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</si>
  <si>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</si>
  <si>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</si>
  <si>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</si>
  <si>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</si>
  <si>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</si>
  <si>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</si>
  <si>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</si>
  <si>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</si>
  <si>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</si>
  <si>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</si>
  <si>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</si>
  <si>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</si>
  <si>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</si>
  <si>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</si>
  <si>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</si>
  <si>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</si>
  <si>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</si>
  <si>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</si>
  <si>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</si>
  <si>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</si>
  <si>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</si>
  <si>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</si>
  <si>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</si>
  <si>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</si>
  <si>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</si>
  <si>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</si>
  <si>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</si>
  <si>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</si>
  <si>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</si>
  <si>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</si>
  <si>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</si>
  <si>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</si>
  <si>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</si>
  <si>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</si>
  <si>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</si>
  <si>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</si>
  <si>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</si>
  <si>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</si>
  <si>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</si>
  <si>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</si>
  <si>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</si>
  <si>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</si>
  <si>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</si>
  <si>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</si>
  <si>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</si>
  <si>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</si>
  <si>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</si>
  <si>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</si>
  <si>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</si>
  <si>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</si>
  <si>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</si>
  <si>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</si>
  <si>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</si>
  <si>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</si>
  <si>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</si>
  <si>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</si>
  <si>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</si>
  <si>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</si>
  <si>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</si>
  <si>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</si>
  <si>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</si>
  <si>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</si>
  <si>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</si>
  <si>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</si>
  <si>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</si>
  <si>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</si>
  <si>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</si>
  <si>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</si>
  <si>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</si>
  <si>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</si>
  <si>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</si>
  <si>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</si>
  <si>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</si>
  <si>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</si>
  <si>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</si>
  <si>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</si>
  <si>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</si>
  <si>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</si>
  <si>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</si>
  <si>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</si>
  <si>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</si>
  <si>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</si>
  <si>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</si>
  <si>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</si>
  <si>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</si>
  <si>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</si>
  <si>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</si>
  <si>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</si>
  <si>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</si>
  <si>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</si>
  <si>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</si>
  <si>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</si>
  <si>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</si>
  <si>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</si>
  <si>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</si>
  <si>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</si>
  <si>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</si>
  <si>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</si>
  <si>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</si>
  <si>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</si>
  <si>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</si>
  <si>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</si>
  <si>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</si>
  <si>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</si>
  <si>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</si>
  <si>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</si>
  <si>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</si>
  <si>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</si>
  <si>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</si>
  <si>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</si>
  <si>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</si>
  <si>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</si>
  <si>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</si>
  <si>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</si>
  <si>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</si>
  <si>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</si>
  <si>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</si>
  <si>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</si>
  <si>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</si>
  <si>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</si>
  <si>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</si>
  <si>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</si>
  <si>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</si>
  <si>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</si>
  <si>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</si>
  <si>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</si>
  <si>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</si>
  <si>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</si>
  <si>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</si>
  <si>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</si>
  <si>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</si>
  <si>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</si>
  <si>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</si>
  <si>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</si>
  <si>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</si>
  <si>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</si>
  <si>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</si>
  <si>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</si>
  <si>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</si>
  <si>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</si>
  <si>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</si>
  <si>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</si>
  <si>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</si>
  <si>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</si>
  <si>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</si>
  <si>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</si>
  <si>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</si>
  <si>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</si>
  <si>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</si>
  <si>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</si>
  <si>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</si>
  <si>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</si>
  <si>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</si>
  <si>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</si>
  <si>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</si>
  <si>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</si>
  <si>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</si>
  <si>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</si>
  <si>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</si>
  <si>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</si>
  <si>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</si>
  <si>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</si>
  <si>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</si>
  <si>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</si>
  <si>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</si>
  <si>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</si>
  <si>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</si>
  <si>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</si>
  <si>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</si>
  <si>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</si>
  <si>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</si>
  <si>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</si>
  <si>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</si>
  <si>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</si>
  <si>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</si>
  <si>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</si>
  <si>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</si>
  <si>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</si>
  <si>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</si>
  <si>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</si>
  <si>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</si>
  <si>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</si>
  <si>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</si>
  <si>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</si>
  <si>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</si>
  <si>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</si>
  <si>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</si>
  <si>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</si>
  <si>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</si>
  <si>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</si>
  <si>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</si>
  <si>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</si>
  <si>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</si>
  <si>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</si>
  <si>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</si>
  <si>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</si>
  <si>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</si>
  <si>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----------------------------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</si>
  <si>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</si>
  <si>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</si>
  <si>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</si>
  <si>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</si>
  <si>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</si>
  <si>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</si>
  <si>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</si>
  <si>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</si>
  <si>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</si>
  <si>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</si>
  <si>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</si>
  <si>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</si>
  <si>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</si>
  <si>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</si>
  <si>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</si>
  <si>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</si>
  <si>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</si>
  <si>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</si>
  <si>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</si>
  <si>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</si>
  <si>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</si>
  <si>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</si>
  <si>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</si>
  <si>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</si>
  <si>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</si>
  <si>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</si>
  <si>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</si>
  <si>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</si>
  <si>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</si>
  <si>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</si>
  <si>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</si>
  <si>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</si>
  <si>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</si>
  <si>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</si>
  <si>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</si>
  <si>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</si>
  <si>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</si>
  <si>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</si>
  <si>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</si>
  <si>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</si>
  <si>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</si>
  <si>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</si>
  <si>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</si>
  <si>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</si>
  <si>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</si>
  <si>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</si>
  <si>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</si>
  <si>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</si>
  <si>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</si>
  <si>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</si>
  <si>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</si>
  <si>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</si>
  <si>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</si>
  <si>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</si>
  <si>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</si>
  <si>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</si>
  <si>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</si>
  <si>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</si>
  <si>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</si>
  <si>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</si>
  <si>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</si>
  <si>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</si>
  <si>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</si>
  <si>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</si>
  <si>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</si>
  <si>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</si>
  <si>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</si>
  <si>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</si>
  <si>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</si>
  <si>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</si>
  <si>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</si>
  <si>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</si>
  <si>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</si>
  <si>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</si>
  <si>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</si>
  <si>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</si>
  <si>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</si>
  <si>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</si>
  <si>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</si>
  <si>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</si>
  <si>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</si>
  <si>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</si>
  <si>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</si>
  <si>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</si>
  <si>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</si>
  <si>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</si>
  <si>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</si>
  <si>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</si>
  <si>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</si>
  <si>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</si>
  <si>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</si>
  <si>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</si>
  <si>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</si>
  <si>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</si>
  <si>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</si>
  <si>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</si>
  <si>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</si>
  <si>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</si>
  <si>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</si>
  <si>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</si>
  <si>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</si>
  <si>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</si>
  <si>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</si>
  <si>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</si>
  <si>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</si>
  <si>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</si>
  <si>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</si>
  <si>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</si>
  <si>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</si>
  <si>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</si>
  <si>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</si>
  <si>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</si>
  <si>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</si>
  <si>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</si>
  <si>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</si>
  <si>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</si>
  <si>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</si>
  <si>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</si>
  <si>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</si>
  <si>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</si>
  <si>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</si>
  <si>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</si>
  <si>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</si>
  <si>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</si>
  <si>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</si>
  <si>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</si>
  <si>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</si>
  <si>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</si>
  <si>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</si>
  <si>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</si>
  <si>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</si>
  <si>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</si>
  <si>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</si>
  <si>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</si>
  <si>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</si>
  <si>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</si>
  <si>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</si>
  <si>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</si>
  <si>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</si>
  <si>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</si>
  <si>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</si>
  <si>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</si>
  <si>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</si>
  <si>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</si>
  <si>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</si>
  <si>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</si>
  <si>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IV. Átvett pénzeszközök államháztartáson belülről (6.1.+…6.2.)</t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</si>
  <si>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</si>
  <si>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</si>
  <si>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</si>
  <si>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</si>
  <si>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</si>
  <si>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</si>
  <si>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</si>
  <si>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</si>
  <si>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</si>
  <si>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</si>
  <si>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</si>
  <si>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</si>
  <si>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</si>
  <si>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</si>
  <si>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</si>
  <si>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</si>
  <si>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</si>
  <si>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</si>
  <si>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</si>
  <si>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Murakeresztúri  Közös Önkormányzati Hivatal</t>
  </si>
  <si>
    <t>Murakeresztúri Óvoda</t>
  </si>
  <si>
    <t>Murakeresztúr Község Önkormányzat adósságot keletkeztető ügyletekből és kezességvállalásokból fennálló kötelezettségei</t>
  </si>
  <si>
    <t>Murakeresztúr Község Önkormányzat saját bevételeinek részletezése az adósságot keletkeztető ügyletből származó tárgyévi fizetési kötelezettség megállapításához</t>
  </si>
  <si>
    <t>Felhalmozási célú finanszírozási kiadások</t>
  </si>
  <si>
    <r>
      <t>KÖLTSÉGVETÉSI BEVÉTELEK ÖSSZESEN (2+……+9</t>
    </r>
    <r>
      <rPr>
        <b/>
        <i/>
        <sz val="11"/>
        <rFont val="Times New Roman"/>
        <family val="1"/>
      </rPr>
      <t>)</t>
    </r>
  </si>
  <si>
    <t>Általános működéshez és ágazati feldathoz kapcsolódó támogatás</t>
  </si>
  <si>
    <t>5.2</t>
  </si>
  <si>
    <t>5.3</t>
  </si>
  <si>
    <t>5.4</t>
  </si>
  <si>
    <t>5.5</t>
  </si>
  <si>
    <t>5.6</t>
  </si>
  <si>
    <t>5.7</t>
  </si>
  <si>
    <r>
      <t xml:space="preserve">III. Támogatások, kiegészítések </t>
    </r>
    <r>
      <rPr>
        <sz val="11"/>
        <rFont val="Times New Roman CE"/>
        <family val="0"/>
      </rPr>
      <t>(5.1+…+5.8.)</t>
    </r>
  </si>
  <si>
    <r>
      <t>IV</t>
    </r>
    <r>
      <rPr>
        <b/>
        <sz val="11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</si>
  <si>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</si>
  <si>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(2.1+…+2.3)</t>
    </r>
  </si>
  <si>
    <t>Háziorvosi rendelő és védőnői szolgálat fejlesztése</t>
  </si>
  <si>
    <t>Összesen
(7=3+4+5+6)</t>
  </si>
  <si>
    <t>Általános működéshez és ágazati feladathoz kapcsolódó támogatás</t>
  </si>
  <si>
    <t>Felhalmozási célú finanszírozási kiadások (6.2.1.+…..6.2.8.)</t>
  </si>
  <si>
    <t>Felhalmozási célú finanszírozási kiadások (6.2.1.+...+6.2.8.)</t>
  </si>
  <si>
    <t>Közművelődés</t>
  </si>
  <si>
    <t>IV. Közhatalmi bevételek</t>
  </si>
  <si>
    <t>Költségvetési bevételek összesen (1+…+5)</t>
  </si>
  <si>
    <t>VI. Finanszírozási bevételek (7.1.+7.2.)</t>
  </si>
  <si>
    <t>VII. Függő, átfutó, kiegyenlítő bevételek</t>
  </si>
  <si>
    <t>BEVÉTELEK ÖSSZESEN: (6+7+8)</t>
  </si>
  <si>
    <t>Intézményfinanszírozás (Közös Hivatal, Óvoda)</t>
  </si>
  <si>
    <t>Településüzemeltetés (köztemető fenntartás, közvilágítás, ár-és belvízvédelem,város és községgazdálkodás, zöldterületkezelés, hulladék szállítás, közutak üzemeltetése, közfoglalkoztatás)</t>
  </si>
  <si>
    <t>IV. Állami támogatás</t>
  </si>
  <si>
    <t>V. Állami támogatás</t>
  </si>
  <si>
    <t>Étkeztetés (óvodai, iskolai, mukahelyi, egyéb vendég)</t>
  </si>
  <si>
    <t>Önkormányzati vagyonnal való gazdálkodás</t>
  </si>
  <si>
    <t>III. Kölcsön nyújtása, törlesztése</t>
  </si>
  <si>
    <t xml:space="preserve">Közoktatási feladatok </t>
  </si>
  <si>
    <t>Civil szervezetek támogatása</t>
  </si>
  <si>
    <t>IV.Közhatalmi bevételek</t>
  </si>
  <si>
    <t>VI. Finanszírozási bevételek (6.1.+6.2.)</t>
  </si>
  <si>
    <t>VI. Kölcsönök visszatérülése</t>
  </si>
  <si>
    <t>VII. Finanszírozási bevételek (6.1.+6.2.)</t>
  </si>
  <si>
    <t>VIII. Függő, átfutó, kiegyenlítő bevételek</t>
  </si>
  <si>
    <t>V.Állami támogatás</t>
  </si>
  <si>
    <t>05</t>
  </si>
  <si>
    <t>06</t>
  </si>
  <si>
    <t>07</t>
  </si>
  <si>
    <t>08</t>
  </si>
  <si>
    <t>09</t>
  </si>
  <si>
    <t>10</t>
  </si>
  <si>
    <t>2013. évi eredeti előirányzat</t>
  </si>
  <si>
    <t>2013. évi módosított előirányzat</t>
  </si>
  <si>
    <t>Egyéb működőképesség megőrzését szolgáló kieg.támogatás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</si>
  <si>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</si>
  <si>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</si>
  <si>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10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</si>
  <si>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0"/>
        <rFont val="Times New Roman"/>
        <family val="1"/>
      </rPr>
      <t>(2.2. melléklet 3. oszlop 30. sor)</t>
    </r>
  </si>
  <si>
    <t>Önkormányzatot megillető vagyoni ért. jog  értékesít.</t>
  </si>
  <si>
    <t>Igazgatási, jogalkotási feladatok, központi befizetések</t>
  </si>
  <si>
    <t>Szociális gondoskodás (szoc.étkeztetés, házi segítségnyújtás, segélyek), szociális ösztöndíjak</t>
  </si>
  <si>
    <t>2013. évi módosított előirányzat 2013. 04. 26.</t>
  </si>
  <si>
    <t>2013. évi módosított előirányzat 2013. 06.28.</t>
  </si>
  <si>
    <t>2013. évi módosított előirányzat      2013. 04. 26.</t>
  </si>
  <si>
    <t>2013. évi módosított előirányzat      2013. 06. 28.</t>
  </si>
  <si>
    <t>2013. évi módosított előirányzat      2013. 06 28.</t>
  </si>
  <si>
    <t>Egyéb központi támogatás</t>
  </si>
  <si>
    <t>Szerkezetátalákítási tartalék</t>
  </si>
  <si>
    <t>2013. évi módosított előirányzat 2013. 09.13.</t>
  </si>
  <si>
    <t>2013. évi módosított előirányzat      2013. 09.13.</t>
  </si>
  <si>
    <t>Szerkezetátalakítási tartalék</t>
  </si>
  <si>
    <t>Működőképesség megőrzését szolgáló egyéb támogatás</t>
  </si>
  <si>
    <t>Igazgatási szolgáltatási díj</t>
  </si>
  <si>
    <t>2013. évi módosított előirányzat 2013. 12.31.</t>
  </si>
  <si>
    <t>2013. évi módosított előirányzat      2013. 12.31.</t>
  </si>
  <si>
    <t>Egyéb működési bevétel</t>
  </si>
  <si>
    <t>- Felhalmozási célú visszatérítendő támogatás törlesztése</t>
  </si>
  <si>
    <t xml:space="preserve"> - Felhalmozási célú visszatérítendő támogatás törlesztése</t>
  </si>
  <si>
    <r>
      <t xml:space="preserve">III. Támogatások, kiegészítések </t>
    </r>
    <r>
      <rPr>
        <sz val="10"/>
        <rFont val="Times New Roman CE"/>
        <family val="0"/>
      </rPr>
      <t>(5.1+…+5.8.)</t>
    </r>
  </si>
  <si>
    <r>
      <t>IV</t>
    </r>
    <r>
      <rPr>
        <b/>
        <sz val="10"/>
        <rFont val="Times New Roman"/>
        <family val="1"/>
      </rPr>
      <t>. Átvett pénzeszközök államháztartáson belülről (6.1.+6.2.)</t>
    </r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</si>
  <si>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</si>
  <si>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</si>
  <si>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</si>
  <si>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</si>
  <si>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2012. XII.31-ig</t>
  </si>
  <si>
    <t>Hómaró vásárlása (Téli közfoglalkoztatás keretében a Munkaügyi Központ támogatásával</t>
  </si>
  <si>
    <t>ÖSSZESEN:</t>
  </si>
  <si>
    <t xml:space="preserve">
2012. év utáni szükséglet
</t>
  </si>
  <si>
    <t>Ügyviteli és számítástechnikai eszközbeszerzés a könmyvtárba (TIOP- pályázati támogatásból)</t>
  </si>
  <si>
    <t xml:space="preserve">  - Felhalmozási célú visszatérítendő támogatás törlesztése</t>
  </si>
  <si>
    <t xml:space="preserve">2.1. melléklet a 7/2014. (IV.30.) önkormányzati rendelethez     </t>
  </si>
  <si>
    <t xml:space="preserve">2.2. melléklet a 7/2014. (IV.30.) önkormányzati rendelethez     </t>
  </si>
  <si>
    <t>6. melléklet a 7/2014. (IV.30.) önkormányzati rendelethez</t>
  </si>
  <si>
    <t>6.1. melléklet a 7/2014. (IV.30.) önkormányzati rendelethez</t>
  </si>
  <si>
    <t>6.2. melléklet a 7/2014. (IV.30.) önkormányzati rendelethez</t>
  </si>
  <si>
    <t>6.3. melléklet a 72014. (IV.30.) önkormányzati rendelethez</t>
  </si>
  <si>
    <t>6.4. melléklet a 7/2014. (IV.30.) önkormányzati rendelethez</t>
  </si>
  <si>
    <t>6.5. melléklet a 7/2014. (IV.30.) önkormányzati rendelethez</t>
  </si>
  <si>
    <t>6.6. melléklet a 7/2014. (IV.30.) önkormányzati rendelethez</t>
  </si>
  <si>
    <t>6.7. melléklet a 7/2014. (IV.30.) önkormányzati rendelethez</t>
  </si>
  <si>
    <t>6.8. melléklet a 7/2014. (IV.30.) önkormányzati rendelethez</t>
  </si>
  <si>
    <t>6.9.  melléklet a 7/2014. (IV.30.) önkormányzati rendelethez</t>
  </si>
  <si>
    <t>6.10. melléklet a 7/2014. (IV.30.) önkormányzati rendelethez</t>
  </si>
  <si>
    <t>7. melléklet a 7/2014. (IV.30.) önkormányzati rendelethez</t>
  </si>
  <si>
    <t>8. melléklet a 7/2014. (IV.30.)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</si>
</sst>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756">
    <xf numFmtId="0" fontId="0" fillId="0" borderId="0" xfId="0" applyAlignment="1">
      <alignment/>
    </xf>
    <xf numFmtId="0" fontId="0" fillId="0" borderId="0" xfId="72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72" applyFont="1" applyFill="1" applyBorder="1" applyAlignment="1" applyProtection="1">
      <alignment vertical="center" wrapText="1"/>
      <protection/>
    </xf>
    <xf numFmtId="0" fontId="14" fillId="0" borderId="10" xfId="72" applyFont="1" applyFill="1" applyBorder="1" applyAlignment="1" applyProtection="1">
      <alignment horizontal="left" vertical="center" wrapText="1" indent="1"/>
      <protection/>
    </xf>
    <xf numFmtId="0" fontId="2" fillId="0" borderId="0" xfId="72" applyFill="1">
      <alignment/>
      <protection/>
    </xf>
    <xf numFmtId="0" fontId="16" fillId="0" borderId="0" xfId="72" applyFont="1" applyFill="1">
      <alignment/>
      <protection/>
    </xf>
    <xf numFmtId="0" fontId="18" fillId="0" borderId="0" xfId="72" applyFont="1" applyFill="1">
      <alignment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10" xfId="72" applyFont="1" applyFill="1" applyBorder="1" applyAlignment="1" applyProtection="1">
      <alignment horizontal="left" vertical="center" wrapText="1" indent="1"/>
      <protection/>
    </xf>
    <xf numFmtId="0" fontId="6" fillId="0" borderId="0" xfId="72" applyFont="1" applyFill="1">
      <alignment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2" fillId="0" borderId="18" xfId="72" applyFill="1" applyBorder="1">
      <alignment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19" xfId="0" applyFont="1" applyFill="1" applyBorder="1" applyAlignment="1" applyProtection="1">
      <alignment horizontal="right"/>
      <protection/>
    </xf>
    <xf numFmtId="164" fontId="15" fillId="0" borderId="19" xfId="72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49" fontId="16" fillId="0" borderId="14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0" xfId="72" applyFont="1" applyFill="1">
      <alignment/>
      <protection/>
    </xf>
    <xf numFmtId="164" fontId="4" fillId="0" borderId="0" xfId="72" applyNumberFormat="1" applyFont="1" applyFill="1" applyBorder="1" applyAlignment="1" applyProtection="1">
      <alignment horizontal="centerContinuous" vertical="center"/>
      <protection/>
    </xf>
    <xf numFmtId="0" fontId="0" fillId="0" borderId="11" xfId="72" applyFont="1" applyFill="1" applyBorder="1" applyAlignment="1">
      <alignment horizontal="center" vertical="center"/>
      <protection/>
    </xf>
    <xf numFmtId="0" fontId="3" fillId="0" borderId="20" xfId="72" applyFont="1" applyFill="1" applyBorder="1" applyAlignment="1">
      <alignment horizontal="center" vertical="center" wrapText="1"/>
      <protection/>
    </xf>
    <xf numFmtId="0" fontId="0" fillId="0" borderId="16" xfId="72" applyFont="1" applyFill="1" applyBorder="1" applyAlignment="1">
      <alignment horizontal="center" vertical="center"/>
      <protection/>
    </xf>
    <xf numFmtId="0" fontId="0" fillId="0" borderId="17" xfId="72" applyFont="1" applyFill="1" applyBorder="1" applyAlignment="1">
      <alignment horizontal="center" vertical="center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21" xfId="7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2" xfId="72" applyFont="1" applyFill="1" applyBorder="1" applyAlignment="1">
      <alignment horizontal="center" vertical="center"/>
      <protection/>
    </xf>
    <xf numFmtId="0" fontId="3" fillId="0" borderId="10" xfId="72" applyFont="1" applyFill="1" applyBorder="1">
      <alignment/>
      <protection/>
    </xf>
    <xf numFmtId="166" fontId="0" fillId="0" borderId="13" xfId="40" applyNumberFormat="1" applyFont="1" applyFill="1" applyBorder="1" applyAlignment="1">
      <alignment/>
    </xf>
    <xf numFmtId="166" fontId="0" fillId="0" borderId="15" xfId="40" applyNumberFormat="1" applyFont="1" applyFill="1" applyBorder="1" applyAlignment="1">
      <alignment/>
    </xf>
    <xf numFmtId="166" fontId="0" fillId="0" borderId="10" xfId="72" applyNumberFormat="1" applyFont="1" applyFill="1" applyBorder="1">
      <alignment/>
      <protection/>
    </xf>
    <xf numFmtId="166" fontId="0" fillId="0" borderId="21" xfId="72" applyNumberFormat="1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22" xfId="72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72" applyNumberFormat="1" applyFont="1" applyFill="1" applyBorder="1" applyAlignment="1" applyProtection="1">
      <alignment horizontal="left" vertical="center" wrapText="1" indent="1"/>
      <protection/>
    </xf>
    <xf numFmtId="49" fontId="16" fillId="0" borderId="24" xfId="72" applyNumberFormat="1" applyFont="1" applyFill="1" applyBorder="1" applyAlignment="1" applyProtection="1">
      <alignment horizontal="left" vertical="center" wrapText="1" indent="1"/>
      <protection/>
    </xf>
    <xf numFmtId="49" fontId="14" fillId="0" borderId="10" xfId="72" applyNumberFormat="1" applyFont="1" applyFill="1" applyBorder="1" applyAlignment="1" applyProtection="1">
      <alignment horizontal="left" vertical="center" wrapText="1" indent="1"/>
      <protection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14" xfId="72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0" fillId="0" borderId="20" xfId="72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0" fontId="14" fillId="0" borderId="25" xfId="72" applyFont="1" applyFill="1" applyBorder="1" applyAlignment="1" applyProtection="1">
      <alignment horizontal="center" vertical="center" wrapText="1"/>
      <protection/>
    </xf>
    <xf numFmtId="0" fontId="14" fillId="0" borderId="23" xfId="72" applyFont="1" applyFill="1" applyBorder="1" applyAlignment="1" applyProtection="1">
      <alignment horizontal="center" vertical="center" wrapText="1"/>
      <protection/>
    </xf>
    <xf numFmtId="0" fontId="14" fillId="0" borderId="26" xfId="72" applyFont="1" applyFill="1" applyBorder="1" applyAlignment="1" applyProtection="1">
      <alignment horizontal="center" vertical="center" wrapText="1"/>
      <protection/>
    </xf>
    <xf numFmtId="0" fontId="16" fillId="0" borderId="17" xfId="72" applyFont="1" applyFill="1" applyBorder="1" applyAlignment="1" applyProtection="1">
      <alignment horizontal="center" vertical="center"/>
      <protection/>
    </xf>
    <xf numFmtId="0" fontId="16" fillId="0" borderId="10" xfId="72" applyFont="1" applyFill="1" applyBorder="1" applyAlignment="1" applyProtection="1">
      <alignment horizontal="center" vertical="center"/>
      <protection/>
    </xf>
    <xf numFmtId="0" fontId="16" fillId="0" borderId="21" xfId="72" applyFont="1" applyFill="1" applyBorder="1" applyAlignment="1" applyProtection="1">
      <alignment horizontal="center" vertical="center"/>
      <protection/>
    </xf>
    <xf numFmtId="0" fontId="16" fillId="0" borderId="25" xfId="72" applyFont="1" applyFill="1" applyBorder="1" applyAlignment="1" applyProtection="1">
      <alignment horizontal="center" vertical="center"/>
      <protection/>
    </xf>
    <xf numFmtId="0" fontId="16" fillId="0" borderId="11" xfId="72" applyFont="1" applyFill="1" applyBorder="1" applyAlignment="1" applyProtection="1">
      <alignment horizontal="center" vertical="center"/>
      <protection/>
    </xf>
    <xf numFmtId="0" fontId="16" fillId="0" borderId="12" xfId="72" applyFont="1" applyFill="1" applyBorder="1" applyAlignment="1" applyProtection="1">
      <alignment horizontal="center" vertical="center"/>
      <protection/>
    </xf>
    <xf numFmtId="166" fontId="14" fillId="0" borderId="21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23" fillId="0" borderId="32" xfId="0" applyFont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4" fillId="0" borderId="34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3" fillId="0" borderId="0" xfId="0" applyNumberFormat="1" applyFont="1" applyFill="1" applyAlignment="1" applyProtection="1">
      <alignment vertical="center" wrapText="1"/>
      <protection locked="0"/>
    </xf>
    <xf numFmtId="0" fontId="2" fillId="0" borderId="0" xfId="72" applyFill="1" applyAlignment="1">
      <alignment horizontal="left" vertical="center" indent="1"/>
      <protection/>
    </xf>
    <xf numFmtId="164" fontId="6" fillId="0" borderId="0" xfId="72" applyNumberFormat="1" applyFont="1" applyFill="1" applyBorder="1" applyAlignment="1" applyProtection="1">
      <alignment horizontal="right" vertical="center" wrapText="1" indent="1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2" fillId="0" borderId="0" xfId="72" applyFill="1" applyAlignment="1">
      <alignment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164" fontId="14" fillId="0" borderId="21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1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1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0" fontId="16" fillId="0" borderId="22" xfId="72" applyFont="1" applyFill="1" applyBorder="1" applyProtection="1">
      <alignment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2" xfId="0" applyFont="1" applyBorder="1" applyAlignment="1" applyProtection="1">
      <alignment horizontal="center" wrapText="1"/>
      <protection/>
    </xf>
    <xf numFmtId="0" fontId="19" fillId="0" borderId="47" xfId="0" applyFont="1" applyBorder="1" applyAlignment="1" applyProtection="1">
      <alignment horizontal="center" vertical="center" wrapText="1"/>
      <protection/>
    </xf>
    <xf numFmtId="0" fontId="14" fillId="0" borderId="48" xfId="0" applyFont="1" applyFill="1" applyBorder="1" applyAlignment="1" applyProtection="1">
      <alignment horizontal="center" vertical="center" wrapText="1"/>
      <protection/>
    </xf>
    <xf numFmtId="49" fontId="16" fillId="0" borderId="22" xfId="0" applyNumberFormat="1" applyFont="1" applyFill="1" applyBorder="1" applyAlignment="1" applyProtection="1">
      <alignment horizontal="center" vertical="center" wrapText="1"/>
      <protection/>
    </xf>
    <xf numFmtId="49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49" xfId="0" applyFont="1" applyFill="1" applyBorder="1" applyAlignment="1" applyProtection="1">
      <alignment vertical="center" wrapText="1"/>
      <protection/>
    </xf>
    <xf numFmtId="0" fontId="2" fillId="0" borderId="0" xfId="72" applyFont="1" applyFill="1" applyProtection="1">
      <alignment/>
      <protection/>
    </xf>
    <xf numFmtId="0" fontId="2" fillId="0" borderId="0" xfId="72" applyFont="1" applyFill="1" applyAlignment="1" applyProtection="1">
      <alignment horizontal="right" vertical="center" indent="1"/>
      <protection/>
    </xf>
    <xf numFmtId="0" fontId="2" fillId="0" borderId="0" xfId="72" applyFont="1" applyFill="1">
      <alignment/>
      <protection/>
    </xf>
    <xf numFmtId="0" fontId="2" fillId="0" borderId="0" xfId="72" applyFont="1" applyFill="1" applyAlignment="1">
      <alignment horizontal="right" vertical="center" indent="1"/>
      <protection/>
    </xf>
    <xf numFmtId="0" fontId="24" fillId="0" borderId="14" xfId="0" applyFont="1" applyBorder="1" applyAlignment="1">
      <alignment horizontal="justify" wrapText="1"/>
    </xf>
    <xf numFmtId="0" fontId="24" fillId="0" borderId="14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6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 quotePrefix="1">
      <alignment horizontal="center" vertical="center"/>
      <protection locked="0"/>
    </xf>
    <xf numFmtId="49" fontId="4" fillId="0" borderId="5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72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" fillId="0" borderId="14" xfId="72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6" xfId="72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2" xfId="72" applyFont="1" applyFill="1" applyBorder="1" applyAlignment="1" applyProtection="1">
      <alignment horizontal="lef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72" applyFont="1" applyFill="1" applyBorder="1" applyAlignment="1" applyProtection="1">
      <alignment horizontal="left" vertical="center" wrapText="1" inden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72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72" applyFont="1" applyFill="1" applyBorder="1" applyAlignment="1" applyProtection="1">
      <alignment horizontal="left" vertical="center" wrapText="1" indent="1"/>
      <protection/>
    </xf>
    <xf numFmtId="164" fontId="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0" xfId="72" applyNumberFormat="1" applyFont="1" applyFill="1" applyBorder="1" applyAlignment="1" applyProtection="1">
      <alignment horizontal="left" vertical="center" wrapText="1" indent="1"/>
      <protection/>
    </xf>
    <xf numFmtId="164" fontId="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47" xfId="0" applyFont="1" applyBorder="1" applyAlignment="1" applyProtection="1">
      <alignment horizontal="center" vertical="center" wrapText="1"/>
      <protection/>
    </xf>
    <xf numFmtId="0" fontId="4" fillId="0" borderId="52" xfId="72" applyFont="1" applyFill="1" applyBorder="1" applyAlignment="1" applyProtection="1">
      <alignment horizontal="lef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23" xfId="72" applyNumberFormat="1" applyFont="1" applyFill="1" applyBorder="1" applyAlignment="1" applyProtection="1">
      <alignment horizontal="left" vertical="center" wrapText="1" indent="1"/>
      <protection/>
    </xf>
    <xf numFmtId="49" fontId="1" fillId="0" borderId="24" xfId="72" applyNumberFormat="1" applyFont="1" applyFill="1" applyBorder="1" applyAlignment="1" applyProtection="1">
      <alignment horizontal="left" vertical="center" wrapText="1" indent="1"/>
      <protection/>
    </xf>
    <xf numFmtId="0" fontId="1" fillId="0" borderId="24" xfId="72" applyFont="1" applyFill="1" applyBorder="1" applyAlignment="1" applyProtection="1">
      <alignment horizontal="left" vertical="center" wrapText="1" indent="1"/>
      <protection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" fillId="0" borderId="32" xfId="72" applyFont="1" applyFill="1" applyBorder="1" applyAlignment="1" applyProtection="1">
      <alignment horizontal="left" vertical="center" wrapText="1" indent="1"/>
      <protection/>
    </xf>
    <xf numFmtId="164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32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left" wrapText="1" indent="1"/>
      <protection/>
    </xf>
    <xf numFmtId="164" fontId="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10" xfId="72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1" fillId="0" borderId="22" xfId="72" applyNumberFormat="1" applyFont="1" applyFill="1" applyBorder="1" applyAlignment="1" applyProtection="1">
      <alignment horizontal="left" vertical="center" wrapText="1" indent="1"/>
      <protection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1" fillId="0" borderId="14" xfId="72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164" fontId="4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 applyProtection="1">
      <alignment vertical="center" wrapText="1"/>
      <protection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 quotePrefix="1">
      <alignment horizontal="right" vertical="center" indent="1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right" vertical="center" indent="1"/>
      <protection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164" fontId="1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wrapText="1"/>
      <protection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1" fillId="0" borderId="20" xfId="72" applyNumberFormat="1" applyFont="1" applyFill="1" applyBorder="1" applyAlignment="1" applyProtection="1">
      <alignment horizontal="left" vertical="center" wrapText="1" indent="1"/>
      <protection/>
    </xf>
    <xf numFmtId="164" fontId="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52" xfId="72" applyFont="1" applyFill="1" applyBorder="1" applyAlignment="1" applyProtection="1">
      <alignment horizontal="left" vertical="center" wrapText="1" indent="1"/>
      <protection/>
    </xf>
    <xf numFmtId="164" fontId="4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49" fontId="1" fillId="0" borderId="10" xfId="72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72" applyFont="1" applyFill="1" applyBorder="1" applyAlignment="1" applyProtection="1">
      <alignment horizontal="center" vertical="center" wrapText="1"/>
      <protection/>
    </xf>
    <xf numFmtId="0" fontId="4" fillId="0" borderId="21" xfId="72" applyFont="1" applyFill="1" applyBorder="1" applyAlignment="1" applyProtection="1">
      <alignment horizontal="center" vertical="center" wrapText="1"/>
      <protection/>
    </xf>
    <xf numFmtId="164" fontId="4" fillId="0" borderId="58" xfId="72" applyNumberFormat="1" applyFont="1" applyFill="1" applyBorder="1" applyAlignment="1" applyProtection="1">
      <alignment horizontal="right" vertical="center" wrapText="1" inden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0" fontId="51" fillId="0" borderId="23" xfId="0" applyFont="1" applyBorder="1" applyAlignment="1" applyProtection="1">
      <alignment horizontal="left" vertical="center" wrapText="1" indent="1"/>
      <protection/>
    </xf>
    <xf numFmtId="0" fontId="51" fillId="0" borderId="22" xfId="0" applyFont="1" applyBorder="1" applyAlignment="1" applyProtection="1">
      <alignment horizontal="left" vertical="center" wrapText="1" indent="1"/>
      <protection/>
    </xf>
    <xf numFmtId="0" fontId="51" fillId="0" borderId="53" xfId="0" applyFont="1" applyBorder="1" applyAlignment="1" applyProtection="1">
      <alignment horizontal="left" vertical="center" wrapText="1" indent="1"/>
      <protection/>
    </xf>
    <xf numFmtId="164" fontId="4" fillId="0" borderId="21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72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3" xfId="72" applyFont="1" applyFill="1" applyBorder="1" applyAlignment="1" applyProtection="1">
      <alignment horizontal="left" vertical="center" wrapText="1" indent="1"/>
      <protection/>
    </xf>
    <xf numFmtId="164" fontId="1" fillId="0" borderId="54" xfId="7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4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0" xfId="72" applyFont="1" applyFill="1" applyBorder="1" applyAlignment="1" applyProtection="1">
      <alignment horizontal="left" vertical="center" wrapText="1" indent="1"/>
      <protection/>
    </xf>
    <xf numFmtId="0" fontId="52" fillId="0" borderId="22" xfId="0" applyFont="1" applyBorder="1" applyAlignment="1" applyProtection="1">
      <alignment horizontal="left" vertical="center" wrapText="1" indent="1"/>
      <protection/>
    </xf>
    <xf numFmtId="0" fontId="51" fillId="0" borderId="14" xfId="0" applyFont="1" applyBorder="1" applyAlignment="1" applyProtection="1">
      <alignment horizontal="left" vertical="center" wrapText="1" indent="1"/>
      <protection/>
    </xf>
    <xf numFmtId="0" fontId="52" fillId="0" borderId="14" xfId="0" applyFont="1" applyBorder="1" applyAlignment="1" applyProtection="1">
      <alignment horizontal="left" vertical="center" wrapText="1" indent="1"/>
      <protection/>
    </xf>
    <xf numFmtId="0" fontId="51" fillId="0" borderId="14" xfId="0" applyFont="1" applyBorder="1" applyAlignment="1" applyProtection="1">
      <alignment horizontal="left" vertical="center" indent="1"/>
      <protection/>
    </xf>
    <xf numFmtId="0" fontId="51" fillId="0" borderId="24" xfId="0" applyFont="1" applyBorder="1" applyAlignment="1" applyProtection="1">
      <alignment horizontal="left" vertical="center" indent="1"/>
      <protection/>
    </xf>
    <xf numFmtId="0" fontId="47" fillId="0" borderId="24" xfId="0" applyFont="1" applyBorder="1" applyAlignment="1" applyProtection="1">
      <alignment horizontal="left" vertical="center" wrapText="1" indent="1"/>
      <protection/>
    </xf>
    <xf numFmtId="0" fontId="51" fillId="0" borderId="24" xfId="0" applyFont="1" applyBorder="1" applyAlignment="1" applyProtection="1">
      <alignment horizontal="left" vertical="center" wrapText="1" indent="1"/>
      <protection/>
    </xf>
    <xf numFmtId="0" fontId="47" fillId="0" borderId="53" xfId="0" applyFont="1" applyBorder="1" applyAlignment="1" applyProtection="1">
      <alignment horizontal="left" vertical="center" wrapText="1" indent="1"/>
      <protection/>
    </xf>
    <xf numFmtId="164" fontId="4" fillId="0" borderId="21" xfId="72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72" applyFont="1" applyFill="1" applyBorder="1" applyAlignment="1" applyProtection="1">
      <alignment horizontal="left" vertical="center" wrapText="1" indent="1"/>
      <protection/>
    </xf>
    <xf numFmtId="164" fontId="10" fillId="0" borderId="21" xfId="72" applyNumberFormat="1" applyFont="1" applyFill="1" applyBorder="1" applyAlignment="1" applyProtection="1">
      <alignment horizontal="right" vertical="center" wrapText="1" indent="1"/>
      <protection/>
    </xf>
    <xf numFmtId="164" fontId="4" fillId="0" borderId="21" xfId="72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72" applyNumberFormat="1" applyFont="1" applyFill="1" applyBorder="1" applyAlignment="1" applyProtection="1">
      <alignment horizontal="right" vertical="center" wrapText="1" indent="1"/>
      <protection/>
    </xf>
    <xf numFmtId="164" fontId="9" fillId="0" borderId="15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56" xfId="7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4" xfId="72" applyNumberFormat="1" applyFont="1" applyFill="1" applyBorder="1" applyAlignment="1" applyProtection="1" quotePrefix="1">
      <alignment horizontal="right" vertical="center" wrapText="1" indent="1"/>
      <protection locked="0"/>
    </xf>
    <xf numFmtId="0" fontId="4" fillId="0" borderId="0" xfId="72" applyFont="1" applyFill="1" applyBorder="1" applyAlignment="1" applyProtection="1">
      <alignment vertical="center" wrapText="1"/>
      <protection/>
    </xf>
    <xf numFmtId="164" fontId="4" fillId="0" borderId="0" xfId="72" applyNumberFormat="1" applyFont="1" applyFill="1" applyBorder="1" applyAlignment="1" applyProtection="1">
      <alignment horizontal="right" vertical="center" wrapText="1" indent="1"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4" fillId="0" borderId="52" xfId="72" applyFont="1" applyFill="1" applyBorder="1" applyAlignment="1" applyProtection="1">
      <alignment vertical="center" wrapText="1"/>
      <protection/>
    </xf>
    <xf numFmtId="0" fontId="1" fillId="0" borderId="59" xfId="72" applyFont="1" applyFill="1" applyBorder="1" applyAlignment="1" applyProtection="1">
      <alignment horizontal="left" vertical="center" wrapText="1" indent="1"/>
      <protection/>
    </xf>
    <xf numFmtId="0" fontId="1" fillId="0" borderId="0" xfId="72" applyFont="1" applyFill="1" applyBorder="1" applyAlignment="1" applyProtection="1">
      <alignment horizontal="left" vertical="center" wrapText="1" indent="1"/>
      <protection/>
    </xf>
    <xf numFmtId="0" fontId="1" fillId="0" borderId="14" xfId="72" applyFont="1" applyFill="1" applyBorder="1" applyAlignment="1" applyProtection="1">
      <alignment horizontal="left" indent="6"/>
      <protection/>
    </xf>
    <xf numFmtId="0" fontId="1" fillId="0" borderId="14" xfId="72" applyFont="1" applyFill="1" applyBorder="1" applyAlignment="1" applyProtection="1">
      <alignment horizontal="left" vertical="center" wrapText="1" indent="6"/>
      <protection/>
    </xf>
    <xf numFmtId="0" fontId="1" fillId="0" borderId="20" xfId="72" applyFont="1" applyFill="1" applyBorder="1" applyAlignment="1" applyProtection="1">
      <alignment horizontal="left" vertical="center" wrapText="1" indent="6"/>
      <protection/>
    </xf>
    <xf numFmtId="0" fontId="1" fillId="0" borderId="24" xfId="72" applyFont="1" applyFill="1" applyBorder="1" applyAlignment="1" applyProtection="1">
      <alignment horizontal="left" vertical="center" wrapText="1" indent="6"/>
      <protection/>
    </xf>
    <xf numFmtId="164" fontId="1" fillId="0" borderId="56" xfId="7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0" xfId="72" applyFont="1" applyFill="1" applyBorder="1" applyAlignment="1" applyProtection="1">
      <alignment vertical="center" wrapText="1"/>
      <protection/>
    </xf>
    <xf numFmtId="0" fontId="51" fillId="0" borderId="14" xfId="0" applyFont="1" applyBorder="1" applyAlignment="1" applyProtection="1" quotePrefix="1">
      <alignment horizontal="left" vertical="center" wrapText="1" indent="6"/>
      <protection/>
    </xf>
    <xf numFmtId="0" fontId="51" fillId="0" borderId="24" xfId="0" applyFont="1" applyBorder="1" applyAlignment="1" applyProtection="1" quotePrefix="1">
      <alignment horizontal="left" vertical="center" wrapText="1" indent="6"/>
      <protection/>
    </xf>
    <xf numFmtId="0" fontId="10" fillId="0" borderId="36" xfId="72" applyFont="1" applyFill="1" applyBorder="1" applyAlignment="1" applyProtection="1">
      <alignment horizontal="left" vertical="center" wrapText="1" indent="1"/>
      <protection/>
    </xf>
    <xf numFmtId="0" fontId="52" fillId="0" borderId="10" xfId="0" applyFont="1" applyBorder="1" applyAlignment="1" applyProtection="1">
      <alignment horizontal="left" vertical="center" wrapText="1" indent="1"/>
      <protection/>
    </xf>
    <xf numFmtId="0" fontId="51" fillId="0" borderId="13" xfId="0" applyFont="1" applyBorder="1" applyAlignment="1" applyProtection="1">
      <alignment horizontal="right" vertical="center" wrapText="1" indent="1"/>
      <protection locked="0"/>
    </xf>
    <xf numFmtId="0" fontId="51" fillId="0" borderId="15" xfId="0" applyFont="1" applyBorder="1" applyAlignment="1" applyProtection="1">
      <alignment horizontal="right" vertical="center" wrapText="1" indent="1"/>
      <protection locked="0"/>
    </xf>
    <xf numFmtId="0" fontId="51" fillId="0" borderId="20" xfId="0" applyFont="1" applyBorder="1" applyAlignment="1" applyProtection="1">
      <alignment horizontal="left" vertical="center" wrapText="1" indent="1"/>
      <protection/>
    </xf>
    <xf numFmtId="0" fontId="51" fillId="0" borderId="37" xfId="0" applyFont="1" applyBorder="1" applyAlignment="1" applyProtection="1">
      <alignment horizontal="right" vertical="center" wrapText="1" indent="1"/>
      <protection locked="0"/>
    </xf>
    <xf numFmtId="164" fontId="47" fillId="0" borderId="21" xfId="0" applyNumberFormat="1" applyFont="1" applyBorder="1" applyAlignment="1" applyProtection="1">
      <alignment horizontal="right" vertical="center" wrapText="1" indent="1"/>
      <protection/>
    </xf>
    <xf numFmtId="0" fontId="47" fillId="0" borderId="21" xfId="0" applyFont="1" applyBorder="1" applyAlignment="1" applyProtection="1" quotePrefix="1">
      <alignment horizontal="right" vertical="center" wrapText="1" indent="1"/>
      <protection locked="0"/>
    </xf>
    <xf numFmtId="0" fontId="1" fillId="0" borderId="0" xfId="72" applyFont="1" applyFill="1" applyProtection="1">
      <alignment/>
      <protection/>
    </xf>
    <xf numFmtId="0" fontId="1" fillId="0" borderId="0" xfId="72" applyFont="1" applyFill="1" applyAlignment="1" applyProtection="1">
      <alignment horizontal="right" vertical="center" indent="1"/>
      <protection/>
    </xf>
    <xf numFmtId="0" fontId="10" fillId="0" borderId="19" xfId="0" applyFont="1" applyFill="1" applyBorder="1" applyAlignment="1" applyProtection="1">
      <alignment horizontal="right" vertical="center"/>
      <protection/>
    </xf>
    <xf numFmtId="164" fontId="4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37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7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2" xfId="72" applyFont="1" applyFill="1" applyBorder="1" applyAlignment="1" applyProtection="1">
      <alignment wrapText="1"/>
      <protection locked="0"/>
    </xf>
    <xf numFmtId="0" fontId="0" fillId="0" borderId="10" xfId="72" applyFont="1" applyFill="1" applyBorder="1">
      <alignment/>
      <protection/>
    </xf>
    <xf numFmtId="0" fontId="3" fillId="0" borderId="61" xfId="72" applyFont="1" applyFill="1" applyBorder="1" applyAlignment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right" vertical="center"/>
      <protection/>
    </xf>
    <xf numFmtId="49" fontId="4" fillId="0" borderId="51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49" fontId="16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53" xfId="72" applyFont="1" applyFill="1" applyBorder="1" applyAlignment="1" applyProtection="1">
      <alignment horizontal="lef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72" applyNumberFormat="1" applyFont="1" applyFill="1" applyBorder="1" applyAlignment="1" applyProtection="1">
      <alignment horizontal="left"/>
      <protection/>
    </xf>
    <xf numFmtId="164" fontId="10" fillId="0" borderId="19" xfId="72" applyNumberFormat="1" applyFont="1" applyFill="1" applyBorder="1" applyAlignment="1" applyProtection="1">
      <alignment horizontal="left" vertical="center"/>
      <protection/>
    </xf>
    <xf numFmtId="164" fontId="15" fillId="0" borderId="19" xfId="72" applyNumberFormat="1" applyFont="1" applyFill="1" applyBorder="1" applyAlignment="1" applyProtection="1">
      <alignment horizontal="left"/>
      <protection/>
    </xf>
    <xf numFmtId="0" fontId="4" fillId="0" borderId="60" xfId="72" applyFont="1" applyFill="1" applyBorder="1" applyAlignment="1" applyProtection="1">
      <alignment horizontal="center" vertical="center" wrapText="1"/>
      <protection/>
    </xf>
    <xf numFmtId="0" fontId="1" fillId="0" borderId="61" xfId="72" applyFont="1" applyFill="1" applyBorder="1" applyAlignment="1" applyProtection="1">
      <alignment horizontal="left" vertical="center" wrapText="1" indent="1"/>
      <protection/>
    </xf>
    <xf numFmtId="0" fontId="1" fillId="0" borderId="35" xfId="72" applyFont="1" applyFill="1" applyBorder="1" applyAlignment="1" applyProtection="1">
      <alignment horizontal="left" vertical="center" wrapText="1" indent="1"/>
      <protection/>
    </xf>
    <xf numFmtId="0" fontId="51" fillId="0" borderId="35" xfId="0" applyFont="1" applyBorder="1" applyAlignment="1" applyProtection="1">
      <alignment horizontal="left" vertical="center" wrapText="1" indent="1"/>
      <protection/>
    </xf>
    <xf numFmtId="0" fontId="47" fillId="0" borderId="62" xfId="0" applyFont="1" applyBorder="1" applyAlignment="1" applyProtection="1">
      <alignment horizontal="left" vertical="center" wrapText="1" indent="1"/>
      <protection/>
    </xf>
    <xf numFmtId="0" fontId="47" fillId="0" borderId="60" xfId="0" applyFont="1" applyBorder="1" applyAlignment="1" applyProtection="1">
      <alignment horizontal="left" vertical="center" wrapText="1" indent="1"/>
      <protection/>
    </xf>
    <xf numFmtId="0" fontId="52" fillId="0" borderId="63" xfId="0" applyFont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vertical="center" wrapText="1" indent="1"/>
      <protection/>
    </xf>
    <xf numFmtId="0" fontId="51" fillId="0" borderId="64" xfId="0" applyFont="1" applyBorder="1" applyAlignment="1" applyProtection="1">
      <alignment horizontal="left" vertical="center" wrapText="1" indent="1"/>
      <protection/>
    </xf>
    <xf numFmtId="0" fontId="1" fillId="0" borderId="64" xfId="72" applyFont="1" applyFill="1" applyBorder="1" applyAlignment="1" applyProtection="1">
      <alignment horizontal="left" vertical="center" wrapText="1" indent="6"/>
      <protection/>
    </xf>
    <xf numFmtId="0" fontId="4" fillId="0" borderId="60" xfId="72" applyFont="1" applyFill="1" applyBorder="1" applyAlignment="1" applyProtection="1">
      <alignment horizontal="left" vertical="center" wrapText="1" indent="1"/>
      <protection/>
    </xf>
    <xf numFmtId="0" fontId="51" fillId="0" borderId="63" xfId="0" applyFont="1" applyBorder="1" applyAlignment="1" applyProtection="1">
      <alignment horizontal="left" vertical="center" wrapText="1" indent="1"/>
      <protection/>
    </xf>
    <xf numFmtId="0" fontId="51" fillId="0" borderId="65" xfId="0" applyFont="1" applyBorder="1" applyAlignment="1" applyProtection="1">
      <alignment horizontal="left" vertical="center" wrapText="1" indent="1"/>
      <protection/>
    </xf>
    <xf numFmtId="0" fontId="3" fillId="0" borderId="10" xfId="72" applyFont="1" applyFill="1" applyBorder="1" applyAlignment="1" applyProtection="1">
      <alignment horizontal="center" vertical="center" wrapText="1"/>
      <protection/>
    </xf>
    <xf numFmtId="0" fontId="7" fillId="0" borderId="21" xfId="72" applyFont="1" applyFill="1" applyBorder="1" applyAlignment="1" applyProtection="1">
      <alignment horizontal="center" vertical="center" wrapText="1"/>
      <protection/>
    </xf>
    <xf numFmtId="0" fontId="7" fillId="0" borderId="60" xfId="72" applyFont="1" applyFill="1" applyBorder="1" applyAlignment="1" applyProtection="1">
      <alignment horizontal="center" vertical="center" wrapText="1"/>
      <protection/>
    </xf>
    <xf numFmtId="164" fontId="4" fillId="0" borderId="66" xfId="72" applyNumberFormat="1" applyFont="1" applyFill="1" applyBorder="1" applyAlignment="1" applyProtection="1">
      <alignment horizontal="right" vertical="center" wrapText="1" indent="1"/>
      <protection/>
    </xf>
    <xf numFmtId="164" fontId="4" fillId="0" borderId="34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67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1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7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8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67" xfId="7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7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8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8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0" xfId="7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0" xfId="7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4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9" fillId="0" borderId="63" xfId="72" applyNumberFormat="1" applyFont="1" applyFill="1" applyBorder="1" applyAlignment="1" applyProtection="1">
      <alignment horizontal="right" vertical="center" wrapText="1" indent="1"/>
      <protection/>
    </xf>
    <xf numFmtId="164" fontId="9" fillId="0" borderId="35" xfId="72" applyNumberFormat="1" applyFont="1" applyFill="1" applyBorder="1" applyAlignment="1" applyProtection="1">
      <alignment horizontal="right" vertical="center" wrapText="1" indent="1"/>
      <protection/>
    </xf>
    <xf numFmtId="164" fontId="1" fillId="0" borderId="64" xfId="7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2" xfId="72" applyNumberFormat="1" applyFont="1" applyFill="1" applyBorder="1" applyAlignment="1" applyProtection="1" quotePrefix="1">
      <alignment horizontal="right" vertical="center" wrapText="1" indent="1"/>
      <protection locked="0"/>
    </xf>
    <xf numFmtId="164" fontId="1" fillId="0" borderId="64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72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Border="1" applyAlignment="1" applyProtection="1">
      <alignment horizontal="right" vertical="center" wrapText="1" indent="1"/>
      <protection locked="0"/>
    </xf>
    <xf numFmtId="0" fontId="51" fillId="0" borderId="35" xfId="0" applyFont="1" applyBorder="1" applyAlignment="1" applyProtection="1">
      <alignment horizontal="right" vertical="center" wrapText="1" indent="1"/>
      <protection locked="0"/>
    </xf>
    <xf numFmtId="0" fontId="51" fillId="0" borderId="65" xfId="0" applyFont="1" applyBorder="1" applyAlignment="1" applyProtection="1">
      <alignment horizontal="right" vertical="center" wrapText="1" indent="1"/>
      <protection locked="0"/>
    </xf>
    <xf numFmtId="164" fontId="47" fillId="0" borderId="60" xfId="0" applyNumberFormat="1" applyFont="1" applyBorder="1" applyAlignment="1" applyProtection="1">
      <alignment horizontal="right" vertical="center" wrapText="1" indent="1"/>
      <protection/>
    </xf>
    <xf numFmtId="0" fontId="47" fillId="0" borderId="60" xfId="0" applyFont="1" applyBorder="1" applyAlignment="1" applyProtection="1" quotePrefix="1">
      <alignment horizontal="right" vertical="center" wrapText="1" indent="1"/>
      <protection locked="0"/>
    </xf>
    <xf numFmtId="0" fontId="3" fillId="0" borderId="52" xfId="72" applyFont="1" applyFill="1" applyBorder="1" applyAlignment="1" applyProtection="1">
      <alignment vertical="center" wrapText="1"/>
      <protection/>
    </xf>
    <xf numFmtId="164" fontId="3" fillId="0" borderId="66" xfId="72" applyNumberFormat="1" applyFont="1" applyFill="1" applyBorder="1" applyAlignment="1" applyProtection="1">
      <alignment horizontal="right" vertical="center" wrapText="1" indent="1"/>
      <protection/>
    </xf>
    <xf numFmtId="164" fontId="3" fillId="0" borderId="58" xfId="72" applyNumberFormat="1" applyFont="1" applyFill="1" applyBorder="1" applyAlignment="1" applyProtection="1">
      <alignment horizontal="right" vertical="center" wrapText="1" indent="1"/>
      <protection/>
    </xf>
    <xf numFmtId="0" fontId="0" fillId="0" borderId="23" xfId="72" applyFont="1" applyFill="1" applyBorder="1" applyAlignment="1" applyProtection="1">
      <alignment horizontal="left" vertical="center" wrapText="1" indent="1"/>
      <protection/>
    </xf>
    <xf numFmtId="164" fontId="0" fillId="0" borderId="61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7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4" xfId="72" applyFont="1" applyFill="1" applyBorder="1" applyAlignment="1" applyProtection="1">
      <alignment horizontal="left" vertical="center" wrapText="1" indent="1"/>
      <protection/>
    </xf>
    <xf numFmtId="164" fontId="0" fillId="0" borderId="35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5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7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72" applyFont="1" applyFill="1" applyBorder="1" applyAlignment="1" applyProtection="1">
      <alignment horizontal="left" vertical="center" wrapText="1" indent="1"/>
      <protection/>
    </xf>
    <xf numFmtId="0" fontId="0" fillId="0" borderId="0" xfId="72" applyFont="1" applyFill="1" applyBorder="1" applyAlignment="1" applyProtection="1">
      <alignment horizontal="left" vertical="center" wrapText="1" indent="1"/>
      <protection/>
    </xf>
    <xf numFmtId="0" fontId="0" fillId="0" borderId="14" xfId="72" applyFont="1" applyFill="1" applyBorder="1" applyAlignment="1" applyProtection="1">
      <alignment horizontal="left" indent="6"/>
      <protection/>
    </xf>
    <xf numFmtId="0" fontId="0" fillId="0" borderId="14" xfId="72" applyFont="1" applyFill="1" applyBorder="1" applyAlignment="1" applyProtection="1">
      <alignment horizontal="left" vertical="center" wrapText="1" indent="6"/>
      <protection/>
    </xf>
    <xf numFmtId="0" fontId="0" fillId="0" borderId="20" xfId="72" applyFont="1" applyFill="1" applyBorder="1" applyAlignment="1" applyProtection="1">
      <alignment horizontal="left" vertical="center" wrapText="1" indent="6"/>
      <protection/>
    </xf>
    <xf numFmtId="0" fontId="0" fillId="0" borderId="24" xfId="72" applyFont="1" applyFill="1" applyBorder="1" applyAlignment="1" applyProtection="1">
      <alignment horizontal="left" vertical="center" wrapText="1" indent="6"/>
      <protection/>
    </xf>
    <xf numFmtId="164" fontId="0" fillId="0" borderId="64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72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72" applyFont="1" applyFill="1" applyBorder="1" applyAlignment="1" applyProtection="1">
      <alignment vertical="center" wrapText="1"/>
      <protection/>
    </xf>
    <xf numFmtId="164" fontId="3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72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7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72" applyFont="1" applyFill="1" applyBorder="1" applyAlignment="1" applyProtection="1">
      <alignment horizontal="left" vertical="center" wrapText="1" indent="1"/>
      <protection/>
    </xf>
    <xf numFmtId="0" fontId="54" fillId="0" borderId="14" xfId="0" applyFont="1" applyBorder="1" applyAlignment="1" applyProtection="1">
      <alignment horizontal="left" vertical="center" wrapText="1" indent="1"/>
      <protection/>
    </xf>
    <xf numFmtId="164" fontId="0" fillId="0" borderId="67" xfId="72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14" xfId="0" applyFont="1" applyBorder="1" applyAlignment="1" applyProtection="1" quotePrefix="1">
      <alignment horizontal="left" vertical="center" wrapText="1" indent="6"/>
      <protection/>
    </xf>
    <xf numFmtId="0" fontId="3" fillId="0" borderId="10" xfId="72" applyFont="1" applyFill="1" applyBorder="1" applyAlignment="1" applyProtection="1">
      <alignment horizontal="left" vertical="center" wrapText="1" indent="1"/>
      <protection/>
    </xf>
    <xf numFmtId="0" fontId="0" fillId="0" borderId="22" xfId="72" applyFont="1" applyFill="1" applyBorder="1" applyAlignment="1" applyProtection="1">
      <alignment horizontal="left" vertical="center" wrapText="1" indent="1"/>
      <protection/>
    </xf>
    <xf numFmtId="0" fontId="27" fillId="0" borderId="10" xfId="0" applyFont="1" applyBorder="1" applyAlignment="1" applyProtection="1">
      <alignment horizontal="left" vertical="center" wrapText="1" indent="1"/>
      <protection/>
    </xf>
    <xf numFmtId="164" fontId="3" fillId="0" borderId="34" xfId="7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7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6" xfId="72" applyFont="1" applyFill="1" applyBorder="1" applyAlignment="1" applyProtection="1">
      <alignment horizontal="left" vertical="center" wrapText="1" indent="1"/>
      <protection/>
    </xf>
    <xf numFmtId="0" fontId="55" fillId="0" borderId="10" xfId="0" applyFont="1" applyBorder="1" applyAlignment="1" applyProtection="1">
      <alignment horizontal="left" vertical="center" wrapText="1" indent="1"/>
      <protection/>
    </xf>
    <xf numFmtId="164" fontId="8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8" fillId="0" borderId="21" xfId="72" applyNumberFormat="1" applyFont="1" applyFill="1" applyBorder="1" applyAlignment="1" applyProtection="1">
      <alignment horizontal="right" vertical="center" wrapText="1" indent="1"/>
      <protection/>
    </xf>
    <xf numFmtId="0" fontId="54" fillId="0" borderId="22" xfId="0" applyFont="1" applyBorder="1" applyAlignment="1" applyProtection="1">
      <alignment horizontal="left" vertical="center" wrapText="1" indent="1"/>
      <protection/>
    </xf>
    <xf numFmtId="0" fontId="54" fillId="0" borderId="63" xfId="0" applyFont="1" applyBorder="1" applyAlignment="1" applyProtection="1">
      <alignment horizontal="right" vertical="center" wrapText="1" indent="1"/>
      <protection locked="0"/>
    </xf>
    <xf numFmtId="0" fontId="54" fillId="0" borderId="13" xfId="0" applyFont="1" applyBorder="1" applyAlignment="1" applyProtection="1">
      <alignment horizontal="right" vertical="center" wrapText="1" indent="1"/>
      <protection locked="0"/>
    </xf>
    <xf numFmtId="0" fontId="54" fillId="0" borderId="35" xfId="0" applyFont="1" applyBorder="1" applyAlignment="1" applyProtection="1">
      <alignment horizontal="right" vertical="center" wrapText="1" indent="1"/>
      <protection locked="0"/>
    </xf>
    <xf numFmtId="0" fontId="54" fillId="0" borderId="15" xfId="0" applyFont="1" applyBorder="1" applyAlignment="1" applyProtection="1">
      <alignment horizontal="right" vertical="center" wrapText="1" indent="1"/>
      <protection locked="0"/>
    </xf>
    <xf numFmtId="0" fontId="54" fillId="0" borderId="20" xfId="0" applyFont="1" applyBorder="1" applyAlignment="1" applyProtection="1">
      <alignment horizontal="left" vertical="center" wrapText="1" indent="1"/>
      <protection/>
    </xf>
    <xf numFmtId="0" fontId="54" fillId="0" borderId="65" xfId="0" applyFont="1" applyBorder="1" applyAlignment="1" applyProtection="1">
      <alignment horizontal="right" vertical="center" wrapText="1" indent="1"/>
      <protection locked="0"/>
    </xf>
    <xf numFmtId="0" fontId="54" fillId="0" borderId="37" xfId="0" applyFont="1" applyBorder="1" applyAlignment="1" applyProtection="1">
      <alignment horizontal="right" vertical="center" wrapText="1" indent="1"/>
      <protection locked="0"/>
    </xf>
    <xf numFmtId="164" fontId="27" fillId="0" borderId="60" xfId="0" applyNumberFormat="1" applyFont="1" applyBorder="1" applyAlignment="1" applyProtection="1">
      <alignment horizontal="right" vertical="center" wrapText="1" indent="1"/>
      <protection/>
    </xf>
    <xf numFmtId="164" fontId="27" fillId="0" borderId="21" xfId="0" applyNumberFormat="1" applyFont="1" applyBorder="1" applyAlignment="1" applyProtection="1">
      <alignment horizontal="right" vertical="center" wrapText="1" indent="1"/>
      <protection/>
    </xf>
    <xf numFmtId="0" fontId="27" fillId="0" borderId="60" xfId="0" applyFont="1" applyBorder="1" applyAlignment="1" applyProtection="1" quotePrefix="1">
      <alignment horizontal="right" vertical="center" wrapText="1" indent="1"/>
      <protection locked="0"/>
    </xf>
    <xf numFmtId="0" fontId="27" fillId="0" borderId="21" xfId="0" applyFont="1" applyBorder="1" applyAlignment="1" applyProtection="1" quotePrefix="1">
      <alignment horizontal="right" vertical="center" wrapText="1" indent="1"/>
      <protection locked="0"/>
    </xf>
    <xf numFmtId="0" fontId="27" fillId="0" borderId="53" xfId="0" applyFont="1" applyBorder="1" applyAlignment="1" applyProtection="1">
      <alignment horizontal="left" vertical="center" wrapText="1" indent="1"/>
      <protection/>
    </xf>
    <xf numFmtId="164" fontId="3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72" applyNumberFormat="1" applyFont="1" applyFill="1" applyBorder="1" applyAlignment="1" applyProtection="1">
      <alignment horizontal="right" vertical="center" wrapText="1" indent="1"/>
      <protection/>
    </xf>
    <xf numFmtId="0" fontId="3" fillId="0" borderId="17" xfId="72" applyFont="1" applyFill="1" applyBorder="1" applyAlignment="1" applyProtection="1">
      <alignment horizontal="left" vertical="center" wrapText="1" indent="1"/>
      <protection/>
    </xf>
    <xf numFmtId="0" fontId="0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right" vertical="center" indent="1"/>
      <protection/>
    </xf>
    <xf numFmtId="0" fontId="56" fillId="0" borderId="0" xfId="0" applyFont="1" applyBorder="1" applyAlignment="1" applyProtection="1">
      <alignment horizontal="left" wrapText="1" inden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27" fillId="0" borderId="17" xfId="0" applyFont="1" applyBorder="1" applyAlignment="1" applyProtection="1">
      <alignment horizontal="left" vertical="center" wrapText="1" indent="1"/>
      <protection/>
    </xf>
    <xf numFmtId="0" fontId="27" fillId="0" borderId="60" xfId="0" applyFont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54" fillId="0" borderId="10" xfId="0" applyFont="1" applyBorder="1" applyAlignment="1" applyProtection="1">
      <alignment horizontal="left" vertical="center" wrapText="1" indent="1"/>
      <protection/>
    </xf>
    <xf numFmtId="164" fontId="54" fillId="0" borderId="21" xfId="0" applyNumberFormat="1" applyFont="1" applyBorder="1" applyAlignment="1" applyProtection="1">
      <alignment horizontal="right" vertical="center" wrapText="1" indent="1"/>
      <protection/>
    </xf>
    <xf numFmtId="49" fontId="55" fillId="0" borderId="17" xfId="0" applyNumberFormat="1" applyFont="1" applyBorder="1" applyAlignment="1" applyProtection="1">
      <alignment horizontal="left" vertical="center" wrapText="1" indent="1"/>
      <protection/>
    </xf>
    <xf numFmtId="0" fontId="54" fillId="0" borderId="21" xfId="0" applyFont="1" applyBorder="1" applyAlignment="1" applyProtection="1">
      <alignment horizontal="right" vertical="center" wrapText="1" indent="1"/>
      <protection/>
    </xf>
    <xf numFmtId="0" fontId="54" fillId="0" borderId="60" xfId="0" applyFont="1" applyBorder="1" applyAlignment="1" applyProtection="1">
      <alignment horizontal="right" vertical="center" wrapText="1" indent="1"/>
      <protection/>
    </xf>
    <xf numFmtId="164" fontId="54" fillId="0" borderId="60" xfId="0" applyNumberFormat="1" applyFont="1" applyBorder="1" applyAlignment="1" applyProtection="1">
      <alignment horizontal="right" vertical="center" wrapText="1" indent="1"/>
      <protection/>
    </xf>
    <xf numFmtId="0" fontId="51" fillId="0" borderId="62" xfId="0" applyFont="1" applyBorder="1" applyAlignment="1" applyProtection="1">
      <alignment horizontal="left" vertical="center" wrapText="1" inden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60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vertical="center" wrapText="1"/>
      <protection/>
    </xf>
    <xf numFmtId="164" fontId="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1" xfId="0" applyFont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5" xfId="72" applyFont="1" applyFill="1" applyBorder="1" applyAlignment="1" applyProtection="1">
      <alignment horizontal="left" indent="7"/>
      <protection/>
    </xf>
    <xf numFmtId="0" fontId="51" fillId="0" borderId="35" xfId="0" applyFont="1" applyBorder="1" applyAlignment="1" applyProtection="1">
      <alignment horizontal="left" vertical="center" wrapText="1" indent="6"/>
      <protection/>
    </xf>
    <xf numFmtId="0" fontId="1" fillId="0" borderId="63" xfId="72" applyFont="1" applyFill="1" applyBorder="1" applyAlignment="1" applyProtection="1">
      <alignment horizontal="left" vertical="center" wrapText="1" indent="6"/>
      <protection/>
    </xf>
    <xf numFmtId="0" fontId="1" fillId="0" borderId="35" xfId="72" applyFont="1" applyFill="1" applyBorder="1" applyAlignment="1" applyProtection="1">
      <alignment horizontal="left" vertical="center" wrapText="1" indent="6"/>
      <protection/>
    </xf>
    <xf numFmtId="0" fontId="51" fillId="0" borderId="64" xfId="0" applyFont="1" applyBorder="1" applyAlignment="1" applyProtection="1">
      <alignment horizontal="left" vertical="center" wrapText="1" indent="6"/>
      <protection/>
    </xf>
    <xf numFmtId="0" fontId="47" fillId="0" borderId="0" xfId="0" applyFont="1" applyBorder="1" applyAlignment="1" applyProtection="1">
      <alignment horizontal="left" vertical="center" wrapText="1" indent="1"/>
      <protection/>
    </xf>
    <xf numFmtId="0" fontId="51" fillId="0" borderId="70" xfId="0" applyFont="1" applyBorder="1" applyAlignment="1" applyProtection="1">
      <alignment horizontal="left" vertical="center" wrapText="1" indent="1"/>
      <protection/>
    </xf>
    <xf numFmtId="0" fontId="51" fillId="0" borderId="71" xfId="0" applyFont="1" applyBorder="1" applyAlignment="1" applyProtection="1">
      <alignment horizontal="left" vertical="center" wrapText="1" indent="1"/>
      <protection/>
    </xf>
    <xf numFmtId="0" fontId="47" fillId="0" borderId="50" xfId="0" applyFont="1" applyBorder="1" applyAlignment="1" applyProtection="1">
      <alignment horizontal="left" vertical="center" wrapText="1" indent="1"/>
      <protection/>
    </xf>
    <xf numFmtId="164" fontId="1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36" xfId="0" applyFont="1" applyFill="1" applyBorder="1" applyAlignment="1" applyProtection="1">
      <alignment horizontal="right" vertical="center" wrapText="1" indent="1"/>
      <protection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0" xfId="0" applyFont="1" applyFill="1" applyBorder="1" applyAlignment="1" applyProtection="1">
      <alignment horizontal="left" vertical="center" wrapText="1" inden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6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64" fontId="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 quotePrefix="1">
      <alignment horizontal="center" vertical="center"/>
      <protection locked="0"/>
    </xf>
    <xf numFmtId="164" fontId="1" fillId="0" borderId="65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3" xfId="72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7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0" xfId="7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60" xfId="72" applyFont="1" applyFill="1" applyBorder="1" applyAlignment="1" applyProtection="1">
      <alignment horizontal="center" vertical="center" wrapText="1"/>
      <protection/>
    </xf>
    <xf numFmtId="0" fontId="14" fillId="0" borderId="21" xfId="72" applyFont="1" applyFill="1" applyBorder="1" applyAlignment="1" applyProtection="1">
      <alignment horizontal="center" vertical="center" wrapText="1"/>
      <protection/>
    </xf>
    <xf numFmtId="164" fontId="3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7" xfId="7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35" xfId="0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left" vertical="center" wrapText="1" indent="6"/>
      <protection/>
    </xf>
    <xf numFmtId="0" fontId="3" fillId="0" borderId="17" xfId="72" applyFont="1" applyFill="1" applyBorder="1" applyAlignment="1" applyProtection="1">
      <alignment horizontal="center" vertical="center" wrapText="1"/>
      <protection/>
    </xf>
    <xf numFmtId="0" fontId="3" fillId="0" borderId="60" xfId="72" applyFont="1" applyFill="1" applyBorder="1" applyAlignment="1" applyProtection="1">
      <alignment horizontal="center" vertical="center" wrapText="1"/>
      <protection/>
    </xf>
    <xf numFmtId="0" fontId="3" fillId="0" borderId="21" xfId="72" applyFont="1" applyFill="1" applyBorder="1" applyAlignment="1" applyProtection="1">
      <alignment horizontal="center" vertical="center" wrapText="1"/>
      <protection/>
    </xf>
    <xf numFmtId="0" fontId="3" fillId="0" borderId="47" xfId="72" applyFont="1" applyFill="1" applyBorder="1" applyAlignment="1" applyProtection="1">
      <alignment horizontal="left" vertical="center" wrapText="1" indent="1"/>
      <protection/>
    </xf>
    <xf numFmtId="0" fontId="3" fillId="0" borderId="10" xfId="72" applyFont="1" applyFill="1" applyBorder="1" applyAlignment="1" applyProtection="1">
      <alignment horizontal="left" vertical="center" wrapText="1" indent="1"/>
      <protection/>
    </xf>
    <xf numFmtId="164" fontId="3" fillId="0" borderId="34" xfId="72" applyNumberFormat="1" applyFont="1" applyFill="1" applyBorder="1" applyAlignment="1" applyProtection="1">
      <alignment horizontal="right" vertical="center" wrapText="1" indent="1"/>
      <protection/>
    </xf>
    <xf numFmtId="49" fontId="0" fillId="0" borderId="11" xfId="72" applyNumberFormat="1" applyFont="1" applyFill="1" applyBorder="1" applyAlignment="1" applyProtection="1">
      <alignment horizontal="left" vertical="center" wrapText="1" indent="1"/>
      <protection/>
    </xf>
    <xf numFmtId="0" fontId="54" fillId="0" borderId="23" xfId="0" applyFont="1" applyBorder="1" applyAlignment="1" applyProtection="1">
      <alignment horizontal="left" vertical="center" wrapText="1" indent="1"/>
      <protection/>
    </xf>
    <xf numFmtId="0" fontId="54" fillId="0" borderId="53" xfId="0" applyFont="1" applyBorder="1" applyAlignment="1" applyProtection="1">
      <alignment horizontal="left" vertical="center" wrapText="1" indent="1"/>
      <protection/>
    </xf>
    <xf numFmtId="49" fontId="0" fillId="0" borderId="25" xfId="72" applyNumberFormat="1" applyFont="1" applyFill="1" applyBorder="1" applyAlignment="1" applyProtection="1">
      <alignment horizontal="left" vertical="center" wrapText="1" indent="1"/>
      <protection/>
    </xf>
    <xf numFmtId="49" fontId="0" fillId="0" borderId="31" xfId="72" applyNumberFormat="1" applyFont="1" applyFill="1" applyBorder="1" applyAlignment="1" applyProtection="1">
      <alignment horizontal="left" vertical="center" wrapText="1" indent="1"/>
      <protection/>
    </xf>
    <xf numFmtId="0" fontId="0" fillId="0" borderId="36" xfId="72" applyFont="1" applyFill="1" applyBorder="1" applyAlignment="1" applyProtection="1">
      <alignment horizontal="left" vertical="center" wrapText="1" indent="1"/>
      <protection/>
    </xf>
    <xf numFmtId="164" fontId="0" fillId="0" borderId="50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72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48" xfId="72" applyNumberFormat="1" applyFont="1" applyFill="1" applyBorder="1" applyAlignment="1" applyProtection="1">
      <alignment horizontal="left" vertical="center" wrapText="1" indent="1"/>
      <protection/>
    </xf>
    <xf numFmtId="0" fontId="0" fillId="0" borderId="53" xfId="72" applyFont="1" applyFill="1" applyBorder="1" applyAlignment="1" applyProtection="1">
      <alignment horizontal="left" vertical="center" wrapText="1" indent="1"/>
      <protection/>
    </xf>
    <xf numFmtId="164" fontId="0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7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2" xfId="72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4" xfId="72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6" xfId="72" applyNumberFormat="1" applyFont="1" applyFill="1" applyBorder="1" applyAlignment="1" applyProtection="1">
      <alignment horizontal="left" vertical="center" wrapText="1" indent="1"/>
      <protection/>
    </xf>
    <xf numFmtId="49" fontId="0" fillId="0" borderId="12" xfId="72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3" xfId="72" applyFont="1" applyFill="1" applyBorder="1" applyAlignment="1" applyProtection="1">
      <alignment horizontal="left" vertical="center" wrapText="1" indent="1"/>
      <protection/>
    </xf>
    <xf numFmtId="49" fontId="0" fillId="0" borderId="74" xfId="72" applyNumberFormat="1" applyFont="1" applyFill="1" applyBorder="1" applyAlignment="1" applyProtection="1">
      <alignment horizontal="left" vertical="center" wrapText="1" indent="1"/>
      <protection/>
    </xf>
    <xf numFmtId="0" fontId="55" fillId="0" borderId="22" xfId="0" applyFont="1" applyBorder="1" applyAlignment="1" applyProtection="1">
      <alignment horizontal="left" vertical="center" wrapText="1" indent="1"/>
      <protection/>
    </xf>
    <xf numFmtId="164" fontId="8" fillId="0" borderId="68" xfId="72" applyNumberFormat="1" applyFont="1" applyFill="1" applyBorder="1" applyAlignment="1" applyProtection="1">
      <alignment horizontal="right" vertical="center" wrapText="1" indent="1"/>
      <protection/>
    </xf>
    <xf numFmtId="164" fontId="8" fillId="0" borderId="63" xfId="72" applyNumberFormat="1" applyFont="1" applyFill="1" applyBorder="1" applyAlignment="1" applyProtection="1">
      <alignment horizontal="right" vertical="center" wrapText="1" indent="1"/>
      <protection/>
    </xf>
    <xf numFmtId="164" fontId="8" fillId="0" borderId="13" xfId="72" applyNumberFormat="1" applyFont="1" applyFill="1" applyBorder="1" applyAlignment="1" applyProtection="1">
      <alignment horizontal="right" vertical="center" wrapText="1" indent="1"/>
      <protection/>
    </xf>
    <xf numFmtId="49" fontId="0" fillId="0" borderId="75" xfId="72" applyNumberFormat="1" applyFont="1" applyFill="1" applyBorder="1" applyAlignment="1" applyProtection="1">
      <alignment horizontal="left" vertical="center" wrapText="1" indent="1"/>
      <protection/>
    </xf>
    <xf numFmtId="164" fontId="0" fillId="0" borderId="67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72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14" xfId="0" applyFont="1" applyBorder="1" applyAlignment="1" applyProtection="1">
      <alignment horizontal="left" vertical="center" wrapText="1" indent="1"/>
      <protection/>
    </xf>
    <xf numFmtId="164" fontId="8" fillId="0" borderId="67" xfId="72" applyNumberFormat="1" applyFont="1" applyFill="1" applyBorder="1" applyAlignment="1" applyProtection="1">
      <alignment horizontal="right" vertical="center" wrapText="1" indent="1"/>
      <protection/>
    </xf>
    <xf numFmtId="164" fontId="8" fillId="0" borderId="35" xfId="72" applyNumberFormat="1" applyFont="1" applyFill="1" applyBorder="1" applyAlignment="1" applyProtection="1">
      <alignment horizontal="right" vertical="center" wrapText="1" indent="1"/>
      <protection/>
    </xf>
    <xf numFmtId="164" fontId="8" fillId="0" borderId="15" xfId="72" applyNumberFormat="1" applyFont="1" applyFill="1" applyBorder="1" applyAlignment="1" applyProtection="1">
      <alignment horizontal="right" vertical="center" wrapText="1" indent="1"/>
      <protection/>
    </xf>
    <xf numFmtId="0" fontId="54" fillId="0" borderId="14" xfId="0" applyFont="1" applyBorder="1" applyAlignment="1" applyProtection="1">
      <alignment horizontal="left" vertical="center" indent="1"/>
      <protection/>
    </xf>
    <xf numFmtId="49" fontId="0" fillId="0" borderId="29" xfId="72" applyNumberFormat="1" applyFont="1" applyFill="1" applyBorder="1" applyAlignment="1" applyProtection="1">
      <alignment horizontal="left" vertical="center" wrapText="1" indent="1"/>
      <protection/>
    </xf>
    <xf numFmtId="0" fontId="54" fillId="0" borderId="24" xfId="0" applyFont="1" applyBorder="1" applyAlignment="1" applyProtection="1">
      <alignment horizontal="left" vertical="center" indent="1"/>
      <protection/>
    </xf>
    <xf numFmtId="164" fontId="0" fillId="0" borderId="30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5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72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4" xfId="0" applyFont="1" applyBorder="1" applyAlignment="1" applyProtection="1">
      <alignment horizontal="left" vertical="center" wrapText="1" indent="1"/>
      <protection/>
    </xf>
    <xf numFmtId="164" fontId="0" fillId="0" borderId="68" xfId="72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24" xfId="0" applyFont="1" applyBorder="1" applyAlignment="1" applyProtection="1">
      <alignment horizontal="left" vertical="center" wrapText="1" indent="1"/>
      <protection/>
    </xf>
    <xf numFmtId="164" fontId="0" fillId="0" borderId="0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3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0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72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72" applyFont="1" applyFill="1" applyBorder="1" applyAlignment="1" applyProtection="1">
      <alignment horizontal="left" vertical="center" wrapText="1" indent="1"/>
      <protection/>
    </xf>
    <xf numFmtId="164" fontId="5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5" fillId="0" borderId="21" xfId="72" applyNumberFormat="1" applyFont="1" applyFill="1" applyBorder="1" applyAlignment="1" applyProtection="1">
      <alignment horizontal="right" vertical="center" wrapText="1" indent="1"/>
      <protection/>
    </xf>
    <xf numFmtId="49" fontId="27" fillId="0" borderId="16" xfId="0" applyNumberFormat="1" applyFont="1" applyBorder="1" applyAlignment="1" applyProtection="1">
      <alignment horizontal="left" vertical="center" wrapText="1" indent="1"/>
      <protection/>
    </xf>
    <xf numFmtId="49" fontId="54" fillId="0" borderId="11" xfId="0" applyNumberFormat="1" applyFont="1" applyBorder="1" applyAlignment="1" applyProtection="1">
      <alignment horizontal="left" vertical="center" wrapText="1" indent="2"/>
      <protection/>
    </xf>
    <xf numFmtId="49" fontId="27" fillId="0" borderId="11" xfId="0" applyNumberFormat="1" applyFont="1" applyBorder="1" applyAlignment="1" applyProtection="1">
      <alignment horizontal="left" vertical="center" wrapText="1" indent="1"/>
      <protection/>
    </xf>
    <xf numFmtId="49" fontId="54" fillId="0" borderId="49" xfId="0" applyNumberFormat="1" applyFont="1" applyBorder="1" applyAlignment="1" applyProtection="1">
      <alignment horizontal="left" vertical="center" wrapText="1" indent="2"/>
      <protection/>
    </xf>
    <xf numFmtId="164" fontId="0" fillId="0" borderId="64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72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8" xfId="0" applyFont="1" applyBorder="1" applyAlignment="1" applyProtection="1">
      <alignment horizontal="left" vertical="center" wrapText="1" indent="1"/>
      <protection/>
    </xf>
    <xf numFmtId="164" fontId="3" fillId="0" borderId="62" xfId="72" applyNumberFormat="1" applyFont="1" applyFill="1" applyBorder="1" applyAlignment="1" applyProtection="1" quotePrefix="1">
      <alignment horizontal="right" vertical="center" wrapText="1" indent="1"/>
      <protection locked="0"/>
    </xf>
    <xf numFmtId="164" fontId="3" fillId="0" borderId="54" xfId="72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0" borderId="0" xfId="72" applyFont="1" applyFill="1" applyBorder="1" applyAlignment="1" applyProtection="1">
      <alignment horizontal="center" vertical="center" wrapText="1"/>
      <protection/>
    </xf>
    <xf numFmtId="0" fontId="3" fillId="0" borderId="0" xfId="72" applyFont="1" applyFill="1" applyBorder="1" applyAlignment="1" applyProtection="1">
      <alignment vertical="center" wrapText="1"/>
      <protection/>
    </xf>
    <xf numFmtId="164" fontId="3" fillId="0" borderId="0" xfId="72" applyNumberFormat="1" applyFont="1" applyFill="1" applyBorder="1" applyAlignment="1" applyProtection="1">
      <alignment horizontal="right" vertical="center" wrapText="1" indent="1"/>
      <protection/>
    </xf>
    <xf numFmtId="164" fontId="5" fillId="0" borderId="19" xfId="72" applyNumberFormat="1" applyFont="1" applyFill="1" applyBorder="1" applyAlignment="1" applyProtection="1">
      <alignment horizontal="left"/>
      <protection/>
    </xf>
    <xf numFmtId="0" fontId="0" fillId="0" borderId="17" xfId="72" applyFont="1" applyFill="1" applyBorder="1" applyAlignment="1" applyProtection="1">
      <alignment horizontal="center" vertical="center" wrapText="1"/>
      <protection/>
    </xf>
    <xf numFmtId="0" fontId="0" fillId="0" borderId="10" xfId="72" applyFont="1" applyFill="1" applyBorder="1" applyAlignment="1" applyProtection="1">
      <alignment horizontal="center" vertical="center" wrapText="1"/>
      <protection/>
    </xf>
    <xf numFmtId="0" fontId="0" fillId="0" borderId="60" xfId="72" applyFont="1" applyFill="1" applyBorder="1" applyAlignment="1" applyProtection="1">
      <alignment horizontal="right" vertical="center" wrapText="1" indent="1"/>
      <protection/>
    </xf>
    <xf numFmtId="0" fontId="0" fillId="0" borderId="60" xfId="72" applyFont="1" applyFill="1" applyBorder="1" applyAlignment="1" applyProtection="1">
      <alignment horizontal="center" vertical="center" wrapText="1"/>
      <protection/>
    </xf>
    <xf numFmtId="0" fontId="0" fillId="0" borderId="21" xfId="72" applyFont="1" applyFill="1" applyBorder="1" applyAlignment="1" applyProtection="1">
      <alignment horizontal="center" vertical="center" wrapText="1"/>
      <protection/>
    </xf>
    <xf numFmtId="0" fontId="0" fillId="0" borderId="47" xfId="72" applyFont="1" applyFill="1" applyBorder="1" applyAlignment="1" applyProtection="1">
      <alignment horizontal="left" vertical="center" wrapText="1" indent="1"/>
      <protection/>
    </xf>
    <xf numFmtId="0" fontId="0" fillId="0" borderId="52" xfId="72" applyFont="1" applyFill="1" applyBorder="1" applyAlignment="1" applyProtection="1">
      <alignment vertical="center" wrapText="1"/>
      <protection/>
    </xf>
    <xf numFmtId="164" fontId="0" fillId="0" borderId="66" xfId="72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72" applyNumberFormat="1" applyFont="1" applyFill="1" applyBorder="1" applyAlignment="1" applyProtection="1">
      <alignment horizontal="right" vertical="center" wrapText="1" indent="1"/>
      <protection/>
    </xf>
    <xf numFmtId="49" fontId="0" fillId="0" borderId="49" xfId="72" applyNumberFormat="1" applyFont="1" applyFill="1" applyBorder="1" applyAlignment="1" applyProtection="1">
      <alignment horizontal="left" vertical="center" wrapText="1" indent="1"/>
      <protection/>
    </xf>
    <xf numFmtId="0" fontId="0" fillId="0" borderId="17" xfId="72" applyFont="1" applyFill="1" applyBorder="1" applyAlignment="1" applyProtection="1">
      <alignment horizontal="left" vertical="center" wrapText="1" indent="1"/>
      <protection/>
    </xf>
    <xf numFmtId="0" fontId="0" fillId="0" borderId="10" xfId="72" applyFont="1" applyFill="1" applyBorder="1" applyAlignment="1" applyProtection="1">
      <alignment vertical="center" wrapText="1"/>
      <protection/>
    </xf>
    <xf numFmtId="164" fontId="0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0" fillId="0" borderId="21" xfId="72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72" applyFont="1" applyFill="1" applyBorder="1" applyAlignment="1" applyProtection="1">
      <alignment horizontal="left" vertical="center" wrapText="1" indent="1"/>
      <protection/>
    </xf>
    <xf numFmtId="0" fontId="54" fillId="0" borderId="17" xfId="0" applyFont="1" applyBorder="1" applyAlignment="1" applyProtection="1">
      <alignment horizontal="left" vertical="center" wrapText="1" indent="1"/>
      <protection/>
    </xf>
    <xf numFmtId="164" fontId="0" fillId="0" borderId="34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0" xfId="7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72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72" applyFont="1" applyFill="1" applyBorder="1" applyAlignment="1" applyProtection="1">
      <alignment horizontal="left" vertical="center" wrapText="1" indent="1"/>
      <protection/>
    </xf>
    <xf numFmtId="0" fontId="8" fillId="0" borderId="36" xfId="72" applyFont="1" applyFill="1" applyBorder="1" applyAlignment="1" applyProtection="1">
      <alignment horizontal="left" vertical="center" wrapText="1" indent="1"/>
      <protection/>
    </xf>
    <xf numFmtId="164" fontId="8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8" fillId="0" borderId="21" xfId="72" applyNumberFormat="1" applyFont="1" applyFill="1" applyBorder="1" applyAlignment="1" applyProtection="1">
      <alignment horizontal="right" vertical="center" wrapText="1" indent="1"/>
      <protection/>
    </xf>
    <xf numFmtId="49" fontId="54" fillId="0" borderId="16" xfId="0" applyNumberFormat="1" applyFont="1" applyBorder="1" applyAlignment="1" applyProtection="1">
      <alignment horizontal="left" vertical="center" wrapText="1" indent="2"/>
      <protection/>
    </xf>
    <xf numFmtId="49" fontId="54" fillId="0" borderId="12" xfId="0" applyNumberFormat="1" applyFont="1" applyBorder="1" applyAlignment="1" applyProtection="1">
      <alignment horizontal="left" vertical="center" wrapText="1" indent="2"/>
      <protection/>
    </xf>
    <xf numFmtId="0" fontId="54" fillId="0" borderId="60" xfId="0" applyFont="1" applyBorder="1" applyAlignment="1" applyProtection="1" quotePrefix="1">
      <alignment horizontal="right" vertical="center" wrapText="1" indent="1"/>
      <protection locked="0"/>
    </xf>
    <xf numFmtId="0" fontId="54" fillId="0" borderId="21" xfId="0" applyFont="1" applyBorder="1" applyAlignment="1" applyProtection="1" quotePrefix="1">
      <alignment horizontal="right" vertical="center" wrapText="1" indent="1"/>
      <protection locked="0"/>
    </xf>
    <xf numFmtId="164" fontId="0" fillId="0" borderId="60" xfId="72" applyNumberFormat="1" applyFont="1" applyFill="1" applyBorder="1" applyAlignment="1" applyProtection="1">
      <alignment horizontal="right" vertical="center" wrapText="1" indent="1"/>
      <protection/>
    </xf>
    <xf numFmtId="164" fontId="0" fillId="0" borderId="21" xfId="7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right" vertical="center" indent="1"/>
      <protection/>
    </xf>
    <xf numFmtId="164" fontId="8" fillId="0" borderId="19" xfId="72" applyNumberFormat="1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1" fillId="0" borderId="14" xfId="72" applyFont="1" applyFill="1" applyBorder="1" applyAlignment="1" applyProtection="1">
      <alignment horizontal="left" wrapText="1" indent="6"/>
      <protection/>
    </xf>
    <xf numFmtId="164" fontId="0" fillId="0" borderId="0" xfId="0" applyNumberFormat="1" applyFill="1" applyAlignment="1">
      <alignment vertical="center" wrapText="1"/>
    </xf>
    <xf numFmtId="164" fontId="5" fillId="0" borderId="19" xfId="0" applyNumberFormat="1" applyFont="1" applyFill="1" applyBorder="1" applyAlignment="1" applyProtection="1">
      <alignment horizontal="righ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3" xfId="0" applyNumberFormat="1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" fontId="16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31" xfId="0" applyNumberFormat="1" applyFill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Fill="1" applyBorder="1" applyAlignment="1" applyProtection="1">
      <alignment horizontal="left"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/>
    </xf>
    <xf numFmtId="164" fontId="14" fillId="18" borderId="1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indent="1"/>
      <protection/>
    </xf>
    <xf numFmtId="164" fontId="6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Font="1" applyFill="1" applyAlignment="1" applyProtection="1">
      <alignment horizontal="center"/>
      <protection/>
    </xf>
    <xf numFmtId="164" fontId="4" fillId="0" borderId="0" xfId="72" applyNumberFormat="1" applyFont="1" applyFill="1" applyBorder="1" applyAlignment="1" applyProtection="1">
      <alignment horizontal="center" vertical="center"/>
      <protection/>
    </xf>
    <xf numFmtId="164" fontId="8" fillId="0" borderId="19" xfId="72" applyNumberFormat="1" applyFont="1" applyFill="1" applyBorder="1" applyAlignment="1" applyProtection="1">
      <alignment horizontal="left" vertical="center"/>
      <protection/>
    </xf>
    <xf numFmtId="164" fontId="3" fillId="0" borderId="0" xfId="72" applyNumberFormat="1" applyFont="1" applyFill="1" applyBorder="1" applyAlignment="1" applyProtection="1">
      <alignment horizontal="center" vertical="center"/>
      <protection/>
    </xf>
    <xf numFmtId="164" fontId="15" fillId="0" borderId="19" xfId="72" applyNumberFormat="1" applyFont="1" applyFill="1" applyBorder="1" applyAlignment="1" applyProtection="1">
      <alignment horizontal="left" vertical="center"/>
      <protection/>
    </xf>
    <xf numFmtId="164" fontId="5" fillId="0" borderId="19" xfId="72" applyNumberFormat="1" applyFont="1" applyFill="1" applyBorder="1" applyAlignment="1" applyProtection="1">
      <alignment horizontal="left"/>
      <protection/>
    </xf>
    <xf numFmtId="0" fontId="0" fillId="0" borderId="0" xfId="72" applyFont="1" applyFill="1" applyAlignment="1" applyProtection="1">
      <alignment horizont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7" fillId="0" borderId="26" xfId="72" applyFont="1" applyFill="1" applyBorder="1" applyAlignment="1">
      <alignment horizontal="center" vertical="center" wrapText="1"/>
      <protection/>
    </xf>
    <xf numFmtId="0" fontId="7" fillId="0" borderId="37" xfId="72" applyFont="1" applyFill="1" applyBorder="1" applyAlignment="1">
      <alignment horizontal="center" vertical="center" wrapText="1"/>
      <protection/>
    </xf>
    <xf numFmtId="0" fontId="3" fillId="0" borderId="25" xfId="72" applyFont="1" applyFill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horizontal="center" vertical="center" wrapText="1"/>
      <protection/>
    </xf>
    <xf numFmtId="0" fontId="3" fillId="0" borderId="23" xfId="72" applyFont="1" applyFill="1" applyBorder="1" applyAlignment="1">
      <alignment horizontal="center" vertical="center" wrapText="1"/>
      <protection/>
    </xf>
    <xf numFmtId="0" fontId="3" fillId="0" borderId="20" xfId="72" applyFont="1" applyFill="1" applyBorder="1" applyAlignment="1">
      <alignment horizontal="center" vertical="center" wrapText="1"/>
      <protection/>
    </xf>
    <xf numFmtId="0" fontId="3" fillId="0" borderId="76" xfId="72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7" xfId="72" applyFont="1" applyFill="1" applyBorder="1" applyAlignment="1" applyProtection="1">
      <alignment horizontal="left"/>
      <protection/>
    </xf>
    <xf numFmtId="0" fontId="7" fillId="0" borderId="10" xfId="72" applyFont="1" applyFill="1" applyBorder="1" applyAlignment="1" applyProtection="1">
      <alignment horizontal="left"/>
      <protection/>
    </xf>
    <xf numFmtId="0" fontId="16" fillId="0" borderId="73" xfId="72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Már látott hiperhivatkozás" xfId="59"/>
    <cellStyle name="Normál 10" xfId="60"/>
    <cellStyle name="Normál 11" xfId="61"/>
    <cellStyle name="Normál 12" xfId="62"/>
    <cellStyle name="Normál 13" xfId="63"/>
    <cellStyle name="Normál 2" xfId="64"/>
    <cellStyle name="Normál 3" xfId="65"/>
    <cellStyle name="Normál 4" xfId="66"/>
    <cellStyle name="Normál 5" xfId="67"/>
    <cellStyle name="Normál 6" xfId="68"/>
    <cellStyle name="Normál 7" xfId="69"/>
    <cellStyle name="Normál 8" xfId="70"/>
    <cellStyle name="Normál 9" xfId="71"/>
    <cellStyle name="Normál_KVRENMUNKA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32"/>
      <c r="B4" s="32"/>
    </row>
    <row r="5" spans="1:2" s="39" customFormat="1" ht="15.75">
      <c r="A5" s="17" t="s">
        <v>399</v>
      </c>
      <c r="B5" s="38"/>
    </row>
    <row r="6" spans="1:2" ht="12.75">
      <c r="A6" s="32"/>
      <c r="B6" s="32"/>
    </row>
    <row r="7" spans="1:2" ht="12.75">
      <c r="A7" s="32" t="s">
        <v>230</v>
      </c>
      <c r="B7" s="32" t="s">
        <v>402</v>
      </c>
    </row>
    <row r="8" spans="1:2" ht="12.75">
      <c r="A8" s="32" t="s">
        <v>150</v>
      </c>
      <c r="B8" s="32" t="s">
        <v>403</v>
      </c>
    </row>
    <row r="9" spans="1:2" ht="12.75">
      <c r="A9" s="32" t="s">
        <v>397</v>
      </c>
      <c r="B9" s="32" t="s">
        <v>404</v>
      </c>
    </row>
    <row r="10" spans="1:2" ht="12.75">
      <c r="A10" s="32"/>
      <c r="B10" s="32"/>
    </row>
    <row r="11" spans="1:2" ht="12.75">
      <c r="A11" s="32"/>
      <c r="B11" s="32"/>
    </row>
    <row r="12" spans="1:2" s="39" customFormat="1" ht="15.75">
      <c r="A12" s="17" t="s">
        <v>400</v>
      </c>
      <c r="B12" s="38"/>
    </row>
    <row r="13" spans="1:2" ht="12.75">
      <c r="A13" s="32"/>
      <c r="B13" s="32"/>
    </row>
    <row r="14" spans="1:2" ht="12.75">
      <c r="A14" s="32" t="s">
        <v>163</v>
      </c>
      <c r="B14" s="32" t="s">
        <v>405</v>
      </c>
    </row>
    <row r="15" spans="1:2" ht="12.75">
      <c r="A15" s="32" t="s">
        <v>151</v>
      </c>
      <c r="B15" s="32" t="s">
        <v>406</v>
      </c>
    </row>
    <row r="16" spans="1:2" ht="12.75">
      <c r="A16" s="32" t="s">
        <v>398</v>
      </c>
      <c r="B16" s="32" t="s">
        <v>407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A10" sqref="A10"/>
    </sheetView>
  </sheetViews>
  <sheetFormatPr defaultColWidth="9.00390625" defaultRowHeight="12.75"/>
  <cols>
    <col min="1" max="1" width="42.375" style="717" customWidth="1"/>
    <col min="2" max="4" width="15.625" style="702" customWidth="1"/>
    <col min="5" max="5" width="18.875" style="702" customWidth="1"/>
    <col min="6" max="6" width="19.125" style="702" customWidth="1"/>
    <col min="7" max="7" width="13.875" style="702" customWidth="1"/>
    <col min="8" max="16384" width="9.375" style="702" customWidth="1"/>
  </cols>
  <sheetData>
    <row r="1" spans="1:6" ht="18" customHeight="1">
      <c r="A1" s="751" t="s">
        <v>492</v>
      </c>
      <c r="B1" s="751"/>
      <c r="C1" s="751"/>
      <c r="D1" s="751"/>
      <c r="E1" s="751"/>
      <c r="F1" s="751"/>
    </row>
    <row r="2" spans="1:6" ht="22.5" customHeight="1" thickBot="1">
      <c r="A2" s="76"/>
      <c r="B2" s="11"/>
      <c r="C2" s="11"/>
      <c r="D2" s="11"/>
      <c r="E2" s="11"/>
      <c r="F2" s="703" t="s">
        <v>96</v>
      </c>
    </row>
    <row r="3" spans="1:6" s="705" customFormat="1" ht="50.25" customHeight="1" thickBot="1">
      <c r="A3" s="77" t="s">
        <v>493</v>
      </c>
      <c r="B3" s="704" t="s">
        <v>494</v>
      </c>
      <c r="C3" s="704" t="s">
        <v>495</v>
      </c>
      <c r="D3" s="704" t="s">
        <v>496</v>
      </c>
      <c r="E3" s="704" t="s">
        <v>293</v>
      </c>
      <c r="F3" s="718" t="s">
        <v>499</v>
      </c>
    </row>
    <row r="4" spans="1:6" s="11" customFormat="1" ht="12" customHeight="1" thickBot="1">
      <c r="A4" s="706">
        <v>1</v>
      </c>
      <c r="B4" s="707">
        <v>2</v>
      </c>
      <c r="C4" s="707">
        <v>3</v>
      </c>
      <c r="D4" s="707">
        <v>4</v>
      </c>
      <c r="E4" s="707">
        <v>5</v>
      </c>
      <c r="F4" s="708" t="s">
        <v>51</v>
      </c>
    </row>
    <row r="5" spans="1:6" ht="30" customHeight="1">
      <c r="A5" s="10" t="s">
        <v>497</v>
      </c>
      <c r="B5" s="709">
        <v>620</v>
      </c>
      <c r="C5" s="710">
        <v>2013</v>
      </c>
      <c r="D5" s="709"/>
      <c r="E5" s="709">
        <v>620</v>
      </c>
      <c r="F5" s="719"/>
    </row>
    <row r="6" spans="1:6" ht="32.25" customHeight="1">
      <c r="A6" s="10" t="s">
        <v>500</v>
      </c>
      <c r="B6" s="709">
        <v>7275</v>
      </c>
      <c r="C6" s="710">
        <v>2013</v>
      </c>
      <c r="D6" s="709"/>
      <c r="E6" s="709">
        <v>7275</v>
      </c>
      <c r="F6" s="719"/>
    </row>
    <row r="7" spans="1:6" ht="15.75" customHeight="1">
      <c r="A7" s="10"/>
      <c r="B7" s="709"/>
      <c r="C7" s="710"/>
      <c r="D7" s="709"/>
      <c r="E7" s="709"/>
      <c r="F7" s="719"/>
    </row>
    <row r="8" spans="1:6" ht="15.75" customHeight="1">
      <c r="A8" s="711"/>
      <c r="B8" s="709"/>
      <c r="C8" s="710"/>
      <c r="D8" s="709"/>
      <c r="E8" s="709"/>
      <c r="F8" s="719"/>
    </row>
    <row r="9" spans="1:6" ht="15.75" customHeight="1">
      <c r="A9" s="10"/>
      <c r="B9" s="709"/>
      <c r="C9" s="710"/>
      <c r="D9" s="709"/>
      <c r="E9" s="709"/>
      <c r="F9" s="719"/>
    </row>
    <row r="10" spans="1:6" ht="15.75" customHeight="1">
      <c r="A10" s="711"/>
      <c r="B10" s="709"/>
      <c r="C10" s="710"/>
      <c r="D10" s="709"/>
      <c r="E10" s="709"/>
      <c r="F10" s="719"/>
    </row>
    <row r="11" spans="1:6" ht="15.75" customHeight="1">
      <c r="A11" s="10"/>
      <c r="B11" s="709"/>
      <c r="C11" s="710"/>
      <c r="D11" s="709"/>
      <c r="E11" s="709"/>
      <c r="F11" s="719"/>
    </row>
    <row r="12" spans="1:6" ht="15.75" customHeight="1">
      <c r="A12" s="10"/>
      <c r="B12" s="709"/>
      <c r="C12" s="710"/>
      <c r="D12" s="709"/>
      <c r="E12" s="709"/>
      <c r="F12" s="719"/>
    </row>
    <row r="13" spans="1:6" ht="15.75" customHeight="1">
      <c r="A13" s="10"/>
      <c r="B13" s="709"/>
      <c r="C13" s="710"/>
      <c r="D13" s="709"/>
      <c r="E13" s="709"/>
      <c r="F13" s="719"/>
    </row>
    <row r="14" spans="1:6" ht="15.75" customHeight="1">
      <c r="A14" s="10"/>
      <c r="B14" s="709"/>
      <c r="C14" s="710"/>
      <c r="D14" s="709"/>
      <c r="E14" s="709"/>
      <c r="F14" s="719"/>
    </row>
    <row r="15" spans="1:6" ht="15.75" customHeight="1">
      <c r="A15" s="10"/>
      <c r="B15" s="709"/>
      <c r="C15" s="710"/>
      <c r="D15" s="709"/>
      <c r="E15" s="709"/>
      <c r="F15" s="719"/>
    </row>
    <row r="16" spans="1:6" ht="15.75" customHeight="1">
      <c r="A16" s="10"/>
      <c r="B16" s="709"/>
      <c r="C16" s="710"/>
      <c r="D16" s="709"/>
      <c r="E16" s="709"/>
      <c r="F16" s="719"/>
    </row>
    <row r="17" spans="1:6" ht="15.75" customHeight="1">
      <c r="A17" s="10"/>
      <c r="B17" s="709"/>
      <c r="C17" s="710"/>
      <c r="D17" s="709"/>
      <c r="E17" s="709"/>
      <c r="F17" s="719"/>
    </row>
    <row r="18" spans="1:6" ht="15.75" customHeight="1" thickBot="1">
      <c r="A18" s="10"/>
      <c r="B18" s="709"/>
      <c r="C18" s="710"/>
      <c r="D18" s="709"/>
      <c r="E18" s="709"/>
      <c r="F18" s="719"/>
    </row>
    <row r="19" spans="1:6" s="716" customFormat="1" ht="18" customHeight="1" thickBot="1">
      <c r="A19" s="712" t="s">
        <v>498</v>
      </c>
      <c r="B19" s="713">
        <f>SUM(B5:B18)</f>
        <v>7895</v>
      </c>
      <c r="C19" s="714"/>
      <c r="D19" s="713">
        <f>SUM(D5:D18)</f>
        <v>0</v>
      </c>
      <c r="E19" s="713">
        <f>SUM(E5:E18)</f>
        <v>7895</v>
      </c>
      <c r="F19" s="715">
        <f>SUM(F5:F18)</f>
        <v>0</v>
      </c>
    </row>
    <row r="20" ht="12.75">
      <c r="F20" s="716"/>
    </row>
  </sheetData>
  <sheetProtection/>
  <mergeCells count="1">
    <mergeCell ref="A1:F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5. melléklet a 7/2014. (IV.30.)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115" zoomScaleNormal="115" workbookViewId="0" topLeftCell="A1">
      <selection activeCell="C11" sqref="C11"/>
    </sheetView>
  </sheetViews>
  <sheetFormatPr defaultColWidth="9.00390625" defaultRowHeight="12.75"/>
  <cols>
    <col min="1" max="1" width="9.625" style="189" customWidth="1"/>
    <col min="2" max="2" width="9.625" style="190" customWidth="1"/>
    <col min="3" max="3" width="69.375" style="190" customWidth="1"/>
    <col min="4" max="4" width="16.625" style="190" customWidth="1"/>
    <col min="5" max="5" width="17.375" style="191" customWidth="1"/>
    <col min="6" max="16384" width="9.375" style="4" customWidth="1"/>
  </cols>
  <sheetData>
    <row r="1" spans="1:5" s="2" customFormat="1" ht="16.5" customHeight="1" thickBot="1">
      <c r="A1" s="81"/>
      <c r="B1" s="82"/>
      <c r="C1" s="83"/>
      <c r="D1" s="83"/>
      <c r="E1" s="110" t="s">
        <v>504</v>
      </c>
    </row>
    <row r="2" spans="1:5" s="18" customFormat="1" ht="25.5" customHeight="1">
      <c r="A2" s="752" t="s">
        <v>249</v>
      </c>
      <c r="B2" s="720"/>
      <c r="C2" s="279" t="s">
        <v>248</v>
      </c>
      <c r="D2" s="516"/>
      <c r="E2" s="280" t="s">
        <v>79</v>
      </c>
    </row>
    <row r="3" spans="1:5" s="18" customFormat="1" ht="16.5" thickBot="1">
      <c r="A3" s="197" t="s">
        <v>239</v>
      </c>
      <c r="B3" s="198"/>
      <c r="C3" s="281" t="s">
        <v>80</v>
      </c>
      <c r="D3" s="517"/>
      <c r="E3" s="282" t="s">
        <v>81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83"/>
    </row>
    <row r="8" spans="1:5" s="13" customFormat="1" ht="12" customHeight="1" thickBot="1">
      <c r="A8" s="205" t="s">
        <v>46</v>
      </c>
      <c r="B8" s="211"/>
      <c r="C8" s="390" t="s">
        <v>242</v>
      </c>
      <c r="D8" s="526">
        <f>+D9+D15+D24</f>
        <v>58984</v>
      </c>
      <c r="E8" s="213">
        <f>+E9+E15+E24</f>
        <v>64829</v>
      </c>
    </row>
    <row r="9" spans="1:5" s="20" customFormat="1" ht="12" customHeight="1" thickBot="1">
      <c r="A9" s="205" t="s">
        <v>47</v>
      </c>
      <c r="B9" s="211"/>
      <c r="C9" s="389" t="s">
        <v>0</v>
      </c>
      <c r="D9" s="526">
        <f>SUM(D10:D13)</f>
        <v>28332</v>
      </c>
      <c r="E9" s="213">
        <f>SUM(E10:E14)</f>
        <v>31885</v>
      </c>
    </row>
    <row r="10" spans="1:5" s="21" customFormat="1" ht="12" customHeight="1">
      <c r="A10" s="218"/>
      <c r="B10" s="215" t="s">
        <v>127</v>
      </c>
      <c r="C10" s="396" t="s">
        <v>86</v>
      </c>
      <c r="D10" s="527">
        <v>27500</v>
      </c>
      <c r="E10" s="220">
        <v>30600</v>
      </c>
    </row>
    <row r="11" spans="1:5" s="21" customFormat="1" ht="12" customHeight="1">
      <c r="A11" s="218"/>
      <c r="B11" s="215" t="s">
        <v>128</v>
      </c>
      <c r="C11" s="388" t="s">
        <v>100</v>
      </c>
      <c r="D11" s="527"/>
      <c r="E11" s="220"/>
    </row>
    <row r="12" spans="1:5" s="21" customFormat="1" ht="12" customHeight="1">
      <c r="A12" s="218"/>
      <c r="B12" s="215" t="s">
        <v>129</v>
      </c>
      <c r="C12" s="388" t="s">
        <v>167</v>
      </c>
      <c r="D12" s="527">
        <v>350</v>
      </c>
      <c r="E12" s="220">
        <v>350</v>
      </c>
    </row>
    <row r="13" spans="1:5" s="21" customFormat="1" ht="12" customHeight="1">
      <c r="A13" s="218"/>
      <c r="B13" s="215" t="s">
        <v>130</v>
      </c>
      <c r="C13" s="397" t="s">
        <v>168</v>
      </c>
      <c r="D13" s="527">
        <v>482</v>
      </c>
      <c r="E13" s="220">
        <v>830</v>
      </c>
    </row>
    <row r="14" spans="1:5" s="21" customFormat="1" ht="12" customHeight="1" thickBot="1">
      <c r="A14" s="222"/>
      <c r="B14" s="379"/>
      <c r="C14" s="332" t="s">
        <v>484</v>
      </c>
      <c r="D14" s="529"/>
      <c r="E14" s="223">
        <v>105</v>
      </c>
    </row>
    <row r="15" spans="1:5" s="20" customFormat="1" ht="14.25" customHeight="1" thickBot="1">
      <c r="A15" s="205" t="s">
        <v>48</v>
      </c>
      <c r="B15" s="211"/>
      <c r="C15" s="389" t="s">
        <v>169</v>
      </c>
      <c r="D15" s="526">
        <f>SUM(D16:D23)</f>
        <v>27772</v>
      </c>
      <c r="E15" s="213">
        <f>SUM(E16:E23)</f>
        <v>30064</v>
      </c>
    </row>
    <row r="16" spans="1:5" s="20" customFormat="1" ht="12" customHeight="1">
      <c r="A16" s="214"/>
      <c r="B16" s="215" t="s">
        <v>101</v>
      </c>
      <c r="C16" s="396" t="s">
        <v>174</v>
      </c>
      <c r="D16" s="528"/>
      <c r="E16" s="217"/>
    </row>
    <row r="17" spans="1:5" s="20" customFormat="1" ht="12" customHeight="1">
      <c r="A17" s="218"/>
      <c r="B17" s="215" t="s">
        <v>102</v>
      </c>
      <c r="C17" s="388" t="s">
        <v>175</v>
      </c>
      <c r="D17" s="527">
        <v>5258</v>
      </c>
      <c r="E17" s="220">
        <v>6758</v>
      </c>
    </row>
    <row r="18" spans="1:5" s="20" customFormat="1" ht="12" customHeight="1">
      <c r="A18" s="218"/>
      <c r="B18" s="215" t="s">
        <v>103</v>
      </c>
      <c r="C18" s="388" t="s">
        <v>176</v>
      </c>
      <c r="D18" s="527">
        <v>4068</v>
      </c>
      <c r="E18" s="220">
        <v>4360</v>
      </c>
    </row>
    <row r="19" spans="1:5" s="20" customFormat="1" ht="12" customHeight="1">
      <c r="A19" s="218"/>
      <c r="B19" s="215" t="s">
        <v>104</v>
      </c>
      <c r="C19" s="388" t="s">
        <v>177</v>
      </c>
      <c r="D19" s="527">
        <v>10997</v>
      </c>
      <c r="E19" s="220">
        <v>9497</v>
      </c>
    </row>
    <row r="20" spans="1:5" s="20" customFormat="1" ht="12" customHeight="1">
      <c r="A20" s="218"/>
      <c r="B20" s="215" t="s">
        <v>170</v>
      </c>
      <c r="C20" s="388" t="s">
        <v>178</v>
      </c>
      <c r="D20" s="527">
        <v>1765</v>
      </c>
      <c r="E20" s="220">
        <v>765</v>
      </c>
    </row>
    <row r="21" spans="1:5" s="20" customFormat="1" ht="12" customHeight="1">
      <c r="A21" s="222"/>
      <c r="B21" s="215" t="s">
        <v>171</v>
      </c>
      <c r="C21" s="388" t="s">
        <v>254</v>
      </c>
      <c r="D21" s="529">
        <v>5484</v>
      </c>
      <c r="E21" s="223">
        <v>5484</v>
      </c>
    </row>
    <row r="22" spans="1:5" s="21" customFormat="1" ht="12" customHeight="1">
      <c r="A22" s="218"/>
      <c r="B22" s="215" t="s">
        <v>172</v>
      </c>
      <c r="C22" s="388" t="s">
        <v>180</v>
      </c>
      <c r="D22" s="527">
        <v>200</v>
      </c>
      <c r="E22" s="220">
        <v>100</v>
      </c>
    </row>
    <row r="23" spans="1:5" s="21" customFormat="1" ht="12" customHeight="1" thickBot="1">
      <c r="A23" s="224"/>
      <c r="B23" s="225" t="s">
        <v>173</v>
      </c>
      <c r="C23" s="393" t="s">
        <v>181</v>
      </c>
      <c r="D23" s="530"/>
      <c r="E23" s="226">
        <v>3100</v>
      </c>
    </row>
    <row r="24" spans="1:5" s="21" customFormat="1" ht="12.75" customHeight="1" thickBot="1">
      <c r="A24" s="205" t="s">
        <v>49</v>
      </c>
      <c r="B24" s="284"/>
      <c r="C24" s="389" t="s">
        <v>255</v>
      </c>
      <c r="D24" s="531">
        <v>2880</v>
      </c>
      <c r="E24" s="238">
        <v>2880</v>
      </c>
    </row>
    <row r="25" spans="1:5" s="20" customFormat="1" ht="12.75" customHeight="1" thickBot="1">
      <c r="A25" s="205" t="s">
        <v>50</v>
      </c>
      <c r="B25" s="211"/>
      <c r="C25" s="389" t="s">
        <v>1</v>
      </c>
      <c r="D25" s="526">
        <f>SUM(D26:D33)</f>
        <v>92190</v>
      </c>
      <c r="E25" s="213">
        <f>SUM(E26:E33)</f>
        <v>105689</v>
      </c>
    </row>
    <row r="26" spans="1:5" s="21" customFormat="1" ht="12" customHeight="1">
      <c r="A26" s="218"/>
      <c r="B26" s="215" t="s">
        <v>105</v>
      </c>
      <c r="C26" s="396" t="s">
        <v>2</v>
      </c>
      <c r="D26" s="532">
        <v>82034</v>
      </c>
      <c r="E26" s="268">
        <v>85232</v>
      </c>
    </row>
    <row r="27" spans="1:5" s="21" customFormat="1" ht="12" customHeight="1">
      <c r="A27" s="218"/>
      <c r="B27" s="215" t="s">
        <v>106</v>
      </c>
      <c r="C27" s="388" t="s">
        <v>191</v>
      </c>
      <c r="D27" s="532">
        <v>8</v>
      </c>
      <c r="E27" s="268">
        <v>468</v>
      </c>
    </row>
    <row r="28" spans="1:5" s="21" customFormat="1" ht="12" customHeight="1">
      <c r="A28" s="218"/>
      <c r="B28" s="215" t="s">
        <v>107</v>
      </c>
      <c r="C28" s="388" t="s">
        <v>110</v>
      </c>
      <c r="D28" s="532"/>
      <c r="E28" s="268"/>
    </row>
    <row r="29" spans="1:5" s="21" customFormat="1" ht="12" customHeight="1">
      <c r="A29" s="218"/>
      <c r="B29" s="215" t="s">
        <v>184</v>
      </c>
      <c r="C29" s="388" t="s">
        <v>192</v>
      </c>
      <c r="D29" s="532"/>
      <c r="E29" s="268"/>
    </row>
    <row r="30" spans="1:5" s="21" customFormat="1" ht="12" customHeight="1">
      <c r="A30" s="218"/>
      <c r="B30" s="215" t="s">
        <v>185</v>
      </c>
      <c r="C30" s="388" t="s">
        <v>193</v>
      </c>
      <c r="D30" s="532"/>
      <c r="E30" s="268"/>
    </row>
    <row r="31" spans="1:5" s="21" customFormat="1" ht="12" customHeight="1">
      <c r="A31" s="218"/>
      <c r="B31" s="215" t="s">
        <v>186</v>
      </c>
      <c r="C31" s="388" t="s">
        <v>482</v>
      </c>
      <c r="D31" s="532"/>
      <c r="E31" s="268">
        <v>9280</v>
      </c>
    </row>
    <row r="32" spans="1:5" s="21" customFormat="1" ht="12" customHeight="1">
      <c r="A32" s="218"/>
      <c r="B32" s="215" t="s">
        <v>187</v>
      </c>
      <c r="C32" s="388" t="s">
        <v>478</v>
      </c>
      <c r="D32" s="532"/>
      <c r="E32" s="268">
        <v>4774</v>
      </c>
    </row>
    <row r="33" spans="1:5" s="21" customFormat="1" ht="12" customHeight="1" thickBot="1">
      <c r="A33" s="224"/>
      <c r="B33" s="225" t="s">
        <v>188</v>
      </c>
      <c r="C33" s="397" t="s">
        <v>483</v>
      </c>
      <c r="D33" s="533">
        <v>10148</v>
      </c>
      <c r="E33" s="285">
        <v>5935</v>
      </c>
    </row>
    <row r="34" spans="1:5" s="21" customFormat="1" ht="12" customHeight="1" thickBot="1">
      <c r="A34" s="228" t="s">
        <v>51</v>
      </c>
      <c r="B34" s="229"/>
      <c r="C34" s="390" t="s">
        <v>394</v>
      </c>
      <c r="D34" s="526">
        <f>+D35+D41</f>
        <v>20038</v>
      </c>
      <c r="E34" s="213">
        <f>+E35+E41</f>
        <v>37914</v>
      </c>
    </row>
    <row r="35" spans="1:5" s="21" customFormat="1" ht="12" customHeight="1">
      <c r="A35" s="214"/>
      <c r="B35" s="244" t="s">
        <v>108</v>
      </c>
      <c r="C35" s="391" t="s">
        <v>384</v>
      </c>
      <c r="D35" s="534">
        <f>SUM(D36:D40)</f>
        <v>20038</v>
      </c>
      <c r="E35" s="286">
        <f>SUM(E36:E40)</f>
        <v>30019</v>
      </c>
    </row>
    <row r="36" spans="1:5" s="21" customFormat="1" ht="12" customHeight="1">
      <c r="A36" s="218"/>
      <c r="B36" s="267" t="s">
        <v>111</v>
      </c>
      <c r="C36" s="388" t="s">
        <v>257</v>
      </c>
      <c r="D36" s="527">
        <v>4997</v>
      </c>
      <c r="E36" s="220">
        <v>5664</v>
      </c>
    </row>
    <row r="37" spans="1:5" s="21" customFormat="1" ht="12" customHeight="1">
      <c r="A37" s="218"/>
      <c r="B37" s="267" t="s">
        <v>112</v>
      </c>
      <c r="C37" s="388" t="s">
        <v>258</v>
      </c>
      <c r="D37" s="527"/>
      <c r="E37" s="220">
        <v>50</v>
      </c>
    </row>
    <row r="38" spans="1:5" s="21" customFormat="1" ht="12" customHeight="1">
      <c r="A38" s="218"/>
      <c r="B38" s="267" t="s">
        <v>113</v>
      </c>
      <c r="C38" s="388" t="s">
        <v>259</v>
      </c>
      <c r="D38" s="527"/>
      <c r="E38" s="220"/>
    </row>
    <row r="39" spans="1:5" s="21" customFormat="1" ht="12" customHeight="1">
      <c r="A39" s="218"/>
      <c r="B39" s="267" t="s">
        <v>114</v>
      </c>
      <c r="C39" s="388" t="s">
        <v>260</v>
      </c>
      <c r="D39" s="527"/>
      <c r="E39" s="220">
        <v>8046</v>
      </c>
    </row>
    <row r="40" spans="1:5" s="21" customFormat="1" ht="12" customHeight="1">
      <c r="A40" s="218"/>
      <c r="B40" s="267" t="s">
        <v>195</v>
      </c>
      <c r="C40" s="388" t="s">
        <v>385</v>
      </c>
      <c r="D40" s="527">
        <v>15041</v>
      </c>
      <c r="E40" s="220">
        <v>16259</v>
      </c>
    </row>
    <row r="41" spans="1:5" s="21" customFormat="1" ht="12" customHeight="1">
      <c r="A41" s="218"/>
      <c r="B41" s="267" t="s">
        <v>109</v>
      </c>
      <c r="C41" s="392" t="s">
        <v>386</v>
      </c>
      <c r="D41" s="535">
        <f>SUM(D42:D46)</f>
        <v>0</v>
      </c>
      <c r="E41" s="287">
        <f>SUM(E42:E46)</f>
        <v>7895</v>
      </c>
    </row>
    <row r="42" spans="1:5" s="21" customFormat="1" ht="12" customHeight="1">
      <c r="A42" s="218"/>
      <c r="B42" s="267" t="s">
        <v>117</v>
      </c>
      <c r="C42" s="388" t="s">
        <v>257</v>
      </c>
      <c r="D42" s="527"/>
      <c r="E42" s="220"/>
    </row>
    <row r="43" spans="1:5" s="21" customFormat="1" ht="12" customHeight="1">
      <c r="A43" s="218"/>
      <c r="B43" s="267" t="s">
        <v>118</v>
      </c>
      <c r="C43" s="388" t="s">
        <v>258</v>
      </c>
      <c r="D43" s="527"/>
      <c r="E43" s="220"/>
    </row>
    <row r="44" spans="1:5" s="21" customFormat="1" ht="12" customHeight="1">
      <c r="A44" s="218"/>
      <c r="B44" s="267" t="s">
        <v>119</v>
      </c>
      <c r="C44" s="388" t="s">
        <v>259</v>
      </c>
      <c r="D44" s="527"/>
      <c r="E44" s="220"/>
    </row>
    <row r="45" spans="1:5" s="21" customFormat="1" ht="12" customHeight="1">
      <c r="A45" s="218"/>
      <c r="B45" s="267" t="s">
        <v>120</v>
      </c>
      <c r="C45" s="388" t="s">
        <v>260</v>
      </c>
      <c r="D45" s="527"/>
      <c r="E45" s="220">
        <v>7275</v>
      </c>
    </row>
    <row r="46" spans="1:5" s="21" customFormat="1" ht="12" customHeight="1" thickBot="1">
      <c r="A46" s="288"/>
      <c r="B46" s="245" t="s">
        <v>196</v>
      </c>
      <c r="C46" s="393" t="s">
        <v>387</v>
      </c>
      <c r="D46" s="536"/>
      <c r="E46" s="289">
        <v>620</v>
      </c>
    </row>
    <row r="47" spans="1:5" s="20" customFormat="1" ht="13.5" customHeight="1" thickBot="1">
      <c r="A47" s="228" t="s">
        <v>52</v>
      </c>
      <c r="B47" s="211"/>
      <c r="C47" s="389" t="s">
        <v>261</v>
      </c>
      <c r="D47" s="526">
        <f>+D48+D49</f>
        <v>720</v>
      </c>
      <c r="E47" s="213">
        <f>+E48+E49</f>
        <v>3374</v>
      </c>
    </row>
    <row r="48" spans="1:5" s="21" customFormat="1" ht="12" customHeight="1">
      <c r="A48" s="218"/>
      <c r="B48" s="267" t="s">
        <v>115</v>
      </c>
      <c r="C48" s="396" t="s">
        <v>143</v>
      </c>
      <c r="D48" s="527">
        <v>720</v>
      </c>
      <c r="E48" s="220">
        <v>3374</v>
      </c>
    </row>
    <row r="49" spans="1:5" s="21" customFormat="1" ht="12" customHeight="1" thickBot="1">
      <c r="A49" s="218"/>
      <c r="B49" s="267" t="s">
        <v>116</v>
      </c>
      <c r="C49" s="393" t="s">
        <v>4</v>
      </c>
      <c r="D49" s="527"/>
      <c r="E49" s="220"/>
    </row>
    <row r="50" spans="1:5" s="21" customFormat="1" ht="14.25" customHeight="1" thickBot="1">
      <c r="A50" s="205" t="s">
        <v>53</v>
      </c>
      <c r="B50" s="211"/>
      <c r="C50" s="389" t="s">
        <v>3</v>
      </c>
      <c r="D50" s="526">
        <f>+D51+D52+D53</f>
        <v>0</v>
      </c>
      <c r="E50" s="213">
        <f>+E51+E52+E53</f>
        <v>0</v>
      </c>
    </row>
    <row r="51" spans="1:5" s="21" customFormat="1" ht="12" customHeight="1">
      <c r="A51" s="290"/>
      <c r="B51" s="267" t="s">
        <v>200</v>
      </c>
      <c r="C51" s="396" t="s">
        <v>198</v>
      </c>
      <c r="D51" s="537"/>
      <c r="E51" s="291"/>
    </row>
    <row r="52" spans="1:5" s="21" customFormat="1" ht="12" customHeight="1">
      <c r="A52" s="290"/>
      <c r="B52" s="267" t="s">
        <v>201</v>
      </c>
      <c r="C52" s="388" t="s">
        <v>199</v>
      </c>
      <c r="D52" s="537"/>
      <c r="E52" s="291"/>
    </row>
    <row r="53" spans="1:5" s="21" customFormat="1" ht="12" customHeight="1" thickBot="1">
      <c r="A53" s="218"/>
      <c r="B53" s="267" t="s">
        <v>321</v>
      </c>
      <c r="C53" s="397" t="s">
        <v>263</v>
      </c>
      <c r="D53" s="527"/>
      <c r="E53" s="220"/>
    </row>
    <row r="54" spans="1:5" s="21" customFormat="1" ht="14.25" customHeight="1" thickBot="1">
      <c r="A54" s="228" t="s">
        <v>54</v>
      </c>
      <c r="B54" s="269"/>
      <c r="C54" s="390" t="s">
        <v>264</v>
      </c>
      <c r="D54" s="531">
        <v>550</v>
      </c>
      <c r="E54" s="238">
        <v>550</v>
      </c>
    </row>
    <row r="55" spans="1:5" s="20" customFormat="1" ht="14.25" customHeight="1" thickBot="1">
      <c r="A55" s="292" t="s">
        <v>55</v>
      </c>
      <c r="B55" s="293"/>
      <c r="C55" s="390" t="s">
        <v>419</v>
      </c>
      <c r="D55" s="538">
        <f>+D9+D15+D24+CD25+D34+D47+D50+D54+D25</f>
        <v>172482</v>
      </c>
      <c r="E55" s="523">
        <f>+E9+E15+E24+E25+E34+E47+E50+E54</f>
        <v>212356</v>
      </c>
    </row>
    <row r="56" spans="1:5" s="20" customFormat="1" ht="14.25" customHeight="1" thickBot="1">
      <c r="A56" s="205" t="s">
        <v>56</v>
      </c>
      <c r="B56" s="239"/>
      <c r="C56" s="390" t="s">
        <v>267</v>
      </c>
      <c r="D56" s="526">
        <f>+D57+D58</f>
        <v>5362</v>
      </c>
      <c r="E56" s="213">
        <f>+E57+E58</f>
        <v>5481</v>
      </c>
    </row>
    <row r="57" spans="1:5" s="20" customFormat="1" ht="12" customHeight="1">
      <c r="A57" s="214"/>
      <c r="B57" s="244" t="s">
        <v>145</v>
      </c>
      <c r="C57" s="525" t="s">
        <v>5</v>
      </c>
      <c r="D57" s="539">
        <v>5362</v>
      </c>
      <c r="E57" s="524">
        <v>5481</v>
      </c>
    </row>
    <row r="58" spans="1:5" s="20" customFormat="1" ht="12" customHeight="1" thickBot="1">
      <c r="A58" s="288"/>
      <c r="B58" s="245" t="s">
        <v>146</v>
      </c>
      <c r="C58" s="502" t="s">
        <v>6</v>
      </c>
      <c r="D58" s="540"/>
      <c r="E58" s="247"/>
    </row>
    <row r="59" spans="1:5" s="21" customFormat="1" ht="13.5" customHeight="1" thickBot="1">
      <c r="A59" s="248" t="s">
        <v>57</v>
      </c>
      <c r="B59" s="294"/>
      <c r="C59" s="390" t="s">
        <v>7</v>
      </c>
      <c r="D59" s="526">
        <f>+D55+D56</f>
        <v>177844</v>
      </c>
      <c r="E59" s="213">
        <f>+E55+E56</f>
        <v>217837</v>
      </c>
    </row>
    <row r="60" spans="1:5" s="21" customFormat="1" ht="15" customHeight="1">
      <c r="A60" s="255"/>
      <c r="B60" s="255"/>
      <c r="C60" s="256"/>
      <c r="D60" s="256"/>
      <c r="E60" s="257"/>
    </row>
    <row r="61" spans="1:5" ht="15.75" thickBot="1">
      <c r="A61" s="258"/>
      <c r="B61" s="259"/>
      <c r="C61" s="259"/>
      <c r="D61" s="259"/>
      <c r="E61" s="260"/>
    </row>
    <row r="62" spans="1:5" s="13" customFormat="1" ht="16.5" customHeight="1" thickBot="1">
      <c r="A62" s="203"/>
      <c r="B62" s="261"/>
      <c r="C62" s="261" t="s">
        <v>88</v>
      </c>
      <c r="D62" s="261"/>
      <c r="E62" s="254"/>
    </row>
    <row r="63" spans="1:5" s="22" customFormat="1" ht="14.25" customHeight="1" thickBot="1">
      <c r="A63" s="228" t="s">
        <v>46</v>
      </c>
      <c r="B63" s="262"/>
      <c r="C63" s="395" t="s">
        <v>24</v>
      </c>
      <c r="D63" s="526">
        <f>SUM(D64:D68)</f>
        <v>121485</v>
      </c>
      <c r="E63" s="240">
        <f>SUM(E64:E68)</f>
        <v>151106</v>
      </c>
    </row>
    <row r="64" spans="1:5" ht="12" customHeight="1">
      <c r="A64" s="263"/>
      <c r="B64" s="264" t="s">
        <v>121</v>
      </c>
      <c r="C64" s="386" t="s">
        <v>77</v>
      </c>
      <c r="D64" s="537">
        <v>38396</v>
      </c>
      <c r="E64" s="295">
        <v>42480</v>
      </c>
    </row>
    <row r="65" spans="1:5" ht="12" customHeight="1">
      <c r="A65" s="266"/>
      <c r="B65" s="267" t="s">
        <v>122</v>
      </c>
      <c r="C65" s="387" t="s">
        <v>204</v>
      </c>
      <c r="D65" s="532">
        <v>8971</v>
      </c>
      <c r="E65" s="296">
        <v>9929</v>
      </c>
    </row>
    <row r="66" spans="1:5" ht="12" customHeight="1">
      <c r="A66" s="266"/>
      <c r="B66" s="267" t="s">
        <v>123</v>
      </c>
      <c r="C66" s="387" t="s">
        <v>142</v>
      </c>
      <c r="D66" s="527">
        <v>55062</v>
      </c>
      <c r="E66" s="297">
        <v>75958</v>
      </c>
    </row>
    <row r="67" spans="1:5" ht="12" customHeight="1">
      <c r="A67" s="266"/>
      <c r="B67" s="267" t="s">
        <v>124</v>
      </c>
      <c r="C67" s="387" t="s">
        <v>205</v>
      </c>
      <c r="D67" s="527">
        <v>105</v>
      </c>
      <c r="E67" s="297">
        <v>105</v>
      </c>
    </row>
    <row r="68" spans="1:5" ht="12" customHeight="1">
      <c r="A68" s="266"/>
      <c r="B68" s="267" t="s">
        <v>132</v>
      </c>
      <c r="C68" s="387" t="s">
        <v>206</v>
      </c>
      <c r="D68" s="527">
        <f>D70+D71+D72</f>
        <v>18951</v>
      </c>
      <c r="E68" s="297">
        <f>E70+E71+E72</f>
        <v>22634</v>
      </c>
    </row>
    <row r="69" spans="1:5" ht="12" customHeight="1">
      <c r="A69" s="266"/>
      <c r="B69" s="267" t="s">
        <v>125</v>
      </c>
      <c r="C69" s="387" t="s">
        <v>224</v>
      </c>
      <c r="D69" s="532"/>
      <c r="E69" s="296"/>
    </row>
    <row r="70" spans="1:5" ht="12" customHeight="1">
      <c r="A70" s="266"/>
      <c r="B70" s="267" t="s">
        <v>126</v>
      </c>
      <c r="C70" s="541" t="s">
        <v>8</v>
      </c>
      <c r="D70" s="527">
        <v>14788</v>
      </c>
      <c r="E70" s="297">
        <v>17137</v>
      </c>
    </row>
    <row r="71" spans="1:5" ht="12" customHeight="1">
      <c r="A71" s="266"/>
      <c r="B71" s="267" t="s">
        <v>133</v>
      </c>
      <c r="C71" s="542" t="s">
        <v>395</v>
      </c>
      <c r="D71" s="527">
        <v>2414</v>
      </c>
      <c r="E71" s="297">
        <v>3054</v>
      </c>
    </row>
    <row r="72" spans="1:5" ht="12" customHeight="1">
      <c r="A72" s="266"/>
      <c r="B72" s="267" t="s">
        <v>134</v>
      </c>
      <c r="C72" s="542" t="s">
        <v>9</v>
      </c>
      <c r="D72" s="527">
        <v>1749</v>
      </c>
      <c r="E72" s="297">
        <v>2443</v>
      </c>
    </row>
    <row r="73" spans="1:5" ht="12" customHeight="1">
      <c r="A73" s="266"/>
      <c r="B73" s="267" t="s">
        <v>135</v>
      </c>
      <c r="C73" s="542" t="s">
        <v>396</v>
      </c>
      <c r="D73" s="527"/>
      <c r="E73" s="297"/>
    </row>
    <row r="74" spans="1:5" ht="12" customHeight="1">
      <c r="A74" s="266"/>
      <c r="B74" s="267" t="s">
        <v>136</v>
      </c>
      <c r="C74" s="543" t="s">
        <v>10</v>
      </c>
      <c r="D74" s="527"/>
      <c r="E74" s="297"/>
    </row>
    <row r="75" spans="1:5" ht="12" customHeight="1">
      <c r="A75" s="266"/>
      <c r="B75" s="267" t="s">
        <v>138</v>
      </c>
      <c r="C75" s="544" t="s">
        <v>11</v>
      </c>
      <c r="D75" s="527"/>
      <c r="E75" s="297"/>
    </row>
    <row r="76" spans="1:5" ht="12" customHeight="1" thickBot="1">
      <c r="A76" s="298"/>
      <c r="B76" s="299" t="s">
        <v>207</v>
      </c>
      <c r="C76" s="394" t="s">
        <v>12</v>
      </c>
      <c r="D76" s="530"/>
      <c r="E76" s="300"/>
    </row>
    <row r="77" spans="1:5" ht="14.25" customHeight="1" thickBot="1">
      <c r="A77" s="228" t="s">
        <v>47</v>
      </c>
      <c r="B77" s="262"/>
      <c r="C77" s="395" t="s">
        <v>23</v>
      </c>
      <c r="D77" s="526">
        <f>D82</f>
        <v>50</v>
      </c>
      <c r="E77" s="240">
        <f>E78+E80</f>
        <v>8445</v>
      </c>
    </row>
    <row r="78" spans="1:5" s="22" customFormat="1" ht="12" customHeight="1">
      <c r="A78" s="263"/>
      <c r="B78" s="264" t="s">
        <v>127</v>
      </c>
      <c r="C78" s="525" t="s">
        <v>13</v>
      </c>
      <c r="D78" s="555"/>
      <c r="E78" s="550">
        <v>7895</v>
      </c>
    </row>
    <row r="79" spans="1:5" ht="12" customHeight="1">
      <c r="A79" s="266"/>
      <c r="B79" s="267" t="s">
        <v>128</v>
      </c>
      <c r="C79" s="388" t="s">
        <v>208</v>
      </c>
      <c r="D79" s="532"/>
      <c r="E79" s="296"/>
    </row>
    <row r="80" spans="1:5" ht="12" customHeight="1">
      <c r="A80" s="266"/>
      <c r="B80" s="267" t="s">
        <v>129</v>
      </c>
      <c r="C80" s="388" t="s">
        <v>296</v>
      </c>
      <c r="D80" s="532"/>
      <c r="E80" s="296">
        <v>550</v>
      </c>
    </row>
    <row r="81" spans="1:5" ht="12" customHeight="1">
      <c r="A81" s="266"/>
      <c r="B81" s="267" t="s">
        <v>130</v>
      </c>
      <c r="C81" s="388" t="s">
        <v>14</v>
      </c>
      <c r="D81" s="532"/>
      <c r="E81" s="296"/>
    </row>
    <row r="82" spans="1:5" ht="12" customHeight="1">
      <c r="A82" s="266"/>
      <c r="B82" s="267" t="s">
        <v>131</v>
      </c>
      <c r="C82" s="542" t="s">
        <v>18</v>
      </c>
      <c r="D82" s="532">
        <v>50</v>
      </c>
      <c r="E82" s="296">
        <v>50</v>
      </c>
    </row>
    <row r="83" spans="1:5" ht="12" customHeight="1">
      <c r="A83" s="266"/>
      <c r="B83" s="267" t="s">
        <v>137</v>
      </c>
      <c r="C83" s="542" t="s">
        <v>17</v>
      </c>
      <c r="D83" s="532"/>
      <c r="E83" s="296"/>
    </row>
    <row r="84" spans="1:5" ht="12" customHeight="1">
      <c r="A84" s="266"/>
      <c r="B84" s="267" t="s">
        <v>139</v>
      </c>
      <c r="C84" s="542" t="s">
        <v>16</v>
      </c>
      <c r="D84" s="532"/>
      <c r="E84" s="296"/>
    </row>
    <row r="85" spans="1:5" s="22" customFormat="1" ht="12" customHeight="1">
      <c r="A85" s="266"/>
      <c r="B85" s="267" t="s">
        <v>209</v>
      </c>
      <c r="C85" s="542" t="s">
        <v>15</v>
      </c>
      <c r="D85" s="532"/>
      <c r="E85" s="296"/>
    </row>
    <row r="86" spans="1:5" ht="26.25" customHeight="1" thickBot="1">
      <c r="A86" s="266"/>
      <c r="B86" s="267" t="s">
        <v>211</v>
      </c>
      <c r="C86" s="545" t="s">
        <v>501</v>
      </c>
      <c r="D86" s="532"/>
      <c r="E86" s="296">
        <v>500</v>
      </c>
    </row>
    <row r="87" spans="1:5" ht="14.25" customHeight="1" thickBot="1">
      <c r="A87" s="301" t="s">
        <v>48</v>
      </c>
      <c r="B87" s="302"/>
      <c r="C87" s="546" t="s">
        <v>19</v>
      </c>
      <c r="D87" s="556">
        <f>+D88+D89</f>
        <v>0</v>
      </c>
      <c r="E87" s="243">
        <f>+E88+E89</f>
        <v>0</v>
      </c>
    </row>
    <row r="88" spans="1:5" s="22" customFormat="1" ht="12" customHeight="1">
      <c r="A88" s="230"/>
      <c r="B88" s="244" t="s">
        <v>101</v>
      </c>
      <c r="C88" s="547" t="s">
        <v>90</v>
      </c>
      <c r="D88" s="557"/>
      <c r="E88" s="551"/>
    </row>
    <row r="89" spans="1:5" s="22" customFormat="1" ht="12" customHeight="1" thickBot="1">
      <c r="A89" s="304"/>
      <c r="B89" s="245" t="s">
        <v>102</v>
      </c>
      <c r="C89" s="548" t="s">
        <v>91</v>
      </c>
      <c r="D89" s="536"/>
      <c r="E89" s="520"/>
    </row>
    <row r="90" spans="1:5" s="22" customFormat="1" ht="13.5" customHeight="1" thickBot="1">
      <c r="A90" s="305" t="s">
        <v>49</v>
      </c>
      <c r="B90" s="306"/>
      <c r="C90" s="389" t="s">
        <v>301</v>
      </c>
      <c r="D90" s="558"/>
      <c r="E90" s="552"/>
    </row>
    <row r="91" spans="1:5" s="22" customFormat="1" ht="12" customHeight="1" thickBot="1">
      <c r="A91" s="228" t="s">
        <v>50</v>
      </c>
      <c r="B91" s="307"/>
      <c r="C91" s="549" t="s">
        <v>251</v>
      </c>
      <c r="D91" s="531">
        <v>55809</v>
      </c>
      <c r="E91" s="251">
        <v>58286</v>
      </c>
    </row>
    <row r="92" spans="1:5" s="22" customFormat="1" ht="14.25" customHeight="1" thickBot="1">
      <c r="A92" s="228" t="s">
        <v>51</v>
      </c>
      <c r="B92" s="262"/>
      <c r="C92" s="390" t="s">
        <v>20</v>
      </c>
      <c r="D92" s="559">
        <f>+D63+D77+D87+D90+D91</f>
        <v>177344</v>
      </c>
      <c r="E92" s="553">
        <f>+E63+E77+E87+E90+E91</f>
        <v>217837</v>
      </c>
    </row>
    <row r="93" spans="1:5" s="22" customFormat="1" ht="14.25" customHeight="1" thickBot="1">
      <c r="A93" s="228" t="s">
        <v>52</v>
      </c>
      <c r="B93" s="262"/>
      <c r="C93" s="390" t="s">
        <v>22</v>
      </c>
      <c r="D93" s="526">
        <f>+D94+D95</f>
        <v>500</v>
      </c>
      <c r="E93" s="240">
        <f>+E94+E95</f>
        <v>0</v>
      </c>
    </row>
    <row r="94" spans="1:5" ht="12.75" customHeight="1">
      <c r="A94" s="263"/>
      <c r="B94" s="267" t="s">
        <v>250</v>
      </c>
      <c r="C94" s="525" t="s">
        <v>21</v>
      </c>
      <c r="D94" s="537"/>
      <c r="E94" s="295"/>
    </row>
    <row r="95" spans="1:5" ht="12" customHeight="1" thickBot="1">
      <c r="A95" s="298"/>
      <c r="B95" s="299" t="s">
        <v>116</v>
      </c>
      <c r="C95" s="502" t="s">
        <v>418</v>
      </c>
      <c r="D95" s="530">
        <v>500</v>
      </c>
      <c r="E95" s="300"/>
    </row>
    <row r="96" spans="1:5" ht="15" customHeight="1" thickBot="1">
      <c r="A96" s="228" t="s">
        <v>53</v>
      </c>
      <c r="B96" s="269"/>
      <c r="C96" s="390" t="s">
        <v>252</v>
      </c>
      <c r="D96" s="560">
        <f>+D92+D93</f>
        <v>177844</v>
      </c>
      <c r="E96" s="254">
        <f>+E92+E93</f>
        <v>217837</v>
      </c>
    </row>
    <row r="97" spans="1:5" ht="15.75" thickBot="1">
      <c r="A97" s="272"/>
      <c r="B97" s="273"/>
      <c r="C97" s="273"/>
      <c r="D97" s="561"/>
      <c r="E97" s="274"/>
    </row>
    <row r="98" spans="1:5" ht="15" customHeight="1" thickBot="1">
      <c r="A98" s="275" t="s">
        <v>243</v>
      </c>
      <c r="B98" s="276"/>
      <c r="C98" s="519"/>
      <c r="D98" s="562">
        <v>17</v>
      </c>
      <c r="E98" s="554">
        <v>17</v>
      </c>
    </row>
    <row r="99" spans="1:5" ht="14.25" customHeight="1" thickBot="1">
      <c r="A99" s="275" t="s">
        <v>244</v>
      </c>
      <c r="B99" s="276"/>
      <c r="C99" s="519"/>
      <c r="D99" s="562">
        <v>7</v>
      </c>
      <c r="E99" s="554">
        <v>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20" sqref="D20"/>
    </sheetView>
  </sheetViews>
  <sheetFormatPr defaultColWidth="9.00390625" defaultRowHeight="12.75"/>
  <cols>
    <col min="1" max="1" width="8.125" style="106" customWidth="1"/>
    <col min="2" max="2" width="8.00390625" style="107" customWidth="1"/>
    <col min="3" max="3" width="72.00390625" style="107" customWidth="1"/>
    <col min="4" max="4" width="18.50390625" style="107" customWidth="1"/>
    <col min="5" max="5" width="17.875" style="107" customWidth="1"/>
    <col min="6" max="16384" width="9.375" style="4" customWidth="1"/>
  </cols>
  <sheetData>
    <row r="1" spans="1:5" s="2" customFormat="1" ht="21" customHeight="1" thickBot="1">
      <c r="A1" s="81"/>
      <c r="B1" s="82"/>
      <c r="C1" s="83"/>
      <c r="D1" s="83"/>
      <c r="E1" s="110" t="s">
        <v>505</v>
      </c>
    </row>
    <row r="2" spans="1:5" s="18" customFormat="1" ht="25.5" customHeight="1">
      <c r="A2" s="752" t="s">
        <v>240</v>
      </c>
      <c r="B2" s="720"/>
      <c r="C2" s="279" t="s">
        <v>248</v>
      </c>
      <c r="D2" s="516"/>
      <c r="E2" s="374" t="s">
        <v>79</v>
      </c>
    </row>
    <row r="3" spans="1:5" s="18" customFormat="1" ht="16.5" thickBot="1">
      <c r="A3" s="197" t="s">
        <v>239</v>
      </c>
      <c r="B3" s="198"/>
      <c r="C3" s="281" t="s">
        <v>442</v>
      </c>
      <c r="D3" s="517"/>
      <c r="E3" s="375" t="s">
        <v>79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564"/>
      <c r="E7" s="576"/>
    </row>
    <row r="8" spans="1:5" s="20" customFormat="1" ht="12" customHeight="1" thickBot="1">
      <c r="A8" s="205" t="s">
        <v>46</v>
      </c>
      <c r="B8" s="211"/>
      <c r="C8" s="212" t="s">
        <v>245</v>
      </c>
      <c r="D8" s="565">
        <f>SUM(D9:D16)</f>
        <v>0</v>
      </c>
      <c r="E8" s="213">
        <f>SUM(E9:E16)</f>
        <v>0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8995</v>
      </c>
      <c r="E17" s="213">
        <f>SUM(E18:E21)</f>
        <v>8995</v>
      </c>
    </row>
    <row r="18" spans="1:5" s="21" customFormat="1" ht="12" customHeight="1">
      <c r="A18" s="218"/>
      <c r="B18" s="215" t="s">
        <v>127</v>
      </c>
      <c r="C18" s="227" t="s">
        <v>25</v>
      </c>
      <c r="D18" s="567">
        <v>8995</v>
      </c>
      <c r="E18" s="220">
        <v>8995</v>
      </c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1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1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1" customFormat="1" ht="12" customHeight="1" thickBot="1">
      <c r="A25" s="228" t="s">
        <v>49</v>
      </c>
      <c r="B25" s="229"/>
      <c r="C25" s="229" t="s">
        <v>437</v>
      </c>
      <c r="D25" s="572">
        <v>4169</v>
      </c>
      <c r="E25" s="238">
        <v>4169</v>
      </c>
    </row>
    <row r="26" spans="1:5" s="20" customFormat="1" ht="12" customHeight="1" thickBot="1">
      <c r="A26" s="228" t="s">
        <v>50</v>
      </c>
      <c r="B26" s="211"/>
      <c r="C26" s="229" t="s">
        <v>445</v>
      </c>
      <c r="D26" s="572">
        <v>42645</v>
      </c>
      <c r="E26" s="238">
        <v>45122</v>
      </c>
    </row>
    <row r="27" spans="1:5" s="20" customFormat="1" ht="12" customHeight="1" thickBot="1">
      <c r="A27" s="205" t="s">
        <v>51</v>
      </c>
      <c r="B27" s="239"/>
      <c r="C27" s="229" t="s">
        <v>438</v>
      </c>
      <c r="D27" s="521">
        <f>+D8+D17+D22+D25+D26</f>
        <v>55809</v>
      </c>
      <c r="E27" s="213">
        <f>+E8+E17+E22+E25+E26</f>
        <v>58286</v>
      </c>
    </row>
    <row r="28" spans="1:5" s="20" customFormat="1" ht="12" customHeight="1" thickBot="1">
      <c r="A28" s="241" t="s">
        <v>52</v>
      </c>
      <c r="B28" s="180"/>
      <c r="C28" s="242" t="s">
        <v>439</v>
      </c>
      <c r="D28" s="573">
        <f>+D29+D30</f>
        <v>0</v>
      </c>
      <c r="E28" s="303">
        <f>+E29+E30</f>
        <v>0</v>
      </c>
    </row>
    <row r="29" spans="1:5" s="20" customFormat="1" ht="12" customHeight="1">
      <c r="A29" s="214"/>
      <c r="B29" s="244" t="s">
        <v>115</v>
      </c>
      <c r="C29" s="232" t="s">
        <v>364</v>
      </c>
      <c r="D29" s="570"/>
      <c r="E29" s="233"/>
    </row>
    <row r="30" spans="1:5" s="21" customFormat="1" ht="12" customHeight="1" thickBot="1">
      <c r="A30" s="181"/>
      <c r="B30" s="245" t="s">
        <v>116</v>
      </c>
      <c r="C30" s="246" t="s">
        <v>31</v>
      </c>
      <c r="D30" s="574"/>
      <c r="E30" s="247"/>
    </row>
    <row r="31" spans="1:5" s="21" customFormat="1" ht="12" customHeight="1" thickBot="1">
      <c r="A31" s="248" t="s">
        <v>53</v>
      </c>
      <c r="B31" s="249"/>
      <c r="C31" s="250" t="s">
        <v>440</v>
      </c>
      <c r="D31" s="522"/>
      <c r="E31" s="238"/>
    </row>
    <row r="32" spans="1:5" s="21" customFormat="1" ht="15" customHeight="1" thickBot="1">
      <c r="A32" s="248" t="s">
        <v>54</v>
      </c>
      <c r="B32" s="252"/>
      <c r="C32" s="253" t="s">
        <v>441</v>
      </c>
      <c r="D32" s="575">
        <f>+D27+D28+D31</f>
        <v>55809</v>
      </c>
      <c r="E32" s="271">
        <f>+E27+E28+E31</f>
        <v>58286</v>
      </c>
    </row>
    <row r="33" spans="1:5" s="21" customFormat="1" ht="15" customHeight="1">
      <c r="A33" s="255"/>
      <c r="B33" s="255"/>
      <c r="C33" s="256"/>
      <c r="D33" s="256"/>
      <c r="E33" s="257"/>
    </row>
    <row r="34" spans="1:5" ht="15.75" thickBot="1">
      <c r="A34" s="258"/>
      <c r="B34" s="259"/>
      <c r="C34" s="259"/>
      <c r="D34" s="259"/>
      <c r="E34" s="260"/>
    </row>
    <row r="35" spans="1:5" s="13" customFormat="1" ht="16.5" customHeight="1" thickBot="1">
      <c r="A35" s="203"/>
      <c r="B35" s="261"/>
      <c r="C35" s="261" t="s">
        <v>88</v>
      </c>
      <c r="D35" s="261"/>
      <c r="E35" s="254"/>
    </row>
    <row r="36" spans="1:5" s="22" customFormat="1" ht="12" customHeight="1" thickBot="1">
      <c r="A36" s="228" t="s">
        <v>46</v>
      </c>
      <c r="B36" s="262"/>
      <c r="C36" s="229" t="s">
        <v>24</v>
      </c>
      <c r="D36" s="565">
        <f>SUM(D37:D41)</f>
        <v>55809</v>
      </c>
      <c r="E36" s="213">
        <f>SUM(E37:E41)</f>
        <v>58286</v>
      </c>
    </row>
    <row r="37" spans="1:5" ht="12" customHeight="1">
      <c r="A37" s="263"/>
      <c r="B37" s="264" t="s">
        <v>121</v>
      </c>
      <c r="C37" s="227" t="s">
        <v>77</v>
      </c>
      <c r="D37" s="577"/>
      <c r="E37" s="265"/>
    </row>
    <row r="38" spans="1:5" ht="12" customHeight="1">
      <c r="A38" s="266"/>
      <c r="B38" s="267" t="s">
        <v>122</v>
      </c>
      <c r="C38" s="219" t="s">
        <v>204</v>
      </c>
      <c r="D38" s="578"/>
      <c r="E38" s="268"/>
    </row>
    <row r="39" spans="1:5" ht="12" customHeight="1">
      <c r="A39" s="266"/>
      <c r="B39" s="267" t="s">
        <v>123</v>
      </c>
      <c r="C39" s="219" t="s">
        <v>142</v>
      </c>
      <c r="D39" s="578"/>
      <c r="E39" s="268"/>
    </row>
    <row r="40" spans="1:5" ht="12" customHeight="1">
      <c r="A40" s="266"/>
      <c r="B40" s="267" t="s">
        <v>124</v>
      </c>
      <c r="C40" s="219" t="s">
        <v>205</v>
      </c>
      <c r="D40" s="578"/>
      <c r="E40" s="268"/>
    </row>
    <row r="41" spans="1:5" ht="12" customHeight="1" thickBot="1">
      <c r="A41" s="266"/>
      <c r="B41" s="267" t="s">
        <v>132</v>
      </c>
      <c r="C41" s="219" t="s">
        <v>206</v>
      </c>
      <c r="D41" s="578">
        <v>55809</v>
      </c>
      <c r="E41" s="268">
        <v>58286</v>
      </c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0</v>
      </c>
    </row>
    <row r="43" spans="1:5" s="22" customFormat="1" ht="12" customHeight="1">
      <c r="A43" s="263"/>
      <c r="B43" s="264" t="s">
        <v>127</v>
      </c>
      <c r="C43" s="227" t="s">
        <v>295</v>
      </c>
      <c r="D43" s="577"/>
      <c r="E43" s="265"/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2" customHeight="1">
      <c r="A45" s="266"/>
      <c r="B45" s="267" t="s">
        <v>131</v>
      </c>
      <c r="C45" s="219" t="s">
        <v>89</v>
      </c>
      <c r="D45" s="578"/>
      <c r="E45" s="268"/>
    </row>
    <row r="46" spans="1:5" ht="12" customHeight="1" thickBot="1">
      <c r="A46" s="266"/>
      <c r="B46" s="267" t="s">
        <v>139</v>
      </c>
      <c r="C46" s="219" t="s">
        <v>32</v>
      </c>
      <c r="D46" s="578"/>
      <c r="E46" s="268"/>
    </row>
    <row r="47" spans="1:5" ht="12" customHeight="1" thickBot="1">
      <c r="A47" s="228" t="s">
        <v>48</v>
      </c>
      <c r="B47" s="262"/>
      <c r="C47" s="262" t="s">
        <v>33</v>
      </c>
      <c r="D47" s="572"/>
      <c r="E47" s="238"/>
    </row>
    <row r="48" spans="1:5" s="21" customFormat="1" ht="12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" customHeight="1" thickBot="1">
      <c r="A49" s="228" t="s">
        <v>50</v>
      </c>
      <c r="B49" s="269"/>
      <c r="C49" s="270" t="s">
        <v>34</v>
      </c>
      <c r="D49" s="579">
        <f>+D36+D42+D47+D48</f>
        <v>55809</v>
      </c>
      <c r="E49" s="271">
        <f>+E36+E42+E47+E48</f>
        <v>58286</v>
      </c>
    </row>
    <row r="50" spans="1:5" ht="15.75" thickBot="1">
      <c r="A50" s="272"/>
      <c r="B50" s="273"/>
      <c r="C50" s="273"/>
      <c r="D50" s="273"/>
      <c r="E50" s="274"/>
    </row>
    <row r="51" spans="1:5" ht="15" customHeight="1" thickBot="1">
      <c r="A51" s="275" t="s">
        <v>243</v>
      </c>
      <c r="B51" s="276"/>
      <c r="C51" s="277"/>
      <c r="D51" s="519">
        <v>0</v>
      </c>
      <c r="E51" s="278">
        <v>0</v>
      </c>
    </row>
    <row r="52" spans="1:5" ht="14.25" customHeight="1" thickBot="1">
      <c r="A52" s="275" t="s">
        <v>244</v>
      </c>
      <c r="B52" s="276"/>
      <c r="C52" s="277"/>
      <c r="D52" s="519">
        <v>0</v>
      </c>
      <c r="E52" s="278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B1">
      <selection activeCell="D14" sqref="D1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9.375" style="4" customWidth="1"/>
    <col min="4" max="4" width="18.625" style="4" customWidth="1"/>
    <col min="5" max="5" width="17.87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506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16.5" thickBot="1">
      <c r="A3" s="197" t="s">
        <v>239</v>
      </c>
      <c r="B3" s="198"/>
      <c r="C3" s="376" t="s">
        <v>471</v>
      </c>
      <c r="D3" s="581"/>
      <c r="E3" s="200" t="s">
        <v>92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213">
        <f>SUM(D9:D16)</f>
        <v>200</v>
      </c>
      <c r="E8" s="213">
        <f>SUM(E9:E16)</f>
        <v>160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487</v>
      </c>
      <c r="D15" s="567"/>
      <c r="E15" s="220">
        <v>60</v>
      </c>
    </row>
    <row r="16" spans="1:5" s="21" customFormat="1" ht="12" customHeight="1" thickBot="1">
      <c r="A16" s="224"/>
      <c r="B16" s="225" t="s">
        <v>133</v>
      </c>
      <c r="C16" s="221" t="s">
        <v>233</v>
      </c>
      <c r="D16" s="569">
        <v>200</v>
      </c>
      <c r="E16" s="226">
        <v>100</v>
      </c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SUM(E18:E21)</f>
        <v>1838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>
        <v>1838</v>
      </c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5" customHeight="1" thickBot="1">
      <c r="A25" s="234"/>
      <c r="B25" s="379"/>
      <c r="C25" s="380" t="s">
        <v>451</v>
      </c>
      <c r="D25" s="582">
        <v>4990</v>
      </c>
      <c r="E25" s="381">
        <v>8357</v>
      </c>
    </row>
    <row r="26" spans="1:5" s="20" customFormat="1" ht="12" customHeight="1" thickBot="1">
      <c r="A26" s="228" t="s">
        <v>49</v>
      </c>
      <c r="B26" s="211"/>
      <c r="C26" s="229" t="s">
        <v>445</v>
      </c>
      <c r="D26" s="572">
        <v>7709</v>
      </c>
      <c r="E26" s="238">
        <v>7450</v>
      </c>
    </row>
    <row r="27" spans="1:5" s="20" customFormat="1" ht="14.25" customHeight="1" thickBot="1">
      <c r="A27" s="228"/>
      <c r="B27" s="211"/>
      <c r="C27" s="229" t="s">
        <v>453</v>
      </c>
      <c r="D27" s="522">
        <v>50</v>
      </c>
      <c r="E27" s="238">
        <v>50</v>
      </c>
    </row>
    <row r="28" spans="1:5" s="21" customFormat="1" ht="12" customHeight="1" thickBot="1">
      <c r="A28" s="205" t="s">
        <v>50</v>
      </c>
      <c r="B28" s="239"/>
      <c r="C28" s="229" t="s">
        <v>37</v>
      </c>
      <c r="D28" s="521">
        <f>D8+D17+D22+D26+D25+D27</f>
        <v>12949</v>
      </c>
      <c r="E28" s="213">
        <f>E8+E17+E22+E26+E25+E27</f>
        <v>17855</v>
      </c>
    </row>
    <row r="29" spans="1:5" s="21" customFormat="1" ht="15" customHeight="1" thickBot="1">
      <c r="A29" s="241" t="s">
        <v>51</v>
      </c>
      <c r="B29" s="180"/>
      <c r="C29" s="242" t="s">
        <v>454</v>
      </c>
      <c r="D29" s="573">
        <f>+D30+D31</f>
        <v>0</v>
      </c>
      <c r="E29" s="303">
        <f>+E30+E31</f>
        <v>119</v>
      </c>
    </row>
    <row r="30" spans="1:5" s="21" customFormat="1" ht="15" customHeight="1">
      <c r="A30" s="214"/>
      <c r="B30" s="244" t="s">
        <v>108</v>
      </c>
      <c r="C30" s="232" t="s">
        <v>364</v>
      </c>
      <c r="D30" s="570"/>
      <c r="E30" s="233">
        <v>119</v>
      </c>
    </row>
    <row r="31" spans="1:5" ht="15.75" thickBot="1">
      <c r="A31" s="181"/>
      <c r="B31" s="245" t="s">
        <v>109</v>
      </c>
      <c r="C31" s="246" t="s">
        <v>31</v>
      </c>
      <c r="D31" s="574"/>
      <c r="E31" s="247"/>
    </row>
    <row r="32" spans="1:5" s="13" customFormat="1" ht="16.5" customHeight="1" thickBot="1">
      <c r="A32" s="248" t="s">
        <v>52</v>
      </c>
      <c r="B32" s="249"/>
      <c r="C32" s="250" t="s">
        <v>455</v>
      </c>
      <c r="D32" s="522"/>
      <c r="E32" s="238"/>
    </row>
    <row r="33" spans="1:5" s="22" customFormat="1" ht="18" customHeight="1" thickBot="1">
      <c r="A33" s="248" t="s">
        <v>53</v>
      </c>
      <c r="B33" s="252"/>
      <c r="C33" s="253" t="s">
        <v>38</v>
      </c>
      <c r="D33" s="575">
        <f>D28+D32</f>
        <v>12949</v>
      </c>
      <c r="E33" s="271">
        <f>E28+E32+E29</f>
        <v>17974</v>
      </c>
    </row>
    <row r="34" spans="1:5" ht="12" customHeight="1">
      <c r="A34" s="255"/>
      <c r="B34" s="255"/>
      <c r="C34" s="256"/>
      <c r="D34" s="256"/>
      <c r="E34" s="257"/>
    </row>
    <row r="35" spans="1:5" ht="12" customHeight="1" thickBot="1">
      <c r="A35" s="258"/>
      <c r="B35" s="259"/>
      <c r="C35" s="259"/>
      <c r="D35" s="259"/>
      <c r="E35" s="260"/>
    </row>
    <row r="36" spans="1:5" ht="12" customHeight="1" thickBot="1">
      <c r="A36" s="203"/>
      <c r="B36" s="261"/>
      <c r="C36" s="261" t="s">
        <v>88</v>
      </c>
      <c r="D36" s="261"/>
      <c r="E36" s="254"/>
    </row>
    <row r="37" spans="1:5" ht="12" customHeight="1" thickBot="1">
      <c r="A37" s="228" t="s">
        <v>46</v>
      </c>
      <c r="B37" s="262"/>
      <c r="C37" s="229" t="s">
        <v>24</v>
      </c>
      <c r="D37" s="565">
        <f>SUM(D38:D42)</f>
        <v>12899</v>
      </c>
      <c r="E37" s="213">
        <f>SUM(E38:E42)</f>
        <v>17899</v>
      </c>
    </row>
    <row r="38" spans="1:5" ht="12" customHeight="1">
      <c r="A38" s="263"/>
      <c r="B38" s="264" t="s">
        <v>121</v>
      </c>
      <c r="C38" s="227" t="s">
        <v>77</v>
      </c>
      <c r="D38" s="577">
        <v>7604</v>
      </c>
      <c r="E38" s="265">
        <v>8765</v>
      </c>
    </row>
    <row r="39" spans="1:5" ht="12" customHeight="1">
      <c r="A39" s="266"/>
      <c r="B39" s="267" t="s">
        <v>122</v>
      </c>
      <c r="C39" s="219" t="s">
        <v>204</v>
      </c>
      <c r="D39" s="578">
        <v>1630</v>
      </c>
      <c r="E39" s="268">
        <v>1933</v>
      </c>
    </row>
    <row r="40" spans="1:5" s="22" customFormat="1" ht="12" customHeight="1">
      <c r="A40" s="266"/>
      <c r="B40" s="267" t="s">
        <v>123</v>
      </c>
      <c r="C40" s="219" t="s">
        <v>142</v>
      </c>
      <c r="D40" s="578">
        <v>2991</v>
      </c>
      <c r="E40" s="268">
        <v>5887</v>
      </c>
    </row>
    <row r="41" spans="1:5" ht="12" customHeight="1">
      <c r="A41" s="266"/>
      <c r="B41" s="267" t="s">
        <v>124</v>
      </c>
      <c r="C41" s="219" t="s">
        <v>205</v>
      </c>
      <c r="D41" s="578"/>
      <c r="E41" s="268"/>
    </row>
    <row r="42" spans="1:5" ht="12" customHeight="1" thickBot="1">
      <c r="A42" s="266"/>
      <c r="B42" s="267" t="s">
        <v>132</v>
      </c>
      <c r="C42" s="219" t="s">
        <v>206</v>
      </c>
      <c r="D42" s="578">
        <v>674</v>
      </c>
      <c r="E42" s="268">
        <v>1314</v>
      </c>
    </row>
    <row r="43" spans="1:5" ht="12" customHeight="1" thickBot="1">
      <c r="A43" s="228" t="s">
        <v>47</v>
      </c>
      <c r="B43" s="262"/>
      <c r="C43" s="229" t="s">
        <v>35</v>
      </c>
      <c r="D43" s="565">
        <f>SUM(D44:D47)</f>
        <v>50</v>
      </c>
      <c r="E43" s="213">
        <f>SUM(E44:E47)</f>
        <v>50</v>
      </c>
    </row>
    <row r="44" spans="1:5" ht="12" customHeight="1">
      <c r="A44" s="263"/>
      <c r="B44" s="264" t="s">
        <v>127</v>
      </c>
      <c r="C44" s="227" t="s">
        <v>295</v>
      </c>
      <c r="D44" s="577"/>
      <c r="E44" s="265"/>
    </row>
    <row r="45" spans="1:5" ht="15" customHeight="1">
      <c r="A45" s="266"/>
      <c r="B45" s="267" t="s">
        <v>128</v>
      </c>
      <c r="C45" s="219" t="s">
        <v>208</v>
      </c>
      <c r="D45" s="578"/>
      <c r="E45" s="268"/>
    </row>
    <row r="46" spans="1:5" ht="15">
      <c r="A46" s="266"/>
      <c r="B46" s="267" t="s">
        <v>131</v>
      </c>
      <c r="C46" s="219" t="s">
        <v>89</v>
      </c>
      <c r="D46" s="578">
        <v>50</v>
      </c>
      <c r="E46" s="268">
        <v>50</v>
      </c>
    </row>
    <row r="47" spans="1:5" ht="15" customHeight="1" thickBot="1">
      <c r="A47" s="266"/>
      <c r="B47" s="267" t="s">
        <v>139</v>
      </c>
      <c r="C47" s="219" t="s">
        <v>32</v>
      </c>
      <c r="D47" s="578"/>
      <c r="E47" s="268"/>
    </row>
    <row r="48" spans="1:5" ht="14.25" customHeight="1" thickBot="1">
      <c r="A48" s="228" t="s">
        <v>48</v>
      </c>
      <c r="B48" s="262"/>
      <c r="C48" s="262" t="s">
        <v>33</v>
      </c>
      <c r="D48" s="572"/>
      <c r="E48" s="238"/>
    </row>
    <row r="49" spans="1:5" ht="15.75" thickBot="1">
      <c r="A49" s="248" t="s">
        <v>49</v>
      </c>
      <c r="B49" s="249"/>
      <c r="C49" s="250" t="s">
        <v>36</v>
      </c>
      <c r="D49" s="522"/>
      <c r="E49" s="238"/>
    </row>
    <row r="50" spans="1:5" ht="15.75" thickBot="1">
      <c r="A50" s="228" t="s">
        <v>50</v>
      </c>
      <c r="B50" s="269"/>
      <c r="C50" s="270" t="s">
        <v>34</v>
      </c>
      <c r="D50" s="579">
        <f>+D37+D43+D48+D49</f>
        <v>12949</v>
      </c>
      <c r="E50" s="271">
        <f>+E37+E43+E48+E49</f>
        <v>17949</v>
      </c>
    </row>
    <row r="51" spans="1:5" ht="15.75" thickBot="1">
      <c r="A51" s="272"/>
      <c r="B51" s="273"/>
      <c r="C51" s="273"/>
      <c r="D51" s="273"/>
      <c r="E51" s="274"/>
    </row>
    <row r="52" spans="1:5" ht="15.75" thickBot="1">
      <c r="A52" s="275" t="s">
        <v>243</v>
      </c>
      <c r="B52" s="276"/>
      <c r="C52" s="277"/>
      <c r="D52" s="583">
        <v>2</v>
      </c>
      <c r="E52" s="278">
        <v>2</v>
      </c>
    </row>
    <row r="53" spans="1:5" ht="15.75" thickBot="1">
      <c r="A53" s="275" t="s">
        <v>244</v>
      </c>
      <c r="B53" s="276"/>
      <c r="C53" s="277"/>
      <c r="D53" s="519"/>
      <c r="E53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C17" sqref="C17"/>
    </sheetView>
  </sheetViews>
  <sheetFormatPr defaultColWidth="9.00390625" defaultRowHeight="12.75"/>
  <cols>
    <col min="1" max="1" width="9.625" style="3" customWidth="1"/>
    <col min="2" max="2" width="8.625" style="4" customWidth="1"/>
    <col min="3" max="3" width="69.625" style="4" customWidth="1"/>
    <col min="4" max="4" width="16.00390625" style="4" customWidth="1"/>
    <col min="5" max="5" width="17.62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507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29.25" thickBot="1">
      <c r="A3" s="197" t="s">
        <v>239</v>
      </c>
      <c r="B3" s="198"/>
      <c r="C3" s="377" t="s">
        <v>472</v>
      </c>
      <c r="D3" s="584"/>
      <c r="E3" s="200" t="s">
        <v>93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213">
        <f>SUM(D9:D16)</f>
        <v>7832</v>
      </c>
      <c r="E8" s="213">
        <f>SUM(E9:E16)</f>
        <v>6532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>
        <v>6167</v>
      </c>
      <c r="E12" s="220">
        <v>4867</v>
      </c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>
        <v>1665</v>
      </c>
      <c r="E14" s="223">
        <v>1665</v>
      </c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SUM(E18:E21)</f>
        <v>0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/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34"/>
      <c r="B25" s="379"/>
      <c r="C25" s="380" t="s">
        <v>451</v>
      </c>
      <c r="D25" s="582">
        <v>657</v>
      </c>
      <c r="E25" s="381">
        <v>1264</v>
      </c>
    </row>
    <row r="26" spans="1:5" s="20" customFormat="1" ht="12" customHeight="1" thickBot="1">
      <c r="A26" s="228" t="s">
        <v>49</v>
      </c>
      <c r="B26" s="211"/>
      <c r="C26" s="229" t="s">
        <v>445</v>
      </c>
      <c r="D26" s="572">
        <v>20700</v>
      </c>
      <c r="E26" s="238">
        <v>24049</v>
      </c>
    </row>
    <row r="27" spans="1:5" s="20" customFormat="1" ht="12" customHeight="1" thickBot="1">
      <c r="A27" s="205" t="s">
        <v>50</v>
      </c>
      <c r="B27" s="239"/>
      <c r="C27" s="229" t="s">
        <v>37</v>
      </c>
      <c r="D27" s="521">
        <f>D8+D17+D22+D26+D25</f>
        <v>29189</v>
      </c>
      <c r="E27" s="213">
        <f>E8+E17+E22+E26+E25</f>
        <v>31845</v>
      </c>
    </row>
    <row r="28" spans="1:5" s="21" customFormat="1" ht="12" customHeight="1" thickBot="1">
      <c r="A28" s="241" t="s">
        <v>51</v>
      </c>
      <c r="B28" s="180"/>
      <c r="C28" s="242" t="s">
        <v>452</v>
      </c>
      <c r="D28" s="573">
        <f>+D29+D30</f>
        <v>0</v>
      </c>
      <c r="E28" s="303">
        <f>+E29+E30</f>
        <v>0</v>
      </c>
    </row>
    <row r="29" spans="1:5" s="21" customFormat="1" ht="15" customHeight="1">
      <c r="A29" s="214"/>
      <c r="B29" s="244" t="s">
        <v>108</v>
      </c>
      <c r="C29" s="232" t="s">
        <v>364</v>
      </c>
      <c r="D29" s="570"/>
      <c r="E29" s="233"/>
    </row>
    <row r="30" spans="1:5" s="21" customFormat="1" ht="15" customHeight="1" thickBot="1">
      <c r="A30" s="181"/>
      <c r="B30" s="245" t="s">
        <v>109</v>
      </c>
      <c r="C30" s="246" t="s">
        <v>31</v>
      </c>
      <c r="D30" s="574"/>
      <c r="E30" s="247"/>
    </row>
    <row r="31" spans="1:5" ht="15.75" thickBot="1">
      <c r="A31" s="248" t="s">
        <v>52</v>
      </c>
      <c r="B31" s="249"/>
      <c r="C31" s="250" t="s">
        <v>440</v>
      </c>
      <c r="D31" s="522"/>
      <c r="E31" s="238"/>
    </row>
    <row r="32" spans="1:5" s="13" customFormat="1" ht="16.5" customHeight="1" thickBot="1">
      <c r="A32" s="248" t="s">
        <v>53</v>
      </c>
      <c r="B32" s="252"/>
      <c r="C32" s="253" t="s">
        <v>38</v>
      </c>
      <c r="D32" s="575">
        <f>+D27+D28+D31</f>
        <v>29189</v>
      </c>
      <c r="E32" s="271">
        <f>+E27+E28+E31</f>
        <v>31845</v>
      </c>
    </row>
    <row r="33" spans="1:5" s="22" customFormat="1" ht="12" customHeight="1">
      <c r="A33" s="255"/>
      <c r="B33" s="255"/>
      <c r="C33" s="256"/>
      <c r="D33" s="256"/>
      <c r="E33" s="257"/>
    </row>
    <row r="34" spans="1:5" ht="12" customHeight="1" thickBot="1">
      <c r="A34" s="258"/>
      <c r="B34" s="259"/>
      <c r="C34" s="259"/>
      <c r="D34" s="259"/>
      <c r="E34" s="260"/>
    </row>
    <row r="35" spans="1:5" ht="12" customHeight="1" thickBot="1">
      <c r="A35" s="203"/>
      <c r="B35" s="261"/>
      <c r="C35" s="261" t="s">
        <v>88</v>
      </c>
      <c r="D35" s="261"/>
      <c r="E35" s="254"/>
    </row>
    <row r="36" spans="1:5" ht="12" customHeight="1" thickBot="1">
      <c r="A36" s="228" t="s">
        <v>46</v>
      </c>
      <c r="B36" s="262"/>
      <c r="C36" s="229" t="s">
        <v>24</v>
      </c>
      <c r="D36" s="565">
        <f>SUM(D37:D41)</f>
        <v>29189</v>
      </c>
      <c r="E36" s="213">
        <f>SUM(E37:E41)</f>
        <v>31845</v>
      </c>
    </row>
    <row r="37" spans="1:5" ht="12" customHeight="1">
      <c r="A37" s="263"/>
      <c r="B37" s="264" t="s">
        <v>121</v>
      </c>
      <c r="C37" s="227" t="s">
        <v>77</v>
      </c>
      <c r="D37" s="577">
        <v>4911</v>
      </c>
      <c r="E37" s="265">
        <v>5051</v>
      </c>
    </row>
    <row r="38" spans="1:5" ht="12" customHeight="1">
      <c r="A38" s="266"/>
      <c r="B38" s="267" t="s">
        <v>122</v>
      </c>
      <c r="C38" s="219" t="s">
        <v>204</v>
      </c>
      <c r="D38" s="578">
        <v>1277</v>
      </c>
      <c r="E38" s="268">
        <v>1327</v>
      </c>
    </row>
    <row r="39" spans="1:5" ht="12" customHeight="1">
      <c r="A39" s="266"/>
      <c r="B39" s="267" t="s">
        <v>123</v>
      </c>
      <c r="C39" s="219" t="s">
        <v>142</v>
      </c>
      <c r="D39" s="578">
        <v>7783</v>
      </c>
      <c r="E39" s="268">
        <v>7900</v>
      </c>
    </row>
    <row r="40" spans="1:5" s="22" customFormat="1" ht="12" customHeight="1">
      <c r="A40" s="266"/>
      <c r="B40" s="267" t="s">
        <v>124</v>
      </c>
      <c r="C40" s="219" t="s">
        <v>205</v>
      </c>
      <c r="D40" s="578"/>
      <c r="E40" s="268"/>
    </row>
    <row r="41" spans="1:5" ht="12" customHeight="1" thickBot="1">
      <c r="A41" s="266"/>
      <c r="B41" s="267" t="s">
        <v>132</v>
      </c>
      <c r="C41" s="219" t="s">
        <v>206</v>
      </c>
      <c r="D41" s="578">
        <v>15218</v>
      </c>
      <c r="E41" s="268">
        <v>17567</v>
      </c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0</v>
      </c>
    </row>
    <row r="43" spans="1:5" ht="12" customHeight="1">
      <c r="A43" s="263"/>
      <c r="B43" s="264" t="s">
        <v>127</v>
      </c>
      <c r="C43" s="227" t="s">
        <v>295</v>
      </c>
      <c r="D43" s="577"/>
      <c r="E43" s="265"/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5" customHeight="1">
      <c r="A45" s="266"/>
      <c r="B45" s="267" t="s">
        <v>131</v>
      </c>
      <c r="C45" s="219" t="s">
        <v>89</v>
      </c>
      <c r="D45" s="578"/>
      <c r="E45" s="268"/>
    </row>
    <row r="46" spans="1:5" ht="30.75" thickBot="1">
      <c r="A46" s="266"/>
      <c r="B46" s="267" t="s">
        <v>139</v>
      </c>
      <c r="C46" s="219" t="s">
        <v>32</v>
      </c>
      <c r="D46" s="578"/>
      <c r="E46" s="268"/>
    </row>
    <row r="47" spans="1:5" ht="15" customHeight="1" thickBot="1">
      <c r="A47" s="228" t="s">
        <v>48</v>
      </c>
      <c r="B47" s="262"/>
      <c r="C47" s="262" t="s">
        <v>33</v>
      </c>
      <c r="D47" s="572"/>
      <c r="E47" s="238"/>
    </row>
    <row r="48" spans="1:5" ht="14.25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.75" thickBot="1">
      <c r="A49" s="228" t="s">
        <v>50</v>
      </c>
      <c r="B49" s="269"/>
      <c r="C49" s="270" t="s">
        <v>34</v>
      </c>
      <c r="D49" s="579">
        <f>+D36+D42+D47+D48</f>
        <v>29189</v>
      </c>
      <c r="E49" s="271">
        <f>+E36+E42+E47+E48</f>
        <v>31845</v>
      </c>
    </row>
    <row r="50" spans="1:5" ht="15.75" thickBot="1">
      <c r="A50" s="272"/>
      <c r="B50" s="273"/>
      <c r="C50" s="273"/>
      <c r="D50" s="273"/>
      <c r="E50" s="274"/>
    </row>
    <row r="51" spans="1:5" ht="15.75" thickBot="1">
      <c r="A51" s="275" t="s">
        <v>243</v>
      </c>
      <c r="B51" s="276"/>
      <c r="C51" s="277"/>
      <c r="D51" s="519">
        <v>2</v>
      </c>
      <c r="E51" s="278">
        <v>2</v>
      </c>
    </row>
    <row r="52" spans="1:5" ht="15.75" thickBot="1">
      <c r="A52" s="275" t="s">
        <v>244</v>
      </c>
      <c r="B52" s="276"/>
      <c r="C52" s="277"/>
      <c r="D52" s="519"/>
      <c r="E52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15" sqref="D1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7.50390625" style="4" customWidth="1"/>
    <col min="4" max="5" width="17.5039062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508</v>
      </c>
    </row>
    <row r="2" spans="1:5" s="18" customFormat="1" ht="25.5" customHeight="1">
      <c r="A2" s="723" t="s">
        <v>240</v>
      </c>
      <c r="B2" s="753"/>
      <c r="C2" s="195" t="s">
        <v>248</v>
      </c>
      <c r="D2" s="580"/>
      <c r="E2" s="196" t="s">
        <v>79</v>
      </c>
    </row>
    <row r="3" spans="1:5" s="18" customFormat="1" ht="16.5" thickBot="1">
      <c r="A3" s="84" t="s">
        <v>239</v>
      </c>
      <c r="B3" s="85"/>
      <c r="C3" s="376" t="s">
        <v>94</v>
      </c>
      <c r="D3" s="581"/>
      <c r="E3" s="200" t="s">
        <v>95</v>
      </c>
    </row>
    <row r="4" spans="1:5" s="19" customFormat="1" ht="15.75" customHeight="1" thickBot="1">
      <c r="A4" s="86"/>
      <c r="B4" s="86"/>
      <c r="C4" s="201"/>
      <c r="D4" s="201"/>
      <c r="E4" s="202" t="s">
        <v>82</v>
      </c>
    </row>
    <row r="5" spans="1:5" ht="36.75" thickBot="1">
      <c r="A5" s="754" t="s">
        <v>241</v>
      </c>
      <c r="B5" s="755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78">
        <v>1</v>
      </c>
      <c r="B6" s="79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87"/>
      <c r="B7" s="88"/>
      <c r="C7" s="209" t="s">
        <v>84</v>
      </c>
      <c r="D7" s="209"/>
      <c r="E7" s="210"/>
    </row>
    <row r="8" spans="1:5" s="20" customFormat="1" ht="12" customHeight="1" thickBot="1">
      <c r="A8" s="78" t="s">
        <v>46</v>
      </c>
      <c r="B8" s="89"/>
      <c r="C8" s="212" t="s">
        <v>245</v>
      </c>
      <c r="D8" s="565">
        <f>SUM(D9:D16)</f>
        <v>0</v>
      </c>
      <c r="E8" s="213">
        <f>SUM(E9:E16)</f>
        <v>0</v>
      </c>
    </row>
    <row r="9" spans="1:5" s="20" customFormat="1" ht="12" customHeight="1">
      <c r="A9" s="92"/>
      <c r="B9" s="91" t="s">
        <v>121</v>
      </c>
      <c r="C9" s="216" t="s">
        <v>174</v>
      </c>
      <c r="D9" s="566"/>
      <c r="E9" s="217"/>
    </row>
    <row r="10" spans="1:5" s="20" customFormat="1" ht="12" customHeight="1">
      <c r="A10" s="90"/>
      <c r="B10" s="91" t="s">
        <v>122</v>
      </c>
      <c r="C10" s="219" t="s">
        <v>175</v>
      </c>
      <c r="D10" s="567"/>
      <c r="E10" s="220"/>
    </row>
    <row r="11" spans="1:5" s="20" customFormat="1" ht="12" customHeight="1">
      <c r="A11" s="90"/>
      <c r="B11" s="91" t="s">
        <v>123</v>
      </c>
      <c r="C11" s="219" t="s">
        <v>176</v>
      </c>
      <c r="D11" s="567"/>
      <c r="E11" s="220"/>
    </row>
    <row r="12" spans="1:5" s="20" customFormat="1" ht="12" customHeight="1">
      <c r="A12" s="90"/>
      <c r="B12" s="91" t="s">
        <v>124</v>
      </c>
      <c r="C12" s="219" t="s">
        <v>177</v>
      </c>
      <c r="D12" s="567"/>
      <c r="E12" s="220"/>
    </row>
    <row r="13" spans="1:5" s="20" customFormat="1" ht="12" customHeight="1">
      <c r="A13" s="90"/>
      <c r="B13" s="91" t="s">
        <v>144</v>
      </c>
      <c r="C13" s="221" t="s">
        <v>178</v>
      </c>
      <c r="D13" s="567"/>
      <c r="E13" s="220"/>
    </row>
    <row r="14" spans="1:5" s="20" customFormat="1" ht="12" customHeight="1">
      <c r="A14" s="93"/>
      <c r="B14" s="91" t="s">
        <v>125</v>
      </c>
      <c r="C14" s="219" t="s">
        <v>179</v>
      </c>
      <c r="D14" s="568"/>
      <c r="E14" s="223"/>
    </row>
    <row r="15" spans="1:5" s="21" customFormat="1" ht="12" customHeight="1">
      <c r="A15" s="90"/>
      <c r="B15" s="91" t="s">
        <v>126</v>
      </c>
      <c r="C15" s="219" t="s">
        <v>28</v>
      </c>
      <c r="D15" s="567"/>
      <c r="E15" s="220"/>
    </row>
    <row r="16" spans="1:5" s="21" customFormat="1" ht="12" customHeight="1" thickBot="1">
      <c r="A16" s="94"/>
      <c r="B16" s="95" t="s">
        <v>133</v>
      </c>
      <c r="C16" s="221" t="s">
        <v>233</v>
      </c>
      <c r="D16" s="569"/>
      <c r="E16" s="226"/>
    </row>
    <row r="17" spans="1:5" s="20" customFormat="1" ht="12" customHeight="1" thickBot="1">
      <c r="A17" s="78" t="s">
        <v>47</v>
      </c>
      <c r="B17" s="89"/>
      <c r="C17" s="212" t="s">
        <v>29</v>
      </c>
      <c r="D17" s="565">
        <f>SUM(D18:D21)</f>
        <v>4997</v>
      </c>
      <c r="E17" s="213">
        <f>SUM(E18:E21)</f>
        <v>5664</v>
      </c>
    </row>
    <row r="18" spans="1:5" s="21" customFormat="1" ht="12" customHeight="1">
      <c r="A18" s="90"/>
      <c r="B18" s="91" t="s">
        <v>127</v>
      </c>
      <c r="C18" s="227" t="s">
        <v>25</v>
      </c>
      <c r="D18" s="567">
        <v>4997</v>
      </c>
      <c r="E18" s="220">
        <v>5664</v>
      </c>
    </row>
    <row r="19" spans="1:5" s="21" customFormat="1" ht="12" customHeight="1">
      <c r="A19" s="90"/>
      <c r="B19" s="91" t="s">
        <v>128</v>
      </c>
      <c r="C19" s="219" t="s">
        <v>26</v>
      </c>
      <c r="D19" s="567"/>
      <c r="E19" s="220"/>
    </row>
    <row r="20" spans="1:5" s="21" customFormat="1" ht="12" customHeight="1">
      <c r="A20" s="90"/>
      <c r="B20" s="91" t="s">
        <v>129</v>
      </c>
      <c r="C20" s="219" t="s">
        <v>27</v>
      </c>
      <c r="D20" s="567"/>
      <c r="E20" s="220"/>
    </row>
    <row r="21" spans="1:5" s="21" customFormat="1" ht="12" customHeight="1" thickBot="1">
      <c r="A21" s="90"/>
      <c r="B21" s="91" t="s">
        <v>130</v>
      </c>
      <c r="C21" s="219" t="s">
        <v>26</v>
      </c>
      <c r="D21" s="567"/>
      <c r="E21" s="220"/>
    </row>
    <row r="22" spans="1:5" s="21" customFormat="1" ht="12" customHeight="1" thickBot="1">
      <c r="A22" s="80" t="s">
        <v>48</v>
      </c>
      <c r="B22" s="24"/>
      <c r="C22" s="229" t="s">
        <v>30</v>
      </c>
      <c r="D22" s="565">
        <f>+D23+D24</f>
        <v>720</v>
      </c>
      <c r="E22" s="213">
        <f>+E23+E24</f>
        <v>720</v>
      </c>
    </row>
    <row r="23" spans="1:5" s="20" customFormat="1" ht="12" customHeight="1">
      <c r="A23" s="173"/>
      <c r="B23" s="179" t="s">
        <v>101</v>
      </c>
      <c r="C23" s="232" t="s">
        <v>262</v>
      </c>
      <c r="D23" s="570">
        <v>720</v>
      </c>
      <c r="E23" s="233">
        <v>720</v>
      </c>
    </row>
    <row r="24" spans="1:5" s="20" customFormat="1" ht="12" customHeight="1" thickBot="1">
      <c r="A24" s="177"/>
      <c r="B24" s="178" t="s">
        <v>102</v>
      </c>
      <c r="C24" s="236" t="s">
        <v>266</v>
      </c>
      <c r="D24" s="571"/>
      <c r="E24" s="237"/>
    </row>
    <row r="25" spans="1:5" s="20" customFormat="1" ht="12" customHeight="1" thickBot="1">
      <c r="A25" s="177"/>
      <c r="B25" s="378"/>
      <c r="C25" s="380" t="s">
        <v>451</v>
      </c>
      <c r="D25" s="582">
        <v>1428</v>
      </c>
      <c r="E25" s="381">
        <v>1428</v>
      </c>
    </row>
    <row r="26" spans="1:5" s="20" customFormat="1" ht="12" customHeight="1" thickBot="1">
      <c r="A26" s="80" t="s">
        <v>49</v>
      </c>
      <c r="B26" s="89"/>
      <c r="C26" s="229" t="s">
        <v>445</v>
      </c>
      <c r="D26" s="572"/>
      <c r="E26" s="238">
        <v>167</v>
      </c>
    </row>
    <row r="27" spans="1:5" s="20" customFormat="1" ht="12" customHeight="1" thickBot="1">
      <c r="A27" s="80"/>
      <c r="B27" s="89"/>
      <c r="C27" s="229" t="s">
        <v>453</v>
      </c>
      <c r="D27" s="522">
        <v>500</v>
      </c>
      <c r="E27" s="238">
        <v>500</v>
      </c>
    </row>
    <row r="28" spans="1:5" s="20" customFormat="1" ht="12" customHeight="1" thickBot="1">
      <c r="A28" s="78" t="s">
        <v>50</v>
      </c>
      <c r="B28" s="60"/>
      <c r="C28" s="229" t="s">
        <v>37</v>
      </c>
      <c r="D28" s="521">
        <f>D17+D22+D27+D25</f>
        <v>7645</v>
      </c>
      <c r="E28" s="213">
        <f>E17+E22+E27+E25</f>
        <v>8312</v>
      </c>
    </row>
    <row r="29" spans="1:5" s="21" customFormat="1" ht="12" customHeight="1" thickBot="1">
      <c r="A29" s="176" t="s">
        <v>51</v>
      </c>
      <c r="B29" s="180"/>
      <c r="C29" s="242" t="s">
        <v>454</v>
      </c>
      <c r="D29" s="573">
        <f>+D30+D31</f>
        <v>0</v>
      </c>
      <c r="E29" s="303">
        <f>+E30+E31</f>
        <v>0</v>
      </c>
    </row>
    <row r="30" spans="1:5" s="21" customFormat="1" ht="15" customHeight="1">
      <c r="A30" s="92"/>
      <c r="B30" s="58" t="s">
        <v>108</v>
      </c>
      <c r="C30" s="232" t="s">
        <v>364</v>
      </c>
      <c r="D30" s="570"/>
      <c r="E30" s="233"/>
    </row>
    <row r="31" spans="1:5" s="21" customFormat="1" ht="15" customHeight="1" thickBot="1">
      <c r="A31" s="181"/>
      <c r="B31" s="59" t="s">
        <v>109</v>
      </c>
      <c r="C31" s="246" t="s">
        <v>31</v>
      </c>
      <c r="D31" s="574"/>
      <c r="E31" s="247"/>
    </row>
    <row r="32" spans="1:5" ht="15" thickBot="1">
      <c r="A32" s="97" t="s">
        <v>52</v>
      </c>
      <c r="B32" s="175"/>
      <c r="C32" s="250" t="s">
        <v>455</v>
      </c>
      <c r="D32" s="522"/>
      <c r="E32" s="238"/>
    </row>
    <row r="33" spans="1:5" s="13" customFormat="1" ht="16.5" customHeight="1" thickBot="1">
      <c r="A33" s="97" t="s">
        <v>53</v>
      </c>
      <c r="B33" s="98"/>
      <c r="C33" s="253" t="s">
        <v>38</v>
      </c>
      <c r="D33" s="575">
        <f>+D28+D29+D32</f>
        <v>7645</v>
      </c>
      <c r="E33" s="271">
        <f>+E28+E29+E32+E26</f>
        <v>8479</v>
      </c>
    </row>
    <row r="34" spans="1:5" s="22" customFormat="1" ht="12" customHeight="1">
      <c r="A34" s="99"/>
      <c r="B34" s="99"/>
      <c r="C34" s="256"/>
      <c r="D34" s="256"/>
      <c r="E34" s="257"/>
    </row>
    <row r="35" spans="1:5" ht="12" customHeight="1" thickBot="1">
      <c r="A35" s="100"/>
      <c r="B35" s="101"/>
      <c r="C35" s="259"/>
      <c r="D35" s="259"/>
      <c r="E35" s="260"/>
    </row>
    <row r="36" spans="1:5" ht="12" customHeight="1" thickBot="1">
      <c r="A36" s="102"/>
      <c r="B36" s="103"/>
      <c r="C36" s="261" t="s">
        <v>88</v>
      </c>
      <c r="D36" s="261"/>
      <c r="E36" s="254"/>
    </row>
    <row r="37" spans="1:5" ht="12" customHeight="1" thickBot="1">
      <c r="A37" s="80" t="s">
        <v>46</v>
      </c>
      <c r="B37" s="6"/>
      <c r="C37" s="229" t="s">
        <v>24</v>
      </c>
      <c r="D37" s="565">
        <f>SUM(D38:D42)</f>
        <v>7145</v>
      </c>
      <c r="E37" s="213">
        <f>SUM(E38:E42)</f>
        <v>7979</v>
      </c>
    </row>
    <row r="38" spans="1:5" ht="12" customHeight="1">
      <c r="A38" s="104"/>
      <c r="B38" s="57" t="s">
        <v>121</v>
      </c>
      <c r="C38" s="227" t="s">
        <v>77</v>
      </c>
      <c r="D38" s="577">
        <v>2403</v>
      </c>
      <c r="E38" s="265">
        <v>2719</v>
      </c>
    </row>
    <row r="39" spans="1:5" ht="12" customHeight="1">
      <c r="A39" s="105"/>
      <c r="B39" s="40" t="s">
        <v>122</v>
      </c>
      <c r="C39" s="219" t="s">
        <v>204</v>
      </c>
      <c r="D39" s="578">
        <v>638</v>
      </c>
      <c r="E39" s="268">
        <v>647</v>
      </c>
    </row>
    <row r="40" spans="1:5" ht="12" customHeight="1">
      <c r="A40" s="105"/>
      <c r="B40" s="40" t="s">
        <v>123</v>
      </c>
      <c r="C40" s="219" t="s">
        <v>142</v>
      </c>
      <c r="D40" s="578">
        <v>1545</v>
      </c>
      <c r="E40" s="268">
        <v>1545</v>
      </c>
    </row>
    <row r="41" spans="1:5" s="22" customFormat="1" ht="12" customHeight="1">
      <c r="A41" s="105"/>
      <c r="B41" s="40" t="s">
        <v>124</v>
      </c>
      <c r="C41" s="219" t="s">
        <v>205</v>
      </c>
      <c r="D41" s="578"/>
      <c r="E41" s="268"/>
    </row>
    <row r="42" spans="1:5" ht="12" customHeight="1" thickBot="1">
      <c r="A42" s="105"/>
      <c r="B42" s="40" t="s">
        <v>132</v>
      </c>
      <c r="C42" s="219" t="s">
        <v>206</v>
      </c>
      <c r="D42" s="578">
        <v>2559</v>
      </c>
      <c r="E42" s="268">
        <v>3068</v>
      </c>
    </row>
    <row r="43" spans="1:5" ht="12" customHeight="1" thickBot="1">
      <c r="A43" s="80" t="s">
        <v>47</v>
      </c>
      <c r="B43" s="6"/>
      <c r="C43" s="229" t="s">
        <v>35</v>
      </c>
      <c r="D43" s="565">
        <f>SUM(D44:D47)</f>
        <v>0</v>
      </c>
      <c r="E43" s="213">
        <f>SUM(E44:E47)</f>
        <v>0</v>
      </c>
    </row>
    <row r="44" spans="1:5" ht="12" customHeight="1">
      <c r="A44" s="104"/>
      <c r="B44" s="57" t="s">
        <v>127</v>
      </c>
      <c r="C44" s="227" t="s">
        <v>295</v>
      </c>
      <c r="D44" s="577"/>
      <c r="E44" s="265"/>
    </row>
    <row r="45" spans="1:5" ht="12" customHeight="1">
      <c r="A45" s="105"/>
      <c r="B45" s="40" t="s">
        <v>128</v>
      </c>
      <c r="C45" s="219" t="s">
        <v>208</v>
      </c>
      <c r="D45" s="578"/>
      <c r="E45" s="268"/>
    </row>
    <row r="46" spans="1:5" ht="15" customHeight="1">
      <c r="A46" s="105"/>
      <c r="B46" s="40" t="s">
        <v>131</v>
      </c>
      <c r="C46" s="219" t="s">
        <v>89</v>
      </c>
      <c r="D46" s="578"/>
      <c r="E46" s="268"/>
    </row>
    <row r="47" spans="1:5" ht="30.75" thickBot="1">
      <c r="A47" s="105"/>
      <c r="B47" s="40" t="s">
        <v>139</v>
      </c>
      <c r="C47" s="219" t="s">
        <v>32</v>
      </c>
      <c r="D47" s="578"/>
      <c r="E47" s="268"/>
    </row>
    <row r="48" spans="1:5" ht="15" customHeight="1" thickBot="1">
      <c r="A48" s="80" t="s">
        <v>48</v>
      </c>
      <c r="B48" s="6"/>
      <c r="C48" s="262" t="s">
        <v>448</v>
      </c>
      <c r="D48" s="572">
        <v>500</v>
      </c>
      <c r="E48" s="238">
        <v>500</v>
      </c>
    </row>
    <row r="49" spans="1:5" ht="14.25" customHeight="1" thickBot="1">
      <c r="A49" s="97" t="s">
        <v>49</v>
      </c>
      <c r="B49" s="175"/>
      <c r="C49" s="250" t="s">
        <v>36</v>
      </c>
      <c r="D49" s="522"/>
      <c r="E49" s="238"/>
    </row>
    <row r="50" spans="1:5" ht="15" thickBot="1">
      <c r="A50" s="80" t="s">
        <v>50</v>
      </c>
      <c r="B50" s="96"/>
      <c r="C50" s="270" t="s">
        <v>34</v>
      </c>
      <c r="D50" s="579">
        <f>+D37+D43+D48+D49</f>
        <v>7645</v>
      </c>
      <c r="E50" s="271">
        <f>+E37+E43+E48+E49</f>
        <v>8479</v>
      </c>
    </row>
    <row r="51" spans="1:5" ht="15.75" thickBot="1">
      <c r="A51" s="106"/>
      <c r="B51" s="107"/>
      <c r="C51" s="273"/>
      <c r="D51" s="273"/>
      <c r="E51" s="274"/>
    </row>
    <row r="52" spans="1:5" ht="15" thickBot="1">
      <c r="A52" s="108" t="s">
        <v>243</v>
      </c>
      <c r="B52" s="109"/>
      <c r="C52" s="277"/>
      <c r="D52" s="519">
        <v>1</v>
      </c>
      <c r="E52" s="278">
        <v>1</v>
      </c>
    </row>
    <row r="53" spans="1:5" ht="15" thickBot="1">
      <c r="A53" s="108" t="s">
        <v>244</v>
      </c>
      <c r="B53" s="109"/>
      <c r="C53" s="277"/>
      <c r="D53" s="519"/>
      <c r="E53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D14" sqref="D1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16.375" style="4" customWidth="1"/>
    <col min="5" max="5" width="15.87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509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16.5" thickBot="1">
      <c r="A3" s="197" t="s">
        <v>239</v>
      </c>
      <c r="B3" s="198"/>
      <c r="C3" s="376" t="s">
        <v>436</v>
      </c>
      <c r="D3" s="581"/>
      <c r="E3" s="200" t="s">
        <v>457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565">
        <f>SUM(D9:D16)</f>
        <v>300</v>
      </c>
      <c r="E8" s="213">
        <f>SUM(E9:E16)</f>
        <v>300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>
        <v>300</v>
      </c>
      <c r="E11" s="220">
        <v>300</v>
      </c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E18+E20</f>
        <v>15371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>
        <v>8096</v>
      </c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>
        <v>8096</v>
      </c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>
        <v>7275</v>
      </c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>
        <v>7275</v>
      </c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2654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>
        <v>2654</v>
      </c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34"/>
      <c r="B25" s="379"/>
      <c r="C25" s="380" t="s">
        <v>451</v>
      </c>
      <c r="D25" s="582">
        <v>8712</v>
      </c>
      <c r="E25" s="381">
        <v>9099</v>
      </c>
    </row>
    <row r="26" spans="1:5" s="20" customFormat="1" ht="12" customHeight="1" thickBot="1">
      <c r="A26" s="228" t="s">
        <v>49</v>
      </c>
      <c r="B26" s="211"/>
      <c r="C26" s="229" t="s">
        <v>445</v>
      </c>
      <c r="D26" s="572">
        <v>2107</v>
      </c>
      <c r="E26" s="238">
        <v>2782</v>
      </c>
    </row>
    <row r="27" spans="1:5" s="20" customFormat="1" ht="12" customHeight="1" thickBot="1">
      <c r="A27" s="205" t="s">
        <v>50</v>
      </c>
      <c r="B27" s="239"/>
      <c r="C27" s="229" t="s">
        <v>37</v>
      </c>
      <c r="D27" s="521">
        <f>D8+D26+D25</f>
        <v>11119</v>
      </c>
      <c r="E27" s="213">
        <f>E8+E26+E25+E22+E17</f>
        <v>30206</v>
      </c>
    </row>
    <row r="28" spans="1:5" s="21" customFormat="1" ht="12" customHeight="1" thickBot="1">
      <c r="A28" s="241" t="s">
        <v>51</v>
      </c>
      <c r="B28" s="180"/>
      <c r="C28" s="242" t="s">
        <v>452</v>
      </c>
      <c r="D28" s="573">
        <f>+D29+D30</f>
        <v>0</v>
      </c>
      <c r="E28" s="303">
        <f>+E29+E30</f>
        <v>0</v>
      </c>
    </row>
    <row r="29" spans="1:5" s="21" customFormat="1" ht="15" customHeight="1">
      <c r="A29" s="214"/>
      <c r="B29" s="244" t="s">
        <v>108</v>
      </c>
      <c r="C29" s="232" t="s">
        <v>364</v>
      </c>
      <c r="D29" s="570"/>
      <c r="E29" s="233"/>
    </row>
    <row r="30" spans="1:5" s="21" customFormat="1" ht="15" customHeight="1" thickBot="1">
      <c r="A30" s="181"/>
      <c r="B30" s="245" t="s">
        <v>109</v>
      </c>
      <c r="C30" s="246" t="s">
        <v>31</v>
      </c>
      <c r="D30" s="574"/>
      <c r="E30" s="247"/>
    </row>
    <row r="31" spans="1:5" ht="15.75" thickBot="1">
      <c r="A31" s="248" t="s">
        <v>52</v>
      </c>
      <c r="B31" s="249"/>
      <c r="C31" s="250" t="s">
        <v>440</v>
      </c>
      <c r="D31" s="522"/>
      <c r="E31" s="238"/>
    </row>
    <row r="32" spans="1:5" s="13" customFormat="1" ht="16.5" customHeight="1" thickBot="1">
      <c r="A32" s="248" t="s">
        <v>53</v>
      </c>
      <c r="B32" s="252"/>
      <c r="C32" s="253" t="s">
        <v>38</v>
      </c>
      <c r="D32" s="575">
        <f>+D27+D28+D31</f>
        <v>11119</v>
      </c>
      <c r="E32" s="271">
        <f>+E27+E28+E31</f>
        <v>30206</v>
      </c>
    </row>
    <row r="33" spans="1:5" s="22" customFormat="1" ht="12" customHeight="1">
      <c r="A33" s="255"/>
      <c r="B33" s="255"/>
      <c r="C33" s="256"/>
      <c r="D33" s="256"/>
      <c r="E33" s="257"/>
    </row>
    <row r="34" spans="1:5" ht="12" customHeight="1" thickBot="1">
      <c r="A34" s="258"/>
      <c r="B34" s="259"/>
      <c r="C34" s="259"/>
      <c r="D34" s="259"/>
      <c r="E34" s="260"/>
    </row>
    <row r="35" spans="1:5" ht="12" customHeight="1" thickBot="1">
      <c r="A35" s="203"/>
      <c r="B35" s="261"/>
      <c r="C35" s="261" t="s">
        <v>88</v>
      </c>
      <c r="D35" s="261"/>
      <c r="E35" s="254"/>
    </row>
    <row r="36" spans="1:5" ht="12" customHeight="1" thickBot="1">
      <c r="A36" s="228" t="s">
        <v>46</v>
      </c>
      <c r="B36" s="262"/>
      <c r="C36" s="229" t="s">
        <v>24</v>
      </c>
      <c r="D36" s="565">
        <f>SUM(D37:D41)</f>
        <v>11119</v>
      </c>
      <c r="E36" s="213">
        <f>SUM(E37:E41)</f>
        <v>22931</v>
      </c>
    </row>
    <row r="37" spans="1:5" ht="12" customHeight="1">
      <c r="A37" s="263"/>
      <c r="B37" s="264" t="s">
        <v>121</v>
      </c>
      <c r="C37" s="227" t="s">
        <v>77</v>
      </c>
      <c r="D37" s="577">
        <v>4987</v>
      </c>
      <c r="E37" s="265">
        <v>6016</v>
      </c>
    </row>
    <row r="38" spans="1:5" ht="12" customHeight="1">
      <c r="A38" s="266"/>
      <c r="B38" s="267" t="s">
        <v>122</v>
      </c>
      <c r="C38" s="219" t="s">
        <v>204</v>
      </c>
      <c r="D38" s="578">
        <v>1332</v>
      </c>
      <c r="E38" s="268">
        <v>1655</v>
      </c>
    </row>
    <row r="39" spans="1:5" ht="12" customHeight="1">
      <c r="A39" s="266"/>
      <c r="B39" s="267" t="s">
        <v>123</v>
      </c>
      <c r="C39" s="219" t="s">
        <v>142</v>
      </c>
      <c r="D39" s="578">
        <v>4800</v>
      </c>
      <c r="E39" s="268">
        <v>15260</v>
      </c>
    </row>
    <row r="40" spans="1:5" s="22" customFormat="1" ht="12" customHeight="1">
      <c r="A40" s="266"/>
      <c r="B40" s="267" t="s">
        <v>124</v>
      </c>
      <c r="C40" s="219" t="s">
        <v>205</v>
      </c>
      <c r="D40" s="578"/>
      <c r="E40" s="268"/>
    </row>
    <row r="41" spans="1:5" ht="12" customHeight="1" thickBot="1">
      <c r="A41" s="266"/>
      <c r="B41" s="267" t="s">
        <v>132</v>
      </c>
      <c r="C41" s="219" t="s">
        <v>206</v>
      </c>
      <c r="D41" s="578"/>
      <c r="E41" s="268"/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7275</v>
      </c>
    </row>
    <row r="43" spans="1:5" ht="12" customHeight="1">
      <c r="A43" s="263"/>
      <c r="B43" s="264" t="s">
        <v>127</v>
      </c>
      <c r="C43" s="227" t="s">
        <v>295</v>
      </c>
      <c r="D43" s="577"/>
      <c r="E43" s="265">
        <v>7275</v>
      </c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5" customHeight="1">
      <c r="A45" s="266"/>
      <c r="B45" s="267" t="s">
        <v>131</v>
      </c>
      <c r="C45" s="219" t="s">
        <v>89</v>
      </c>
      <c r="D45" s="578"/>
      <c r="E45" s="268"/>
    </row>
    <row r="46" spans="1:5" ht="30.75" thickBot="1">
      <c r="A46" s="266"/>
      <c r="B46" s="267" t="s">
        <v>139</v>
      </c>
      <c r="C46" s="219" t="s">
        <v>32</v>
      </c>
      <c r="D46" s="578"/>
      <c r="E46" s="268"/>
    </row>
    <row r="47" spans="1:5" ht="15" customHeight="1" thickBot="1">
      <c r="A47" s="228" t="s">
        <v>48</v>
      </c>
      <c r="B47" s="262"/>
      <c r="C47" s="262" t="s">
        <v>33</v>
      </c>
      <c r="D47" s="572"/>
      <c r="E47" s="238"/>
    </row>
    <row r="48" spans="1:5" ht="14.25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.75" thickBot="1">
      <c r="A49" s="228" t="s">
        <v>50</v>
      </c>
      <c r="B49" s="269"/>
      <c r="C49" s="270" t="s">
        <v>34</v>
      </c>
      <c r="D49" s="579">
        <f>+D36+D42+D47+D48</f>
        <v>11119</v>
      </c>
      <c r="E49" s="271">
        <f>+E36+E42+E47+E48</f>
        <v>30206</v>
      </c>
    </row>
    <row r="50" spans="1:5" ht="15.75" thickBot="1">
      <c r="A50" s="272"/>
      <c r="B50" s="273"/>
      <c r="C50" s="273"/>
      <c r="D50" s="273"/>
      <c r="E50" s="274"/>
    </row>
    <row r="51" spans="1:5" ht="15.75" thickBot="1">
      <c r="A51" s="275" t="s">
        <v>243</v>
      </c>
      <c r="B51" s="276"/>
      <c r="C51" s="277"/>
      <c r="D51" s="519">
        <v>3</v>
      </c>
      <c r="E51" s="278">
        <v>3</v>
      </c>
    </row>
    <row r="52" spans="1:5" ht="15.75" thickBot="1">
      <c r="A52" s="275" t="s">
        <v>244</v>
      </c>
      <c r="B52" s="276"/>
      <c r="C52" s="277"/>
      <c r="D52" s="519"/>
      <c r="E52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3" customWidth="1"/>
    <col min="2" max="2" width="8.125" style="4" customWidth="1"/>
    <col min="3" max="3" width="72.00390625" style="4" customWidth="1"/>
    <col min="4" max="4" width="17.50390625" style="4" customWidth="1"/>
    <col min="5" max="5" width="17.0039062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510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45.75" customHeight="1" thickBot="1">
      <c r="A3" s="197" t="s">
        <v>239</v>
      </c>
      <c r="B3" s="198"/>
      <c r="C3" s="377" t="s">
        <v>443</v>
      </c>
      <c r="D3" s="584"/>
      <c r="E3" s="200" t="s">
        <v>458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565">
        <f>SUM(D9:D16)</f>
        <v>3881</v>
      </c>
      <c r="E8" s="213">
        <f>SUM(E9:E16)</f>
        <v>6921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>
        <v>80</v>
      </c>
      <c r="E10" s="220">
        <v>80</v>
      </c>
    </row>
    <row r="11" spans="1:5" s="20" customFormat="1" ht="12" customHeight="1">
      <c r="A11" s="218"/>
      <c r="B11" s="215" t="s">
        <v>123</v>
      </c>
      <c r="C11" s="219" t="s">
        <v>176</v>
      </c>
      <c r="D11" s="567">
        <v>3160</v>
      </c>
      <c r="E11" s="220">
        <v>3160</v>
      </c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>
        <v>641</v>
      </c>
      <c r="E14" s="223">
        <v>641</v>
      </c>
    </row>
    <row r="15" spans="1:5" s="21" customFormat="1" ht="12" customHeight="1">
      <c r="A15" s="218"/>
      <c r="B15" s="215" t="s">
        <v>126</v>
      </c>
      <c r="C15" s="219" t="s">
        <v>487</v>
      </c>
      <c r="D15" s="567"/>
      <c r="E15" s="220">
        <v>3040</v>
      </c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5913</v>
      </c>
      <c r="E17" s="213">
        <f>SUM(E18:E21)</f>
        <v>5913</v>
      </c>
    </row>
    <row r="18" spans="1:5" s="21" customFormat="1" ht="12" customHeight="1">
      <c r="A18" s="218"/>
      <c r="B18" s="215" t="s">
        <v>127</v>
      </c>
      <c r="C18" s="227" t="s">
        <v>25</v>
      </c>
      <c r="D18" s="567">
        <v>5913</v>
      </c>
      <c r="E18" s="220">
        <v>5293</v>
      </c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>
        <v>620</v>
      </c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34"/>
      <c r="B25" s="379"/>
      <c r="C25" s="380" t="s">
        <v>451</v>
      </c>
      <c r="D25" s="582">
        <v>3375</v>
      </c>
      <c r="E25" s="381">
        <v>5854</v>
      </c>
    </row>
    <row r="26" spans="1:5" s="20" customFormat="1" ht="12" customHeight="1" thickBot="1">
      <c r="A26" s="228" t="s">
        <v>49</v>
      </c>
      <c r="B26" s="211"/>
      <c r="C26" s="229" t="s">
        <v>456</v>
      </c>
      <c r="D26" s="572">
        <v>7951</v>
      </c>
      <c r="E26" s="238">
        <v>9861</v>
      </c>
    </row>
    <row r="27" spans="1:5" s="20" customFormat="1" ht="12" customHeight="1" thickBot="1">
      <c r="A27" s="205" t="s">
        <v>50</v>
      </c>
      <c r="B27" s="239"/>
      <c r="C27" s="229" t="s">
        <v>37</v>
      </c>
      <c r="D27" s="521">
        <f>D8+D26+D17+D25</f>
        <v>21120</v>
      </c>
      <c r="E27" s="213">
        <f>E8+E26+E17+E25</f>
        <v>28549</v>
      </c>
    </row>
    <row r="28" spans="1:5" s="21" customFormat="1" ht="12" customHeight="1" thickBot="1">
      <c r="A28" s="241" t="s">
        <v>51</v>
      </c>
      <c r="B28" s="180"/>
      <c r="C28" s="242" t="s">
        <v>452</v>
      </c>
      <c r="D28" s="573">
        <f>+D29+D30</f>
        <v>4000</v>
      </c>
      <c r="E28" s="303">
        <f>+E29+E30</f>
        <v>4000</v>
      </c>
    </row>
    <row r="29" spans="1:5" s="21" customFormat="1" ht="15" customHeight="1">
      <c r="A29" s="214"/>
      <c r="B29" s="244" t="s">
        <v>108</v>
      </c>
      <c r="C29" s="232" t="s">
        <v>364</v>
      </c>
      <c r="D29" s="570">
        <v>4000</v>
      </c>
      <c r="E29" s="233">
        <v>4000</v>
      </c>
    </row>
    <row r="30" spans="1:5" s="21" customFormat="1" ht="15" customHeight="1" thickBot="1">
      <c r="A30" s="181"/>
      <c r="B30" s="245" t="s">
        <v>109</v>
      </c>
      <c r="C30" s="246" t="s">
        <v>31</v>
      </c>
      <c r="D30" s="574"/>
      <c r="E30" s="247"/>
    </row>
    <row r="31" spans="1:5" ht="15.75" thickBot="1">
      <c r="A31" s="248" t="s">
        <v>52</v>
      </c>
      <c r="B31" s="249"/>
      <c r="C31" s="250" t="s">
        <v>440</v>
      </c>
      <c r="D31" s="522"/>
      <c r="E31" s="238"/>
    </row>
    <row r="32" spans="1:5" s="13" customFormat="1" ht="16.5" customHeight="1" thickBot="1">
      <c r="A32" s="248" t="s">
        <v>53</v>
      </c>
      <c r="B32" s="252"/>
      <c r="C32" s="253" t="s">
        <v>38</v>
      </c>
      <c r="D32" s="575">
        <f>+D27+D28+D31</f>
        <v>25120</v>
      </c>
      <c r="E32" s="271">
        <f>+E27+E28+E31</f>
        <v>32549</v>
      </c>
    </row>
    <row r="33" spans="1:5" s="22" customFormat="1" ht="12" customHeight="1">
      <c r="A33" s="255"/>
      <c r="B33" s="255"/>
      <c r="C33" s="256"/>
      <c r="D33" s="256"/>
      <c r="E33" s="257"/>
    </row>
    <row r="34" spans="1:5" ht="12" customHeight="1" thickBot="1">
      <c r="A34" s="258"/>
      <c r="B34" s="259"/>
      <c r="C34" s="259"/>
      <c r="D34" s="259"/>
      <c r="E34" s="260"/>
    </row>
    <row r="35" spans="1:5" ht="12" customHeight="1" thickBot="1">
      <c r="A35" s="203"/>
      <c r="B35" s="261"/>
      <c r="C35" s="261" t="s">
        <v>88</v>
      </c>
      <c r="D35" s="261"/>
      <c r="E35" s="254"/>
    </row>
    <row r="36" spans="1:5" ht="12" customHeight="1" thickBot="1">
      <c r="A36" s="228" t="s">
        <v>46</v>
      </c>
      <c r="B36" s="262"/>
      <c r="C36" s="229" t="s">
        <v>24</v>
      </c>
      <c r="D36" s="565">
        <f>SUM(D37:D41)</f>
        <v>25120</v>
      </c>
      <c r="E36" s="213">
        <f>SUM(E37:E41)</f>
        <v>31929</v>
      </c>
    </row>
    <row r="37" spans="1:5" ht="12" customHeight="1">
      <c r="A37" s="263"/>
      <c r="B37" s="264" t="s">
        <v>121</v>
      </c>
      <c r="C37" s="227" t="s">
        <v>77</v>
      </c>
      <c r="D37" s="577">
        <v>10698</v>
      </c>
      <c r="E37" s="265">
        <v>11160</v>
      </c>
    </row>
    <row r="38" spans="1:5" ht="12" customHeight="1">
      <c r="A38" s="266"/>
      <c r="B38" s="267" t="s">
        <v>122</v>
      </c>
      <c r="C38" s="219" t="s">
        <v>204</v>
      </c>
      <c r="D38" s="578">
        <v>2017</v>
      </c>
      <c r="E38" s="268">
        <v>1984</v>
      </c>
    </row>
    <row r="39" spans="1:5" ht="12" customHeight="1">
      <c r="A39" s="266"/>
      <c r="B39" s="267" t="s">
        <v>123</v>
      </c>
      <c r="C39" s="219" t="s">
        <v>142</v>
      </c>
      <c r="D39" s="578">
        <v>12405</v>
      </c>
      <c r="E39" s="268">
        <v>18785</v>
      </c>
    </row>
    <row r="40" spans="1:5" s="22" customFormat="1" ht="12" customHeight="1">
      <c r="A40" s="266"/>
      <c r="B40" s="267" t="s">
        <v>124</v>
      </c>
      <c r="C40" s="219" t="s">
        <v>205</v>
      </c>
      <c r="D40" s="578"/>
      <c r="E40" s="268"/>
    </row>
    <row r="41" spans="1:5" ht="12" customHeight="1" thickBot="1">
      <c r="A41" s="266"/>
      <c r="B41" s="267" t="s">
        <v>132</v>
      </c>
      <c r="C41" s="219" t="s">
        <v>206</v>
      </c>
      <c r="D41" s="578"/>
      <c r="E41" s="268"/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620</v>
      </c>
    </row>
    <row r="43" spans="1:5" ht="12" customHeight="1">
      <c r="A43" s="263"/>
      <c r="B43" s="264" t="s">
        <v>127</v>
      </c>
      <c r="C43" s="227" t="s">
        <v>295</v>
      </c>
      <c r="D43" s="577"/>
      <c r="E43" s="265">
        <v>620</v>
      </c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5" customHeight="1">
      <c r="A45" s="266"/>
      <c r="B45" s="267" t="s">
        <v>131</v>
      </c>
      <c r="C45" s="219" t="s">
        <v>89</v>
      </c>
      <c r="D45" s="578"/>
      <c r="E45" s="268"/>
    </row>
    <row r="46" spans="1:5" ht="30.75" thickBot="1">
      <c r="A46" s="266"/>
      <c r="B46" s="267" t="s">
        <v>139</v>
      </c>
      <c r="C46" s="219" t="s">
        <v>32</v>
      </c>
      <c r="D46" s="578"/>
      <c r="E46" s="268"/>
    </row>
    <row r="47" spans="1:5" ht="15" customHeight="1" thickBot="1">
      <c r="A47" s="228" t="s">
        <v>48</v>
      </c>
      <c r="B47" s="262"/>
      <c r="C47" s="262" t="s">
        <v>33</v>
      </c>
      <c r="D47" s="572"/>
      <c r="E47" s="238"/>
    </row>
    <row r="48" spans="1:5" ht="14.25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.75" thickBot="1">
      <c r="A49" s="228" t="s">
        <v>50</v>
      </c>
      <c r="B49" s="269"/>
      <c r="C49" s="270" t="s">
        <v>34</v>
      </c>
      <c r="D49" s="579">
        <f>+D36+D42+D47+D48</f>
        <v>25120</v>
      </c>
      <c r="E49" s="271">
        <f>+E36+E42+E47+E48</f>
        <v>32549</v>
      </c>
    </row>
    <row r="50" spans="1:5" ht="15.75" thickBot="1">
      <c r="A50" s="272"/>
      <c r="B50" s="273"/>
      <c r="C50" s="273"/>
      <c r="D50" s="273"/>
      <c r="E50" s="274"/>
    </row>
    <row r="51" spans="1:5" ht="15.75" thickBot="1">
      <c r="A51" s="275" t="s">
        <v>243</v>
      </c>
      <c r="B51" s="276"/>
      <c r="C51" s="277"/>
      <c r="D51" s="519">
        <v>3</v>
      </c>
      <c r="E51" s="278">
        <v>3</v>
      </c>
    </row>
    <row r="52" spans="1:5" ht="15.75" thickBot="1">
      <c r="A52" s="275" t="s">
        <v>244</v>
      </c>
      <c r="B52" s="276"/>
      <c r="C52" s="277"/>
      <c r="D52" s="519">
        <v>7</v>
      </c>
      <c r="E52" s="278">
        <v>7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B1">
      <selection activeCell="C16" sqref="C1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8.875" style="4" customWidth="1"/>
    <col min="4" max="4" width="16.50390625" style="4" customWidth="1"/>
    <col min="5" max="5" width="17.0039062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511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16.5" thickBot="1">
      <c r="A3" s="197" t="s">
        <v>239</v>
      </c>
      <c r="B3" s="198"/>
      <c r="C3" s="376" t="s">
        <v>446</v>
      </c>
      <c r="D3" s="581"/>
      <c r="E3" s="200" t="s">
        <v>459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565">
        <f>SUM(D9:D16)</f>
        <v>13331</v>
      </c>
      <c r="E8" s="213">
        <f>SUM(E9:E16)</f>
        <v>13631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>
        <v>3902</v>
      </c>
      <c r="E10" s="220">
        <v>5402</v>
      </c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>
        <v>4830</v>
      </c>
      <c r="E12" s="220">
        <v>4630</v>
      </c>
    </row>
    <row r="13" spans="1:5" s="20" customFormat="1" ht="12" customHeight="1">
      <c r="A13" s="218"/>
      <c r="B13" s="215" t="s">
        <v>144</v>
      </c>
      <c r="C13" s="221" t="s">
        <v>178</v>
      </c>
      <c r="D13" s="567">
        <v>1765</v>
      </c>
      <c r="E13" s="220">
        <v>765</v>
      </c>
    </row>
    <row r="14" spans="1:5" s="20" customFormat="1" ht="12" customHeight="1">
      <c r="A14" s="222"/>
      <c r="B14" s="215" t="s">
        <v>125</v>
      </c>
      <c r="C14" s="219" t="s">
        <v>179</v>
      </c>
      <c r="D14" s="568">
        <v>2834</v>
      </c>
      <c r="E14" s="223">
        <v>2834</v>
      </c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SUM(E18:E21)</f>
        <v>0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/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34"/>
      <c r="B25" s="379"/>
      <c r="C25" s="380" t="s">
        <v>451</v>
      </c>
      <c r="D25" s="571">
        <v>6964</v>
      </c>
      <c r="E25" s="237">
        <v>3809</v>
      </c>
    </row>
    <row r="26" spans="1:5" s="20" customFormat="1" ht="12" customHeight="1" thickBot="1">
      <c r="A26" s="228" t="s">
        <v>49</v>
      </c>
      <c r="B26" s="211"/>
      <c r="C26" s="229" t="s">
        <v>445</v>
      </c>
      <c r="D26" s="572">
        <v>11078</v>
      </c>
      <c r="E26" s="238">
        <v>16258</v>
      </c>
    </row>
    <row r="27" spans="1:5" s="20" customFormat="1" ht="12" customHeight="1" thickBot="1">
      <c r="A27" s="205" t="s">
        <v>50</v>
      </c>
      <c r="B27" s="239"/>
      <c r="C27" s="229" t="s">
        <v>37</v>
      </c>
      <c r="D27" s="521">
        <f>D8+D26+D25</f>
        <v>31373</v>
      </c>
      <c r="E27" s="213">
        <f>E8+E26+E25</f>
        <v>33698</v>
      </c>
    </row>
    <row r="28" spans="1:5" s="21" customFormat="1" ht="12" customHeight="1" thickBot="1">
      <c r="A28" s="241" t="s">
        <v>51</v>
      </c>
      <c r="B28" s="180"/>
      <c r="C28" s="242" t="s">
        <v>452</v>
      </c>
      <c r="D28" s="573">
        <f>+D29+D30</f>
        <v>1362</v>
      </c>
      <c r="E28" s="303">
        <f>+E29+E30</f>
        <v>1362</v>
      </c>
    </row>
    <row r="29" spans="1:5" s="21" customFormat="1" ht="15" customHeight="1">
      <c r="A29" s="214"/>
      <c r="B29" s="244" t="s">
        <v>108</v>
      </c>
      <c r="C29" s="232" t="s">
        <v>364</v>
      </c>
      <c r="D29" s="570">
        <v>1362</v>
      </c>
      <c r="E29" s="233">
        <v>1362</v>
      </c>
    </row>
    <row r="30" spans="1:5" s="21" customFormat="1" ht="15" customHeight="1" thickBot="1">
      <c r="A30" s="181"/>
      <c r="B30" s="245" t="s">
        <v>109</v>
      </c>
      <c r="C30" s="246" t="s">
        <v>31</v>
      </c>
      <c r="D30" s="574"/>
      <c r="E30" s="247"/>
    </row>
    <row r="31" spans="1:5" ht="15.75" thickBot="1">
      <c r="A31" s="248" t="s">
        <v>52</v>
      </c>
      <c r="B31" s="249"/>
      <c r="C31" s="250" t="s">
        <v>440</v>
      </c>
      <c r="D31" s="522"/>
      <c r="E31" s="238"/>
    </row>
    <row r="32" spans="1:5" s="13" customFormat="1" ht="16.5" customHeight="1" thickBot="1">
      <c r="A32" s="248" t="s">
        <v>53</v>
      </c>
      <c r="B32" s="252"/>
      <c r="C32" s="253" t="s">
        <v>38</v>
      </c>
      <c r="D32" s="575">
        <f>+D27+D28+D31</f>
        <v>32735</v>
      </c>
      <c r="E32" s="271">
        <f>+E27+E28+E31</f>
        <v>35060</v>
      </c>
    </row>
    <row r="33" spans="1:5" s="22" customFormat="1" ht="12" customHeight="1">
      <c r="A33" s="255"/>
      <c r="B33" s="255"/>
      <c r="C33" s="256"/>
      <c r="D33" s="256"/>
      <c r="E33" s="257"/>
    </row>
    <row r="34" spans="1:5" ht="12" customHeight="1" thickBot="1">
      <c r="A34" s="258"/>
      <c r="B34" s="259"/>
      <c r="C34" s="259"/>
      <c r="D34" s="259"/>
      <c r="E34" s="260"/>
    </row>
    <row r="35" spans="1:5" ht="12" customHeight="1" thickBot="1">
      <c r="A35" s="203"/>
      <c r="B35" s="261"/>
      <c r="C35" s="261" t="s">
        <v>88</v>
      </c>
      <c r="D35" s="261"/>
      <c r="E35" s="254"/>
    </row>
    <row r="36" spans="1:5" ht="12" customHeight="1" thickBot="1">
      <c r="A36" s="228" t="s">
        <v>46</v>
      </c>
      <c r="B36" s="262"/>
      <c r="C36" s="229" t="s">
        <v>24</v>
      </c>
      <c r="D36" s="565">
        <f>SUM(D37:D41)</f>
        <v>32735</v>
      </c>
      <c r="E36" s="213">
        <f>SUM(E37:E41)</f>
        <v>35060</v>
      </c>
    </row>
    <row r="37" spans="1:5" ht="12" customHeight="1">
      <c r="A37" s="263"/>
      <c r="B37" s="264" t="s">
        <v>121</v>
      </c>
      <c r="C37" s="227" t="s">
        <v>77</v>
      </c>
      <c r="D37" s="577">
        <v>7758</v>
      </c>
      <c r="E37" s="265">
        <v>8734</v>
      </c>
    </row>
    <row r="38" spans="1:5" ht="12" customHeight="1">
      <c r="A38" s="266"/>
      <c r="B38" s="267" t="s">
        <v>122</v>
      </c>
      <c r="C38" s="219" t="s">
        <v>204</v>
      </c>
      <c r="D38" s="578">
        <v>2068</v>
      </c>
      <c r="E38" s="268">
        <v>2374</v>
      </c>
    </row>
    <row r="39" spans="1:5" ht="12" customHeight="1">
      <c r="A39" s="266"/>
      <c r="B39" s="267" t="s">
        <v>123</v>
      </c>
      <c r="C39" s="219" t="s">
        <v>142</v>
      </c>
      <c r="D39" s="578">
        <v>22909</v>
      </c>
      <c r="E39" s="268">
        <v>23952</v>
      </c>
    </row>
    <row r="40" spans="1:5" s="22" customFormat="1" ht="12" customHeight="1">
      <c r="A40" s="266"/>
      <c r="B40" s="267" t="s">
        <v>124</v>
      </c>
      <c r="C40" s="219" t="s">
        <v>205</v>
      </c>
      <c r="D40" s="578"/>
      <c r="E40" s="268"/>
    </row>
    <row r="41" spans="1:5" ht="12" customHeight="1" thickBot="1">
      <c r="A41" s="266"/>
      <c r="B41" s="267" t="s">
        <v>132</v>
      </c>
      <c r="C41" s="219" t="s">
        <v>206</v>
      </c>
      <c r="D41" s="578"/>
      <c r="E41" s="268"/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0</v>
      </c>
    </row>
    <row r="43" spans="1:5" ht="12" customHeight="1">
      <c r="A43" s="263"/>
      <c r="B43" s="264" t="s">
        <v>127</v>
      </c>
      <c r="C43" s="227" t="s">
        <v>295</v>
      </c>
      <c r="D43" s="577"/>
      <c r="E43" s="265"/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5" customHeight="1">
      <c r="A45" s="266"/>
      <c r="B45" s="267" t="s">
        <v>131</v>
      </c>
      <c r="C45" s="219" t="s">
        <v>89</v>
      </c>
      <c r="D45" s="578"/>
      <c r="E45" s="268"/>
    </row>
    <row r="46" spans="1:5" ht="30.75" thickBot="1">
      <c r="A46" s="266"/>
      <c r="B46" s="267" t="s">
        <v>139</v>
      </c>
      <c r="C46" s="219" t="s">
        <v>32</v>
      </c>
      <c r="D46" s="578"/>
      <c r="E46" s="268"/>
    </row>
    <row r="47" spans="1:5" ht="15" customHeight="1" thickBot="1">
      <c r="A47" s="228" t="s">
        <v>48</v>
      </c>
      <c r="B47" s="262"/>
      <c r="C47" s="262" t="s">
        <v>33</v>
      </c>
      <c r="D47" s="572"/>
      <c r="E47" s="238"/>
    </row>
    <row r="48" spans="1:5" ht="14.25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.75" thickBot="1">
      <c r="A49" s="228" t="s">
        <v>50</v>
      </c>
      <c r="B49" s="269"/>
      <c r="C49" s="270" t="s">
        <v>34</v>
      </c>
      <c r="D49" s="579">
        <f>+D36+D42+D47+D48</f>
        <v>32735</v>
      </c>
      <c r="E49" s="271">
        <f>+E36+E42+E47+E48</f>
        <v>35060</v>
      </c>
    </row>
    <row r="50" spans="1:5" ht="15.75" thickBot="1">
      <c r="A50" s="272"/>
      <c r="B50" s="273"/>
      <c r="C50" s="273"/>
      <c r="D50" s="273"/>
      <c r="E50" s="274"/>
    </row>
    <row r="51" spans="1:5" ht="15.75" thickBot="1">
      <c r="A51" s="275" t="s">
        <v>243</v>
      </c>
      <c r="B51" s="276"/>
      <c r="C51" s="277"/>
      <c r="D51" s="519">
        <v>6</v>
      </c>
      <c r="E51" s="278">
        <v>6</v>
      </c>
    </row>
    <row r="52" spans="1:5" ht="15.75" thickBot="1">
      <c r="A52" s="275" t="s">
        <v>244</v>
      </c>
      <c r="B52" s="276"/>
      <c r="C52" s="277"/>
      <c r="D52" s="519"/>
      <c r="E52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12" sqref="C12"/>
    </sheetView>
  </sheetViews>
  <sheetFormatPr defaultColWidth="9.00390625" defaultRowHeight="12.75"/>
  <cols>
    <col min="1" max="1" width="7.875" style="3" customWidth="1"/>
    <col min="2" max="2" width="7.125" style="4" customWidth="1"/>
    <col min="3" max="3" width="72.00390625" style="4" customWidth="1"/>
    <col min="4" max="4" width="18.125" style="4" customWidth="1"/>
    <col min="5" max="5" width="17.87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512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16.5" thickBot="1">
      <c r="A3" s="197" t="s">
        <v>239</v>
      </c>
      <c r="B3" s="585"/>
      <c r="C3" s="376" t="s">
        <v>447</v>
      </c>
      <c r="D3" s="581"/>
      <c r="E3" s="200" t="s">
        <v>460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565">
        <f>SUM(D9:D16)</f>
        <v>608</v>
      </c>
      <c r="E8" s="213">
        <f>SUM(E9:E16)</f>
        <v>608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>
        <v>608</v>
      </c>
      <c r="E11" s="220">
        <v>608</v>
      </c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SUM(E18:E21)</f>
        <v>0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/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28" t="s">
        <v>49</v>
      </c>
      <c r="B25" s="211"/>
      <c r="C25" s="229" t="s">
        <v>444</v>
      </c>
      <c r="D25" s="572"/>
      <c r="E25" s="238"/>
    </row>
    <row r="26" spans="1:5" s="20" customFormat="1" ht="12" customHeight="1" thickBot="1">
      <c r="A26" s="205" t="s">
        <v>50</v>
      </c>
      <c r="B26" s="239"/>
      <c r="C26" s="229" t="s">
        <v>37</v>
      </c>
      <c r="D26" s="521">
        <f>D8+D25</f>
        <v>608</v>
      </c>
      <c r="E26" s="213">
        <f>E8+E25</f>
        <v>608</v>
      </c>
    </row>
    <row r="27" spans="1:5" s="21" customFormat="1" ht="12" customHeight="1" thickBot="1">
      <c r="A27" s="241" t="s">
        <v>51</v>
      </c>
      <c r="B27" s="180"/>
      <c r="C27" s="242" t="s">
        <v>39</v>
      </c>
      <c r="D27" s="573">
        <f>+D28+D29</f>
        <v>0</v>
      </c>
      <c r="E27" s="303">
        <f>+E28+E29</f>
        <v>0</v>
      </c>
    </row>
    <row r="28" spans="1:5" s="21" customFormat="1" ht="15" customHeight="1">
      <c r="A28" s="214"/>
      <c r="B28" s="244" t="s">
        <v>108</v>
      </c>
      <c r="C28" s="232" t="s">
        <v>364</v>
      </c>
      <c r="D28" s="570"/>
      <c r="E28" s="233"/>
    </row>
    <row r="29" spans="1:5" s="21" customFormat="1" ht="15" customHeight="1" thickBot="1">
      <c r="A29" s="181"/>
      <c r="B29" s="245" t="s">
        <v>109</v>
      </c>
      <c r="C29" s="246" t="s">
        <v>31</v>
      </c>
      <c r="D29" s="574"/>
      <c r="E29" s="247"/>
    </row>
    <row r="30" spans="1:5" ht="15.75" thickBot="1">
      <c r="A30" s="248" t="s">
        <v>52</v>
      </c>
      <c r="B30" s="249"/>
      <c r="C30" s="250" t="s">
        <v>40</v>
      </c>
      <c r="D30" s="522"/>
      <c r="E30" s="238"/>
    </row>
    <row r="31" spans="1:5" s="13" customFormat="1" ht="16.5" customHeight="1" thickBot="1">
      <c r="A31" s="248" t="s">
        <v>53</v>
      </c>
      <c r="B31" s="252"/>
      <c r="C31" s="253" t="s">
        <v>38</v>
      </c>
      <c r="D31" s="575">
        <f>+D26+D27+D30</f>
        <v>608</v>
      </c>
      <c r="E31" s="271">
        <f>+E26+E27+E30</f>
        <v>608</v>
      </c>
    </row>
    <row r="32" spans="1:5" s="22" customFormat="1" ht="12" customHeight="1">
      <c r="A32" s="255"/>
      <c r="B32" s="255"/>
      <c r="C32" s="256"/>
      <c r="D32" s="256"/>
      <c r="E32" s="257"/>
    </row>
    <row r="33" spans="1:5" ht="12" customHeight="1" thickBot="1">
      <c r="A33" s="258"/>
      <c r="B33" s="259"/>
      <c r="C33" s="259"/>
      <c r="D33" s="259"/>
      <c r="E33" s="260"/>
    </row>
    <row r="34" spans="1:5" ht="12" customHeight="1" thickBot="1">
      <c r="A34" s="203"/>
      <c r="B34" s="261"/>
      <c r="C34" s="261" t="s">
        <v>88</v>
      </c>
      <c r="D34" s="261"/>
      <c r="E34" s="254"/>
    </row>
    <row r="35" spans="1:5" ht="12" customHeight="1" thickBot="1">
      <c r="A35" s="228" t="s">
        <v>46</v>
      </c>
      <c r="B35" s="262"/>
      <c r="C35" s="229" t="s">
        <v>24</v>
      </c>
      <c r="D35" s="565">
        <f>SUM(D36:D40)</f>
        <v>608</v>
      </c>
      <c r="E35" s="213">
        <f>SUM(E36:E40)</f>
        <v>608</v>
      </c>
    </row>
    <row r="36" spans="1:5" ht="12" customHeight="1">
      <c r="A36" s="263"/>
      <c r="B36" s="264" t="s">
        <v>121</v>
      </c>
      <c r="C36" s="227" t="s">
        <v>77</v>
      </c>
      <c r="D36" s="577"/>
      <c r="E36" s="233"/>
    </row>
    <row r="37" spans="1:5" ht="12" customHeight="1">
      <c r="A37" s="266"/>
      <c r="B37" s="267" t="s">
        <v>122</v>
      </c>
      <c r="C37" s="219" t="s">
        <v>204</v>
      </c>
      <c r="D37" s="578"/>
      <c r="E37" s="268"/>
    </row>
    <row r="38" spans="1:5" ht="12" customHeight="1">
      <c r="A38" s="266"/>
      <c r="B38" s="267" t="s">
        <v>123</v>
      </c>
      <c r="C38" s="219" t="s">
        <v>142</v>
      </c>
      <c r="D38" s="578">
        <v>608</v>
      </c>
      <c r="E38" s="268">
        <v>608</v>
      </c>
    </row>
    <row r="39" spans="1:5" s="22" customFormat="1" ht="12" customHeight="1">
      <c r="A39" s="266"/>
      <c r="B39" s="267" t="s">
        <v>124</v>
      </c>
      <c r="C39" s="219" t="s">
        <v>205</v>
      </c>
      <c r="D39" s="578"/>
      <c r="E39" s="268"/>
    </row>
    <row r="40" spans="1:5" ht="12" customHeight="1" thickBot="1">
      <c r="A40" s="266"/>
      <c r="B40" s="267" t="s">
        <v>132</v>
      </c>
      <c r="C40" s="219" t="s">
        <v>206</v>
      </c>
      <c r="D40" s="578"/>
      <c r="E40" s="268"/>
    </row>
    <row r="41" spans="1:5" ht="12" customHeight="1" thickBot="1">
      <c r="A41" s="228" t="s">
        <v>47</v>
      </c>
      <c r="B41" s="262"/>
      <c r="C41" s="229" t="s">
        <v>35</v>
      </c>
      <c r="D41" s="565">
        <f>SUM(D42:D45)</f>
        <v>0</v>
      </c>
      <c r="E41" s="213">
        <f>SUM(E42:E45)</f>
        <v>0</v>
      </c>
    </row>
    <row r="42" spans="1:5" ht="12" customHeight="1">
      <c r="A42" s="263"/>
      <c r="B42" s="264" t="s">
        <v>127</v>
      </c>
      <c r="C42" s="227" t="s">
        <v>295</v>
      </c>
      <c r="D42" s="577"/>
      <c r="E42" s="265"/>
    </row>
    <row r="43" spans="1:5" ht="12" customHeight="1">
      <c r="A43" s="266"/>
      <c r="B43" s="267" t="s">
        <v>128</v>
      </c>
      <c r="C43" s="219" t="s">
        <v>208</v>
      </c>
      <c r="D43" s="578"/>
      <c r="E43" s="268"/>
    </row>
    <row r="44" spans="1:5" ht="15" customHeight="1">
      <c r="A44" s="266"/>
      <c r="B44" s="267" t="s">
        <v>131</v>
      </c>
      <c r="C44" s="219" t="s">
        <v>89</v>
      </c>
      <c r="D44" s="578"/>
      <c r="E44" s="268"/>
    </row>
    <row r="45" spans="1:5" ht="30.75" thickBot="1">
      <c r="A45" s="266"/>
      <c r="B45" s="267" t="s">
        <v>139</v>
      </c>
      <c r="C45" s="219" t="s">
        <v>32</v>
      </c>
      <c r="D45" s="578"/>
      <c r="E45" s="268"/>
    </row>
    <row r="46" spans="1:5" ht="15" customHeight="1" thickBot="1">
      <c r="A46" s="228" t="s">
        <v>48</v>
      </c>
      <c r="B46" s="262"/>
      <c r="C46" s="262" t="s">
        <v>33</v>
      </c>
      <c r="D46" s="572"/>
      <c r="E46" s="238"/>
    </row>
    <row r="47" spans="1:5" ht="14.25" customHeight="1" thickBot="1">
      <c r="A47" s="248" t="s">
        <v>49</v>
      </c>
      <c r="B47" s="249"/>
      <c r="C47" s="250" t="s">
        <v>36</v>
      </c>
      <c r="D47" s="522"/>
      <c r="E47" s="238"/>
    </row>
    <row r="48" spans="1:5" ht="15.75" thickBot="1">
      <c r="A48" s="228" t="s">
        <v>50</v>
      </c>
      <c r="B48" s="269"/>
      <c r="C48" s="270" t="s">
        <v>34</v>
      </c>
      <c r="D48" s="579">
        <f>+D35+D41+D46+D47</f>
        <v>608</v>
      </c>
      <c r="E48" s="271">
        <f>+E35+E41+E46+E47</f>
        <v>608</v>
      </c>
    </row>
    <row r="49" spans="1:5" ht="15.75" thickBot="1">
      <c r="A49" s="272"/>
      <c r="B49" s="273"/>
      <c r="C49" s="273"/>
      <c r="D49" s="273"/>
      <c r="E49" s="274"/>
    </row>
    <row r="50" spans="1:5" ht="15.75" thickBot="1">
      <c r="A50" s="275" t="s">
        <v>243</v>
      </c>
      <c r="B50" s="276"/>
      <c r="C50" s="277"/>
      <c r="D50" s="519"/>
      <c r="E50" s="278"/>
    </row>
    <row r="51" spans="1:5" ht="15.75" thickBot="1">
      <c r="A51" s="275" t="s">
        <v>244</v>
      </c>
      <c r="B51" s="276"/>
      <c r="C51" s="277"/>
      <c r="D51" s="519"/>
      <c r="E51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zoomScale="120" zoomScaleNormal="120" zoomScaleSheetLayoutView="100" workbookViewId="0" topLeftCell="A1">
      <selection activeCell="A132" sqref="A132:G132"/>
    </sheetView>
  </sheetViews>
  <sheetFormatPr defaultColWidth="9.00390625" defaultRowHeight="12.75"/>
  <cols>
    <col min="1" max="1" width="62.875" style="184" customWidth="1"/>
    <col min="2" max="2" width="11.375" style="184" customWidth="1"/>
    <col min="3" max="3" width="11.50390625" style="184" customWidth="1"/>
    <col min="4" max="4" width="11.375" style="184" customWidth="1"/>
    <col min="5" max="5" width="12.00390625" style="184" customWidth="1"/>
    <col min="6" max="6" width="11.375" style="184" customWidth="1"/>
    <col min="7" max="7" width="11.375" style="185" customWidth="1"/>
    <col min="8" max="8" width="9.00390625" style="7" customWidth="1"/>
    <col min="9" max="16384" width="9.375" style="7" customWidth="1"/>
  </cols>
  <sheetData>
    <row r="1" spans="1:7" ht="15.75" customHeight="1">
      <c r="A1" s="725"/>
      <c r="B1" s="725"/>
      <c r="C1" s="725"/>
      <c r="D1" s="725"/>
      <c r="E1" s="725"/>
      <c r="F1" s="725"/>
      <c r="G1" s="725"/>
    </row>
    <row r="2" spans="1:7" ht="15.75" customHeight="1" thickBot="1">
      <c r="A2" s="37"/>
      <c r="B2" s="37"/>
      <c r="C2" s="37"/>
      <c r="D2" s="37"/>
      <c r="E2" s="37"/>
      <c r="F2" s="37"/>
      <c r="G2" s="114" t="s">
        <v>314</v>
      </c>
    </row>
    <row r="3" spans="1:7" ht="43.5" customHeight="1" thickBot="1">
      <c r="A3" s="398" t="s">
        <v>45</v>
      </c>
      <c r="B3" s="400" t="s">
        <v>463</v>
      </c>
      <c r="C3" s="400" t="s">
        <v>473</v>
      </c>
      <c r="D3" s="400" t="s">
        <v>474</v>
      </c>
      <c r="E3" s="400" t="s">
        <v>480</v>
      </c>
      <c r="F3" s="400" t="s">
        <v>485</v>
      </c>
      <c r="G3" s="399" t="s">
        <v>485</v>
      </c>
    </row>
    <row r="4" spans="1:7" s="8" customFormat="1" ht="12" customHeight="1" thickBot="1">
      <c r="A4" s="308">
        <v>2</v>
      </c>
      <c r="B4" s="385">
        <v>3</v>
      </c>
      <c r="C4" s="385">
        <v>4</v>
      </c>
      <c r="D4" s="385">
        <v>5</v>
      </c>
      <c r="E4" s="385">
        <v>6</v>
      </c>
      <c r="F4" s="385">
        <v>7</v>
      </c>
      <c r="G4" s="309">
        <v>8</v>
      </c>
    </row>
    <row r="5" spans="1:7" s="1" customFormat="1" ht="12" customHeight="1" thickBot="1">
      <c r="A5" s="262" t="s">
        <v>166</v>
      </c>
      <c r="B5" s="401">
        <f aca="true" t="shared" si="0" ref="B5:G5">+B6+B11+B20</f>
        <v>58999</v>
      </c>
      <c r="C5" s="401">
        <f t="shared" si="0"/>
        <v>58999</v>
      </c>
      <c r="D5" s="401">
        <f t="shared" si="0"/>
        <v>59159</v>
      </c>
      <c r="E5" s="401">
        <f t="shared" si="0"/>
        <v>59159</v>
      </c>
      <c r="F5" s="401">
        <f t="shared" si="0"/>
        <v>64844</v>
      </c>
      <c r="G5" s="310">
        <f t="shared" si="0"/>
        <v>64844</v>
      </c>
    </row>
    <row r="6" spans="1:7" s="1" customFormat="1" ht="12" customHeight="1" thickBot="1">
      <c r="A6" s="311" t="s">
        <v>383</v>
      </c>
      <c r="B6" s="402">
        <f aca="true" t="shared" si="1" ref="B6:G6">+B7+B8+B9+B10</f>
        <v>28332</v>
      </c>
      <c r="C6" s="367">
        <f t="shared" si="1"/>
        <v>28332</v>
      </c>
      <c r="D6" s="367">
        <f t="shared" si="1"/>
        <v>28332</v>
      </c>
      <c r="E6" s="367">
        <f t="shared" si="1"/>
        <v>28332</v>
      </c>
      <c r="F6" s="367">
        <f t="shared" si="1"/>
        <v>31885</v>
      </c>
      <c r="G6" s="315">
        <f t="shared" si="1"/>
        <v>31885</v>
      </c>
    </row>
    <row r="7" spans="1:7" s="1" customFormat="1" ht="12" customHeight="1">
      <c r="A7" s="312" t="s">
        <v>86</v>
      </c>
      <c r="B7" s="403">
        <v>27500</v>
      </c>
      <c r="C7" s="405">
        <v>27500</v>
      </c>
      <c r="D7" s="405">
        <v>27500</v>
      </c>
      <c r="E7" s="405">
        <v>27500</v>
      </c>
      <c r="F7" s="405">
        <v>30600</v>
      </c>
      <c r="G7" s="317">
        <v>30600</v>
      </c>
    </row>
    <row r="8" spans="1:7" s="1" customFormat="1" ht="12" customHeight="1">
      <c r="A8" s="313" t="s">
        <v>484</v>
      </c>
      <c r="B8" s="403"/>
      <c r="C8" s="405"/>
      <c r="D8" s="405"/>
      <c r="E8" s="405"/>
      <c r="F8" s="405">
        <v>105</v>
      </c>
      <c r="G8" s="317">
        <v>105</v>
      </c>
    </row>
    <row r="9" spans="1:7" s="1" customFormat="1" ht="12" customHeight="1">
      <c r="A9" s="313" t="s">
        <v>167</v>
      </c>
      <c r="B9" s="403">
        <v>350</v>
      </c>
      <c r="C9" s="405">
        <v>350</v>
      </c>
      <c r="D9" s="405">
        <v>350</v>
      </c>
      <c r="E9" s="405">
        <v>350</v>
      </c>
      <c r="F9" s="405">
        <v>350</v>
      </c>
      <c r="G9" s="317">
        <v>350</v>
      </c>
    </row>
    <row r="10" spans="1:7" s="1" customFormat="1" ht="12" customHeight="1" thickBot="1">
      <c r="A10" s="314" t="s">
        <v>168</v>
      </c>
      <c r="B10" s="403">
        <v>482</v>
      </c>
      <c r="C10" s="405">
        <v>482</v>
      </c>
      <c r="D10" s="405">
        <v>482</v>
      </c>
      <c r="E10" s="405">
        <v>482</v>
      </c>
      <c r="F10" s="405">
        <v>830</v>
      </c>
      <c r="G10" s="317">
        <v>830</v>
      </c>
    </row>
    <row r="11" spans="1:7" s="1" customFormat="1" ht="21" customHeight="1" thickBot="1">
      <c r="A11" s="262" t="s">
        <v>169</v>
      </c>
      <c r="B11" s="367">
        <f aca="true" t="shared" si="2" ref="B11:G11">+B12+B13+B14+B15+B16+B17+B18+B19</f>
        <v>27787</v>
      </c>
      <c r="C11" s="367">
        <f t="shared" si="2"/>
        <v>27787</v>
      </c>
      <c r="D11" s="367">
        <f t="shared" si="2"/>
        <v>27947</v>
      </c>
      <c r="E11" s="367">
        <f t="shared" si="2"/>
        <v>27947</v>
      </c>
      <c r="F11" s="367">
        <f t="shared" si="2"/>
        <v>30079</v>
      </c>
      <c r="G11" s="315">
        <f t="shared" si="2"/>
        <v>30079</v>
      </c>
    </row>
    <row r="12" spans="1:7" s="1" customFormat="1" ht="12" customHeight="1">
      <c r="A12" s="216" t="s">
        <v>174</v>
      </c>
      <c r="B12" s="404"/>
      <c r="C12" s="404"/>
      <c r="D12" s="404"/>
      <c r="E12" s="404"/>
      <c r="F12" s="404"/>
      <c r="G12" s="316"/>
    </row>
    <row r="13" spans="1:7" s="1" customFormat="1" ht="12" customHeight="1">
      <c r="A13" s="219" t="s">
        <v>175</v>
      </c>
      <c r="B13" s="405">
        <v>5258</v>
      </c>
      <c r="C13" s="405">
        <v>5258</v>
      </c>
      <c r="D13" s="405">
        <v>5258</v>
      </c>
      <c r="E13" s="405">
        <v>5258</v>
      </c>
      <c r="F13" s="405">
        <v>6758</v>
      </c>
      <c r="G13" s="317">
        <v>6758</v>
      </c>
    </row>
    <row r="14" spans="1:7" s="1" customFormat="1" ht="12" customHeight="1">
      <c r="A14" s="219" t="s">
        <v>176</v>
      </c>
      <c r="B14" s="405">
        <v>4068</v>
      </c>
      <c r="C14" s="405">
        <v>4068</v>
      </c>
      <c r="D14" s="405">
        <v>4228</v>
      </c>
      <c r="E14" s="405">
        <v>4228</v>
      </c>
      <c r="F14" s="405">
        <v>4360</v>
      </c>
      <c r="G14" s="317">
        <v>4360</v>
      </c>
    </row>
    <row r="15" spans="1:7" s="1" customFormat="1" ht="12" customHeight="1">
      <c r="A15" s="219" t="s">
        <v>177</v>
      </c>
      <c r="B15" s="405">
        <v>10997</v>
      </c>
      <c r="C15" s="405">
        <v>10997</v>
      </c>
      <c r="D15" s="405">
        <v>10997</v>
      </c>
      <c r="E15" s="405">
        <v>10997</v>
      </c>
      <c r="F15" s="405">
        <v>9497</v>
      </c>
      <c r="G15" s="317">
        <v>9497</v>
      </c>
    </row>
    <row r="16" spans="1:7" s="1" customFormat="1" ht="12" customHeight="1">
      <c r="A16" s="221" t="s">
        <v>178</v>
      </c>
      <c r="B16" s="406">
        <v>1765</v>
      </c>
      <c r="C16" s="406">
        <v>1765</v>
      </c>
      <c r="D16" s="406">
        <v>1765</v>
      </c>
      <c r="E16" s="406">
        <v>1765</v>
      </c>
      <c r="F16" s="406">
        <v>765</v>
      </c>
      <c r="G16" s="318">
        <v>765</v>
      </c>
    </row>
    <row r="17" spans="1:7" s="1" customFormat="1" ht="12" customHeight="1">
      <c r="A17" s="219" t="s">
        <v>254</v>
      </c>
      <c r="B17" s="405">
        <v>5484</v>
      </c>
      <c r="C17" s="405">
        <v>5484</v>
      </c>
      <c r="D17" s="405">
        <v>5484</v>
      </c>
      <c r="E17" s="405">
        <v>5484</v>
      </c>
      <c r="F17" s="405">
        <v>5484</v>
      </c>
      <c r="G17" s="317">
        <v>5484</v>
      </c>
    </row>
    <row r="18" spans="1:7" s="1" customFormat="1" ht="12" customHeight="1">
      <c r="A18" s="219" t="s">
        <v>180</v>
      </c>
      <c r="B18" s="405">
        <v>215</v>
      </c>
      <c r="C18" s="405">
        <v>215</v>
      </c>
      <c r="D18" s="405">
        <v>215</v>
      </c>
      <c r="E18" s="405">
        <v>215</v>
      </c>
      <c r="F18" s="405">
        <v>115</v>
      </c>
      <c r="G18" s="317">
        <v>115</v>
      </c>
    </row>
    <row r="19" spans="1:7" s="1" customFormat="1" ht="12" customHeight="1" thickBot="1">
      <c r="A19" s="319" t="s">
        <v>181</v>
      </c>
      <c r="B19" s="407"/>
      <c r="C19" s="407"/>
      <c r="D19" s="407"/>
      <c r="E19" s="407"/>
      <c r="F19" s="407">
        <v>3100</v>
      </c>
      <c r="G19" s="320">
        <v>3100</v>
      </c>
    </row>
    <row r="20" spans="1:7" s="1" customFormat="1" ht="12" customHeight="1" thickBot="1">
      <c r="A20" s="262" t="s">
        <v>255</v>
      </c>
      <c r="B20" s="408">
        <v>2880</v>
      </c>
      <c r="C20" s="408">
        <v>2880</v>
      </c>
      <c r="D20" s="408">
        <v>2880</v>
      </c>
      <c r="E20" s="408">
        <v>2880</v>
      </c>
      <c r="F20" s="408">
        <v>2880</v>
      </c>
      <c r="G20" s="321">
        <v>2880</v>
      </c>
    </row>
    <row r="21" spans="1:7" s="1" customFormat="1" ht="12" customHeight="1" thickBot="1">
      <c r="A21" s="262" t="s">
        <v>427</v>
      </c>
      <c r="B21" s="367">
        <f aca="true" t="shared" si="3" ref="B21:G21">+B22+B23+B24+B25+B26+B27+B28</f>
        <v>92190</v>
      </c>
      <c r="C21" s="367">
        <f t="shared" si="3"/>
        <v>99209</v>
      </c>
      <c r="D21" s="367">
        <f t="shared" si="3"/>
        <v>101027</v>
      </c>
      <c r="E21" s="367">
        <f t="shared" si="3"/>
        <v>102034</v>
      </c>
      <c r="F21" s="367">
        <f t="shared" si="3"/>
        <v>105689</v>
      </c>
      <c r="G21" s="315">
        <f t="shared" si="3"/>
        <v>105689</v>
      </c>
    </row>
    <row r="22" spans="1:7" s="1" customFormat="1" ht="12" customHeight="1">
      <c r="A22" s="227" t="s">
        <v>420</v>
      </c>
      <c r="B22" s="409">
        <v>82034</v>
      </c>
      <c r="C22" s="409">
        <v>82034</v>
      </c>
      <c r="D22" s="409">
        <v>83421</v>
      </c>
      <c r="E22" s="409">
        <v>83421</v>
      </c>
      <c r="F22" s="409">
        <v>85232</v>
      </c>
      <c r="G22" s="322">
        <v>85232</v>
      </c>
    </row>
    <row r="23" spans="1:7" s="1" customFormat="1" ht="12" customHeight="1">
      <c r="A23" s="219" t="s">
        <v>191</v>
      </c>
      <c r="B23" s="405">
        <v>8</v>
      </c>
      <c r="C23" s="405">
        <v>8</v>
      </c>
      <c r="D23" s="405">
        <v>37</v>
      </c>
      <c r="E23" s="405">
        <v>56</v>
      </c>
      <c r="F23" s="405">
        <v>468</v>
      </c>
      <c r="G23" s="317">
        <v>468</v>
      </c>
    </row>
    <row r="24" spans="1:7" s="1" customFormat="1" ht="12" customHeight="1">
      <c r="A24" s="219" t="s">
        <v>110</v>
      </c>
      <c r="B24" s="410"/>
      <c r="C24" s="410"/>
      <c r="D24" s="410"/>
      <c r="E24" s="410"/>
      <c r="F24" s="410"/>
      <c r="G24" s="323"/>
    </row>
    <row r="25" spans="1:7" s="1" customFormat="1" ht="12" customHeight="1">
      <c r="A25" s="219" t="s">
        <v>192</v>
      </c>
      <c r="B25" s="410"/>
      <c r="C25" s="410"/>
      <c r="D25" s="410"/>
      <c r="E25" s="410"/>
      <c r="F25" s="410"/>
      <c r="G25" s="323"/>
    </row>
    <row r="26" spans="1:7" s="1" customFormat="1" ht="12" customHeight="1">
      <c r="A26" s="219" t="s">
        <v>479</v>
      </c>
      <c r="B26" s="405"/>
      <c r="C26" s="405"/>
      <c r="D26" s="405"/>
      <c r="E26" s="405">
        <v>5809</v>
      </c>
      <c r="F26" s="405">
        <v>9280</v>
      </c>
      <c r="G26" s="317">
        <v>9280</v>
      </c>
    </row>
    <row r="27" spans="1:7" s="1" customFormat="1" ht="12" customHeight="1">
      <c r="A27" s="219" t="s">
        <v>478</v>
      </c>
      <c r="B27" s="411"/>
      <c r="C27" s="411"/>
      <c r="D27" s="411">
        <v>2210</v>
      </c>
      <c r="E27" s="411">
        <v>2657</v>
      </c>
      <c r="F27" s="411">
        <v>4774</v>
      </c>
      <c r="G27" s="324">
        <v>4774</v>
      </c>
    </row>
    <row r="28" spans="1:7" s="1" customFormat="1" ht="12" customHeight="1" thickBot="1">
      <c r="A28" s="325" t="s">
        <v>465</v>
      </c>
      <c r="B28" s="411">
        <v>10148</v>
      </c>
      <c r="C28" s="411">
        <v>17167</v>
      </c>
      <c r="D28" s="411">
        <v>15359</v>
      </c>
      <c r="E28" s="411">
        <v>10091</v>
      </c>
      <c r="F28" s="411">
        <v>5935</v>
      </c>
      <c r="G28" s="324">
        <v>5935</v>
      </c>
    </row>
    <row r="29" spans="1:7" s="1" customFormat="1" ht="12" customHeight="1" thickBot="1">
      <c r="A29" s="262" t="s">
        <v>428</v>
      </c>
      <c r="B29" s="402">
        <f aca="true" t="shared" si="4" ref="B29:G29">+B30+B36</f>
        <v>20756</v>
      </c>
      <c r="C29" s="367">
        <f t="shared" si="4"/>
        <v>20756</v>
      </c>
      <c r="D29" s="367">
        <f t="shared" si="4"/>
        <v>21474</v>
      </c>
      <c r="E29" s="367">
        <f t="shared" si="4"/>
        <v>30144</v>
      </c>
      <c r="F29" s="367">
        <f t="shared" si="4"/>
        <v>38632</v>
      </c>
      <c r="G29" s="315">
        <f t="shared" si="4"/>
        <v>38632</v>
      </c>
    </row>
    <row r="30" spans="1:7" s="1" customFormat="1" ht="12" customHeight="1">
      <c r="A30" s="326" t="s">
        <v>384</v>
      </c>
      <c r="B30" s="412">
        <f aca="true" t="shared" si="5" ref="B30:G30">+B31+B32+B33+B34+B35</f>
        <v>20756</v>
      </c>
      <c r="C30" s="423">
        <f t="shared" si="5"/>
        <v>20756</v>
      </c>
      <c r="D30" s="423">
        <f t="shared" si="5"/>
        <v>21474</v>
      </c>
      <c r="E30" s="423">
        <f t="shared" si="5"/>
        <v>30144</v>
      </c>
      <c r="F30" s="423">
        <f t="shared" si="5"/>
        <v>30737</v>
      </c>
      <c r="G30" s="338">
        <f t="shared" si="5"/>
        <v>30737</v>
      </c>
    </row>
    <row r="31" spans="1:7" s="1" customFormat="1" ht="12" customHeight="1">
      <c r="A31" s="327" t="s">
        <v>257</v>
      </c>
      <c r="B31" s="413">
        <v>4997</v>
      </c>
      <c r="C31" s="411">
        <v>4997</v>
      </c>
      <c r="D31" s="411">
        <v>4997</v>
      </c>
      <c r="E31" s="411">
        <v>4997</v>
      </c>
      <c r="F31" s="411">
        <v>5664</v>
      </c>
      <c r="G31" s="324">
        <v>5664</v>
      </c>
    </row>
    <row r="32" spans="1:7" s="1" customFormat="1" ht="12" customHeight="1">
      <c r="A32" s="327" t="s">
        <v>258</v>
      </c>
      <c r="B32" s="413"/>
      <c r="C32" s="411"/>
      <c r="D32" s="411"/>
      <c r="E32" s="411">
        <v>50</v>
      </c>
      <c r="F32" s="411">
        <v>50</v>
      </c>
      <c r="G32" s="324">
        <v>50</v>
      </c>
    </row>
    <row r="33" spans="1:7" s="1" customFormat="1" ht="12" customHeight="1">
      <c r="A33" s="327" t="s">
        <v>259</v>
      </c>
      <c r="B33" s="413"/>
      <c r="C33" s="411"/>
      <c r="D33" s="411"/>
      <c r="E33" s="411"/>
      <c r="F33" s="411"/>
      <c r="G33" s="324"/>
    </row>
    <row r="34" spans="1:7" s="1" customFormat="1" ht="12" customHeight="1">
      <c r="A34" s="327" t="s">
        <v>260</v>
      </c>
      <c r="B34" s="413"/>
      <c r="C34" s="411"/>
      <c r="D34" s="411"/>
      <c r="E34" s="411">
        <v>7500</v>
      </c>
      <c r="F34" s="411">
        <v>8046</v>
      </c>
      <c r="G34" s="324">
        <v>8046</v>
      </c>
    </row>
    <row r="35" spans="1:7" s="1" customFormat="1" ht="12" customHeight="1">
      <c r="A35" s="327" t="s">
        <v>385</v>
      </c>
      <c r="B35" s="413">
        <v>15759</v>
      </c>
      <c r="C35" s="411">
        <v>15759</v>
      </c>
      <c r="D35" s="411">
        <v>16477</v>
      </c>
      <c r="E35" s="411">
        <v>17597</v>
      </c>
      <c r="F35" s="411">
        <v>16977</v>
      </c>
      <c r="G35" s="324">
        <v>16977</v>
      </c>
    </row>
    <row r="36" spans="1:7" s="1" customFormat="1" ht="12" customHeight="1">
      <c r="A36" s="328" t="s">
        <v>386</v>
      </c>
      <c r="B36" s="414">
        <f aca="true" t="shared" si="6" ref="B36:G36">+B37+B38+B39+B40+B41</f>
        <v>0</v>
      </c>
      <c r="C36" s="424">
        <f t="shared" si="6"/>
        <v>0</v>
      </c>
      <c r="D36" s="424">
        <f t="shared" si="6"/>
        <v>0</v>
      </c>
      <c r="E36" s="424">
        <f t="shared" si="6"/>
        <v>0</v>
      </c>
      <c r="F36" s="424">
        <f t="shared" si="6"/>
        <v>7895</v>
      </c>
      <c r="G36" s="339">
        <f t="shared" si="6"/>
        <v>7895</v>
      </c>
    </row>
    <row r="37" spans="1:7" s="1" customFormat="1" ht="12" customHeight="1">
      <c r="A37" s="327" t="s">
        <v>257</v>
      </c>
      <c r="B37" s="413"/>
      <c r="C37" s="411"/>
      <c r="D37" s="411"/>
      <c r="E37" s="411"/>
      <c r="F37" s="411"/>
      <c r="G37" s="324"/>
    </row>
    <row r="38" spans="1:7" s="1" customFormat="1" ht="12" customHeight="1">
      <c r="A38" s="327" t="s">
        <v>258</v>
      </c>
      <c r="B38" s="413"/>
      <c r="C38" s="411"/>
      <c r="D38" s="411"/>
      <c r="E38" s="411"/>
      <c r="F38" s="411"/>
      <c r="G38" s="324"/>
    </row>
    <row r="39" spans="1:7" s="1" customFormat="1" ht="12" customHeight="1">
      <c r="A39" s="327" t="s">
        <v>259</v>
      </c>
      <c r="B39" s="413"/>
      <c r="C39" s="411"/>
      <c r="D39" s="411"/>
      <c r="E39" s="411"/>
      <c r="F39" s="411"/>
      <c r="G39" s="324"/>
    </row>
    <row r="40" spans="1:7" s="1" customFormat="1" ht="12" customHeight="1">
      <c r="A40" s="329" t="s">
        <v>260</v>
      </c>
      <c r="B40" s="413"/>
      <c r="C40" s="411"/>
      <c r="D40" s="411"/>
      <c r="E40" s="411"/>
      <c r="F40" s="411">
        <v>7275</v>
      </c>
      <c r="G40" s="324">
        <v>7275</v>
      </c>
    </row>
    <row r="41" spans="1:7" s="1" customFormat="1" ht="12" customHeight="1" thickBot="1">
      <c r="A41" s="330" t="s">
        <v>387</v>
      </c>
      <c r="B41" s="415"/>
      <c r="C41" s="587"/>
      <c r="D41" s="587"/>
      <c r="E41" s="587"/>
      <c r="F41" s="587">
        <v>620</v>
      </c>
      <c r="G41" s="368">
        <v>620</v>
      </c>
    </row>
    <row r="42" spans="1:7" s="1" customFormat="1" ht="12" customHeight="1" thickBot="1">
      <c r="A42" s="331" t="s">
        <v>261</v>
      </c>
      <c r="B42" s="402">
        <f aca="true" t="shared" si="7" ref="B42:G42">+B43+B44</f>
        <v>720</v>
      </c>
      <c r="C42" s="367">
        <f t="shared" si="7"/>
        <v>720</v>
      </c>
      <c r="D42" s="367">
        <f t="shared" si="7"/>
        <v>720</v>
      </c>
      <c r="E42" s="367">
        <f t="shared" si="7"/>
        <v>3374</v>
      </c>
      <c r="F42" s="367">
        <f t="shared" si="7"/>
        <v>3374</v>
      </c>
      <c r="G42" s="315">
        <f t="shared" si="7"/>
        <v>3374</v>
      </c>
    </row>
    <row r="43" spans="1:7" s="1" customFormat="1" ht="12" customHeight="1">
      <c r="A43" s="313" t="s">
        <v>262</v>
      </c>
      <c r="B43" s="416">
        <v>720</v>
      </c>
      <c r="C43" s="409">
        <v>720</v>
      </c>
      <c r="D43" s="409">
        <v>720</v>
      </c>
      <c r="E43" s="409">
        <v>3374</v>
      </c>
      <c r="F43" s="409">
        <v>3374</v>
      </c>
      <c r="G43" s="322">
        <v>3374</v>
      </c>
    </row>
    <row r="44" spans="1:7" s="1" customFormat="1" ht="12" customHeight="1" thickBot="1">
      <c r="A44" s="332" t="s">
        <v>266</v>
      </c>
      <c r="B44" s="417"/>
      <c r="C44" s="406"/>
      <c r="D44" s="406"/>
      <c r="E44" s="406"/>
      <c r="F44" s="406"/>
      <c r="G44" s="318"/>
    </row>
    <row r="45" spans="1:7" s="1" customFormat="1" ht="12" customHeight="1" thickBot="1">
      <c r="A45" s="331" t="s">
        <v>265</v>
      </c>
      <c r="B45" s="402">
        <f aca="true" t="shared" si="8" ref="B45:G45">+B46+B47+B48</f>
        <v>0</v>
      </c>
      <c r="C45" s="367">
        <f t="shared" si="8"/>
        <v>0</v>
      </c>
      <c r="D45" s="367">
        <f t="shared" si="8"/>
        <v>0</v>
      </c>
      <c r="E45" s="367">
        <f t="shared" si="8"/>
        <v>0</v>
      </c>
      <c r="F45" s="367">
        <f t="shared" si="8"/>
        <v>0</v>
      </c>
      <c r="G45" s="315">
        <f t="shared" si="8"/>
        <v>0</v>
      </c>
    </row>
    <row r="46" spans="1:7" s="1" customFormat="1" ht="12" customHeight="1">
      <c r="A46" s="313" t="s">
        <v>198</v>
      </c>
      <c r="B46" s="418"/>
      <c r="C46" s="588"/>
      <c r="D46" s="588"/>
      <c r="E46" s="588"/>
      <c r="F46" s="588"/>
      <c r="G46" s="369"/>
    </row>
    <row r="47" spans="1:7" s="1" customFormat="1" ht="12" customHeight="1">
      <c r="A47" s="327" t="s">
        <v>199</v>
      </c>
      <c r="B47" s="411"/>
      <c r="C47" s="411"/>
      <c r="D47" s="411"/>
      <c r="E47" s="411"/>
      <c r="F47" s="411"/>
      <c r="G47" s="324"/>
    </row>
    <row r="48" spans="1:7" s="1" customFormat="1" ht="12" customHeight="1" thickBot="1">
      <c r="A48" s="332" t="s">
        <v>263</v>
      </c>
      <c r="B48" s="419"/>
      <c r="C48" s="589"/>
      <c r="D48" s="589"/>
      <c r="E48" s="589"/>
      <c r="F48" s="589"/>
      <c r="G48" s="370"/>
    </row>
    <row r="49" spans="1:9" s="1" customFormat="1" ht="17.25" customHeight="1" thickBot="1">
      <c r="A49" s="333" t="s">
        <v>264</v>
      </c>
      <c r="B49" s="420">
        <v>550</v>
      </c>
      <c r="C49" s="420">
        <v>550</v>
      </c>
      <c r="D49" s="420">
        <v>550</v>
      </c>
      <c r="E49" s="420">
        <v>550</v>
      </c>
      <c r="F49" s="420">
        <v>550</v>
      </c>
      <c r="G49" s="334">
        <v>550</v>
      </c>
      <c r="I49" s="9"/>
    </row>
    <row r="50" spans="1:7" s="1" customFormat="1" ht="12" customHeight="1" thickBot="1">
      <c r="A50" s="335" t="s">
        <v>203</v>
      </c>
      <c r="B50" s="421">
        <f aca="true" t="shared" si="9" ref="B50:G50">+B6+B11+B20+B21+B29+B42+B45+B49</f>
        <v>173215</v>
      </c>
      <c r="C50" s="421">
        <f t="shared" si="9"/>
        <v>180234</v>
      </c>
      <c r="D50" s="421">
        <f t="shared" si="9"/>
        <v>182930</v>
      </c>
      <c r="E50" s="421">
        <f t="shared" si="9"/>
        <v>195261</v>
      </c>
      <c r="F50" s="421">
        <f t="shared" si="9"/>
        <v>213089</v>
      </c>
      <c r="G50" s="336">
        <f t="shared" si="9"/>
        <v>213089</v>
      </c>
    </row>
    <row r="51" spans="1:7" s="1" customFormat="1" ht="12" customHeight="1" thickBot="1">
      <c r="A51" s="311" t="s">
        <v>267</v>
      </c>
      <c r="B51" s="422">
        <f aca="true" t="shared" si="10" ref="B51:G51">+B52+B58</f>
        <v>5362</v>
      </c>
      <c r="C51" s="422">
        <f t="shared" si="10"/>
        <v>5362</v>
      </c>
      <c r="D51" s="422">
        <f t="shared" si="10"/>
        <v>5362</v>
      </c>
      <c r="E51" s="422">
        <f t="shared" si="10"/>
        <v>5362</v>
      </c>
      <c r="F51" s="422">
        <f t="shared" si="10"/>
        <v>5481</v>
      </c>
      <c r="G51" s="337">
        <f t="shared" si="10"/>
        <v>5481</v>
      </c>
    </row>
    <row r="52" spans="1:7" s="1" customFormat="1" ht="12" customHeight="1">
      <c r="A52" s="326" t="s">
        <v>350</v>
      </c>
      <c r="B52" s="423">
        <f aca="true" t="shared" si="11" ref="B52:G52">+B53+B54+B55+B56+B57</f>
        <v>5362</v>
      </c>
      <c r="C52" s="423">
        <f t="shared" si="11"/>
        <v>5362</v>
      </c>
      <c r="D52" s="423">
        <f t="shared" si="11"/>
        <v>5362</v>
      </c>
      <c r="E52" s="423">
        <f t="shared" si="11"/>
        <v>5362</v>
      </c>
      <c r="F52" s="423">
        <f t="shared" si="11"/>
        <v>5481</v>
      </c>
      <c r="G52" s="338">
        <f t="shared" si="11"/>
        <v>5481</v>
      </c>
    </row>
    <row r="53" spans="1:7" s="1" customFormat="1" ht="12" customHeight="1">
      <c r="A53" s="327" t="s">
        <v>269</v>
      </c>
      <c r="B53" s="411">
        <v>5362</v>
      </c>
      <c r="C53" s="411">
        <v>5362</v>
      </c>
      <c r="D53" s="411">
        <v>5362</v>
      </c>
      <c r="E53" s="411">
        <v>5362</v>
      </c>
      <c r="F53" s="411">
        <v>5481</v>
      </c>
      <c r="G53" s="324">
        <v>5481</v>
      </c>
    </row>
    <row r="54" spans="1:7" s="1" customFormat="1" ht="12" customHeight="1">
      <c r="A54" s="327" t="s">
        <v>270</v>
      </c>
      <c r="B54" s="411"/>
      <c r="C54" s="411"/>
      <c r="D54" s="411"/>
      <c r="E54" s="411"/>
      <c r="F54" s="411"/>
      <c r="G54" s="324"/>
    </row>
    <row r="55" spans="1:7" s="1" customFormat="1" ht="12" customHeight="1">
      <c r="A55" s="327" t="s">
        <v>271</v>
      </c>
      <c r="B55" s="411"/>
      <c r="C55" s="411"/>
      <c r="D55" s="411"/>
      <c r="E55" s="411"/>
      <c r="F55" s="411"/>
      <c r="G55" s="324"/>
    </row>
    <row r="56" spans="1:7" s="1" customFormat="1" ht="12" customHeight="1">
      <c r="A56" s="327" t="s">
        <v>272</v>
      </c>
      <c r="B56" s="411"/>
      <c r="C56" s="411"/>
      <c r="D56" s="411"/>
      <c r="E56" s="411"/>
      <c r="F56" s="411"/>
      <c r="G56" s="324"/>
    </row>
    <row r="57" spans="1:7" s="1" customFormat="1" ht="12" customHeight="1">
      <c r="A57" s="327" t="s">
        <v>273</v>
      </c>
      <c r="B57" s="411"/>
      <c r="C57" s="411"/>
      <c r="D57" s="411"/>
      <c r="E57" s="411"/>
      <c r="F57" s="411"/>
      <c r="G57" s="324"/>
    </row>
    <row r="58" spans="1:7" s="1" customFormat="1" ht="12" customHeight="1">
      <c r="A58" s="328" t="s">
        <v>349</v>
      </c>
      <c r="B58" s="424">
        <f aca="true" t="shared" si="12" ref="B58:G58">+B59+B60+B61+B62+B63</f>
        <v>0</v>
      </c>
      <c r="C58" s="424">
        <f t="shared" si="12"/>
        <v>0</v>
      </c>
      <c r="D58" s="424">
        <f t="shared" si="12"/>
        <v>0</v>
      </c>
      <c r="E58" s="424">
        <f t="shared" si="12"/>
        <v>0</v>
      </c>
      <c r="F58" s="424">
        <f t="shared" si="12"/>
        <v>0</v>
      </c>
      <c r="G58" s="339">
        <f t="shared" si="12"/>
        <v>0</v>
      </c>
    </row>
    <row r="59" spans="1:7" s="1" customFormat="1" ht="12" customHeight="1">
      <c r="A59" s="327" t="s">
        <v>275</v>
      </c>
      <c r="B59" s="411"/>
      <c r="C59" s="411"/>
      <c r="D59" s="411"/>
      <c r="E59" s="411"/>
      <c r="F59" s="411"/>
      <c r="G59" s="324"/>
    </row>
    <row r="60" spans="1:7" s="1" customFormat="1" ht="12" customHeight="1">
      <c r="A60" s="327" t="s">
        <v>276</v>
      </c>
      <c r="B60" s="411"/>
      <c r="C60" s="411"/>
      <c r="D60" s="411"/>
      <c r="E60" s="411"/>
      <c r="F60" s="411"/>
      <c r="G60" s="324"/>
    </row>
    <row r="61" spans="1:7" s="1" customFormat="1" ht="12" customHeight="1">
      <c r="A61" s="327" t="s">
        <v>277</v>
      </c>
      <c r="B61" s="411"/>
      <c r="C61" s="411"/>
      <c r="D61" s="411"/>
      <c r="E61" s="411"/>
      <c r="F61" s="411"/>
      <c r="G61" s="324"/>
    </row>
    <row r="62" spans="1:7" s="1" customFormat="1" ht="12" customHeight="1">
      <c r="A62" s="327" t="s">
        <v>278</v>
      </c>
      <c r="B62" s="411"/>
      <c r="C62" s="411"/>
      <c r="D62" s="411"/>
      <c r="E62" s="411"/>
      <c r="F62" s="411"/>
      <c r="G62" s="324"/>
    </row>
    <row r="63" spans="1:7" s="1" customFormat="1" ht="12" customHeight="1" thickBot="1">
      <c r="A63" s="332" t="s">
        <v>279</v>
      </c>
      <c r="B63" s="425"/>
      <c r="C63" s="425"/>
      <c r="D63" s="425"/>
      <c r="E63" s="425"/>
      <c r="F63" s="425"/>
      <c r="G63" s="340"/>
    </row>
    <row r="64" spans="1:7" s="1" customFormat="1" ht="12" customHeight="1" thickBot="1">
      <c r="A64" s="311" t="s">
        <v>347</v>
      </c>
      <c r="B64" s="422">
        <f aca="true" t="shared" si="13" ref="B64:G64">+B50+B51</f>
        <v>178577</v>
      </c>
      <c r="C64" s="422">
        <f t="shared" si="13"/>
        <v>185596</v>
      </c>
      <c r="D64" s="422">
        <f t="shared" si="13"/>
        <v>188292</v>
      </c>
      <c r="E64" s="422">
        <f t="shared" si="13"/>
        <v>200623</v>
      </c>
      <c r="F64" s="422">
        <f t="shared" si="13"/>
        <v>218570</v>
      </c>
      <c r="G64" s="337">
        <f t="shared" si="13"/>
        <v>218570</v>
      </c>
    </row>
    <row r="65" spans="1:7" s="1" customFormat="1" ht="13.5" customHeight="1" thickBot="1">
      <c r="A65" s="333" t="s">
        <v>281</v>
      </c>
      <c r="B65" s="426"/>
      <c r="C65" s="426"/>
      <c r="D65" s="426"/>
      <c r="E65" s="426"/>
      <c r="F65" s="426"/>
      <c r="G65" s="341"/>
    </row>
    <row r="66" spans="1:7" s="1" customFormat="1" ht="12" customHeight="1" thickBot="1">
      <c r="A66" s="311" t="s">
        <v>348</v>
      </c>
      <c r="B66" s="422">
        <f aca="true" t="shared" si="14" ref="B66:G66">+B64+B65</f>
        <v>178577</v>
      </c>
      <c r="C66" s="422">
        <f t="shared" si="14"/>
        <v>185596</v>
      </c>
      <c r="D66" s="422">
        <f t="shared" si="14"/>
        <v>188292</v>
      </c>
      <c r="E66" s="422">
        <f t="shared" si="14"/>
        <v>200623</v>
      </c>
      <c r="F66" s="422">
        <f t="shared" si="14"/>
        <v>218570</v>
      </c>
      <c r="G66" s="337">
        <f t="shared" si="14"/>
        <v>218570</v>
      </c>
    </row>
    <row r="67" spans="1:7" s="1" customFormat="1" ht="83.25" customHeight="1">
      <c r="A67" s="342"/>
      <c r="B67" s="342"/>
      <c r="C67" s="342"/>
      <c r="D67" s="342"/>
      <c r="E67" s="342"/>
      <c r="F67" s="342"/>
      <c r="G67" s="343"/>
    </row>
    <row r="68" spans="1:7" ht="16.5" customHeight="1">
      <c r="A68" s="727"/>
      <c r="B68" s="727"/>
      <c r="C68" s="727"/>
      <c r="D68" s="727"/>
      <c r="E68" s="727"/>
      <c r="F68" s="727"/>
      <c r="G68" s="727"/>
    </row>
    <row r="69" spans="1:7" s="115" customFormat="1" ht="16.5" customHeight="1" thickBot="1">
      <c r="A69" s="382"/>
      <c r="B69" s="382"/>
      <c r="C69" s="382"/>
      <c r="D69" s="382"/>
      <c r="E69" s="382"/>
      <c r="F69" s="382"/>
      <c r="G69" s="344" t="s">
        <v>314</v>
      </c>
    </row>
    <row r="70" spans="1:7" ht="39.75" customHeight="1" thickBot="1">
      <c r="A70" s="308" t="s">
        <v>76</v>
      </c>
      <c r="B70" s="591" t="s">
        <v>463</v>
      </c>
      <c r="C70" s="591" t="s">
        <v>473</v>
      </c>
      <c r="D70" s="591" t="s">
        <v>474</v>
      </c>
      <c r="E70" s="591" t="s">
        <v>480</v>
      </c>
      <c r="F70" s="591" t="s">
        <v>485</v>
      </c>
      <c r="G70" s="592" t="s">
        <v>485</v>
      </c>
    </row>
    <row r="71" spans="1:7" s="8" customFormat="1" ht="12" customHeight="1" thickBot="1">
      <c r="A71" s="308">
        <v>2</v>
      </c>
      <c r="B71" s="385">
        <v>3</v>
      </c>
      <c r="C71" s="385">
        <v>4</v>
      </c>
      <c r="D71" s="385">
        <v>5</v>
      </c>
      <c r="E71" s="385">
        <v>6</v>
      </c>
      <c r="F71" s="385">
        <v>7</v>
      </c>
      <c r="G71" s="309">
        <v>8</v>
      </c>
    </row>
    <row r="72" spans="1:7" ht="12" customHeight="1" thickBot="1">
      <c r="A72" s="435" t="s">
        <v>466</v>
      </c>
      <c r="B72" s="436">
        <f aca="true" t="shared" si="15" ref="B72:G72">+B73+B74+B75+B76+B77</f>
        <v>178027</v>
      </c>
      <c r="C72" s="436">
        <f t="shared" si="15"/>
        <v>185046</v>
      </c>
      <c r="D72" s="436">
        <f t="shared" si="15"/>
        <v>187742</v>
      </c>
      <c r="E72" s="436">
        <f t="shared" si="15"/>
        <v>200073</v>
      </c>
      <c r="F72" s="436">
        <f t="shared" si="15"/>
        <v>210125</v>
      </c>
      <c r="G72" s="437">
        <f t="shared" si="15"/>
        <v>210125</v>
      </c>
    </row>
    <row r="73" spans="1:7" ht="12" customHeight="1">
      <c r="A73" s="438" t="s">
        <v>77</v>
      </c>
      <c r="B73" s="439">
        <v>70732</v>
      </c>
      <c r="C73" s="439">
        <v>70732</v>
      </c>
      <c r="D73" s="439">
        <v>72472</v>
      </c>
      <c r="E73" s="439">
        <v>73795</v>
      </c>
      <c r="F73" s="439">
        <v>77094</v>
      </c>
      <c r="G73" s="440">
        <v>77094</v>
      </c>
    </row>
    <row r="74" spans="1:7" ht="12" customHeight="1">
      <c r="A74" s="441" t="s">
        <v>204</v>
      </c>
      <c r="B74" s="442">
        <v>17429</v>
      </c>
      <c r="C74" s="442">
        <v>17429</v>
      </c>
      <c r="D74" s="442">
        <v>17899</v>
      </c>
      <c r="E74" s="442">
        <v>18256</v>
      </c>
      <c r="F74" s="442">
        <v>18976</v>
      </c>
      <c r="G74" s="443">
        <v>18976</v>
      </c>
    </row>
    <row r="75" spans="1:7" ht="12" customHeight="1">
      <c r="A75" s="441" t="s">
        <v>142</v>
      </c>
      <c r="B75" s="444">
        <v>70092</v>
      </c>
      <c r="C75" s="444">
        <v>77111</v>
      </c>
      <c r="D75" s="444">
        <v>77111</v>
      </c>
      <c r="E75" s="444">
        <v>87315</v>
      </c>
      <c r="F75" s="444">
        <v>90598</v>
      </c>
      <c r="G75" s="445">
        <v>90598</v>
      </c>
    </row>
    <row r="76" spans="1:7" ht="12" customHeight="1">
      <c r="A76" s="446" t="s">
        <v>205</v>
      </c>
      <c r="B76" s="444">
        <v>105</v>
      </c>
      <c r="C76" s="444">
        <v>105</v>
      </c>
      <c r="D76" s="444">
        <v>105</v>
      </c>
      <c r="E76" s="444">
        <v>105</v>
      </c>
      <c r="F76" s="444">
        <v>105</v>
      </c>
      <c r="G76" s="445">
        <v>105</v>
      </c>
    </row>
    <row r="77" spans="1:7" ht="12" customHeight="1">
      <c r="A77" s="447" t="s">
        <v>206</v>
      </c>
      <c r="B77" s="444">
        <f aca="true" t="shared" si="16" ref="B77:G77">B79+B80+B81</f>
        <v>19669</v>
      </c>
      <c r="C77" s="444">
        <f t="shared" si="16"/>
        <v>19669</v>
      </c>
      <c r="D77" s="444">
        <f t="shared" si="16"/>
        <v>20155</v>
      </c>
      <c r="E77" s="444">
        <f t="shared" si="16"/>
        <v>20602</v>
      </c>
      <c r="F77" s="444">
        <f t="shared" si="16"/>
        <v>23352</v>
      </c>
      <c r="G77" s="445">
        <f t="shared" si="16"/>
        <v>23352</v>
      </c>
    </row>
    <row r="78" spans="1:7" ht="12" customHeight="1">
      <c r="A78" s="441" t="s">
        <v>224</v>
      </c>
      <c r="B78" s="444"/>
      <c r="C78" s="444"/>
      <c r="D78" s="444"/>
      <c r="E78" s="444"/>
      <c r="F78" s="444"/>
      <c r="G78" s="445"/>
    </row>
    <row r="79" spans="1:7" ht="12" customHeight="1">
      <c r="A79" s="448" t="s">
        <v>225</v>
      </c>
      <c r="B79" s="444">
        <v>14788</v>
      </c>
      <c r="C79" s="444">
        <v>14788</v>
      </c>
      <c r="D79" s="444">
        <v>14858</v>
      </c>
      <c r="E79" s="444">
        <v>15305</v>
      </c>
      <c r="F79" s="444">
        <v>17137</v>
      </c>
      <c r="G79" s="445">
        <v>17137</v>
      </c>
    </row>
    <row r="80" spans="1:7" ht="12" customHeight="1">
      <c r="A80" s="448" t="s">
        <v>294</v>
      </c>
      <c r="B80" s="444">
        <v>3132</v>
      </c>
      <c r="C80" s="444">
        <v>3132</v>
      </c>
      <c r="D80" s="444">
        <v>3388</v>
      </c>
      <c r="E80" s="444">
        <v>3388</v>
      </c>
      <c r="F80" s="444">
        <v>3797</v>
      </c>
      <c r="G80" s="594">
        <v>3772</v>
      </c>
    </row>
    <row r="81" spans="1:7" ht="12" customHeight="1">
      <c r="A81" s="449" t="s">
        <v>226</v>
      </c>
      <c r="B81" s="444">
        <v>1749</v>
      </c>
      <c r="C81" s="444">
        <v>1749</v>
      </c>
      <c r="D81" s="444">
        <v>1909</v>
      </c>
      <c r="E81" s="444">
        <v>1909</v>
      </c>
      <c r="F81" s="444">
        <v>2418</v>
      </c>
      <c r="G81" s="594">
        <v>2443</v>
      </c>
    </row>
    <row r="82" spans="1:7" ht="12" customHeight="1">
      <c r="A82" s="450" t="s">
        <v>227</v>
      </c>
      <c r="B82" s="444"/>
      <c r="C82" s="444"/>
      <c r="D82" s="444"/>
      <c r="E82" s="444"/>
      <c r="F82" s="444"/>
      <c r="G82" s="445"/>
    </row>
    <row r="83" spans="1:7" ht="12" customHeight="1">
      <c r="A83" s="450" t="s">
        <v>228</v>
      </c>
      <c r="B83" s="444"/>
      <c r="C83" s="444"/>
      <c r="D83" s="444"/>
      <c r="E83" s="444"/>
      <c r="F83" s="444"/>
      <c r="G83" s="445"/>
    </row>
    <row r="84" spans="1:7" ht="12" customHeight="1" thickBot="1">
      <c r="A84" s="451" t="s">
        <v>229</v>
      </c>
      <c r="B84" s="452"/>
      <c r="C84" s="452"/>
      <c r="D84" s="452"/>
      <c r="E84" s="452"/>
      <c r="F84" s="452"/>
      <c r="G84" s="453"/>
    </row>
    <row r="85" spans="1:7" ht="12" customHeight="1" thickBot="1">
      <c r="A85" s="454" t="s">
        <v>467</v>
      </c>
      <c r="B85" s="455">
        <f aca="true" t="shared" si="17" ref="B85:G85">+B86+B87+B88</f>
        <v>50</v>
      </c>
      <c r="C85" s="455">
        <f t="shared" si="17"/>
        <v>50</v>
      </c>
      <c r="D85" s="455">
        <f t="shared" si="17"/>
        <v>50</v>
      </c>
      <c r="E85" s="455">
        <f t="shared" si="17"/>
        <v>50</v>
      </c>
      <c r="F85" s="455">
        <f t="shared" si="17"/>
        <v>7945</v>
      </c>
      <c r="G85" s="456">
        <f t="shared" si="17"/>
        <v>8445</v>
      </c>
    </row>
    <row r="86" spans="1:7" ht="12" customHeight="1">
      <c r="A86" s="441" t="s">
        <v>295</v>
      </c>
      <c r="B86" s="457"/>
      <c r="C86" s="457"/>
      <c r="D86" s="457"/>
      <c r="E86" s="457"/>
      <c r="F86" s="457">
        <v>7895</v>
      </c>
      <c r="G86" s="458">
        <v>7895</v>
      </c>
    </row>
    <row r="87" spans="1:7" ht="12" customHeight="1">
      <c r="A87" s="459" t="s">
        <v>208</v>
      </c>
      <c r="B87" s="442"/>
      <c r="C87" s="442"/>
      <c r="D87" s="442"/>
      <c r="E87" s="442"/>
      <c r="F87" s="442"/>
      <c r="G87" s="443"/>
    </row>
    <row r="88" spans="1:7" ht="12" customHeight="1">
      <c r="A88" s="460" t="s">
        <v>322</v>
      </c>
      <c r="B88" s="461">
        <v>50</v>
      </c>
      <c r="C88" s="442">
        <v>50</v>
      </c>
      <c r="D88" s="442">
        <v>50</v>
      </c>
      <c r="E88" s="442">
        <v>50</v>
      </c>
      <c r="F88" s="442">
        <v>50</v>
      </c>
      <c r="G88" s="443">
        <v>550</v>
      </c>
    </row>
    <row r="89" spans="1:7" ht="24" customHeight="1">
      <c r="A89" s="460" t="s">
        <v>388</v>
      </c>
      <c r="B89" s="461">
        <v>50</v>
      </c>
      <c r="C89" s="442">
        <v>50</v>
      </c>
      <c r="D89" s="442">
        <v>50</v>
      </c>
      <c r="E89" s="442">
        <v>50</v>
      </c>
      <c r="F89" s="442">
        <v>50</v>
      </c>
      <c r="G89" s="443">
        <v>50</v>
      </c>
    </row>
    <row r="90" spans="1:7" ht="21" customHeight="1">
      <c r="A90" s="460" t="s">
        <v>323</v>
      </c>
      <c r="B90" s="461"/>
      <c r="C90" s="442"/>
      <c r="D90" s="442"/>
      <c r="E90" s="442"/>
      <c r="F90" s="442"/>
      <c r="G90" s="593"/>
    </row>
    <row r="91" spans="1:7" ht="15.75">
      <c r="A91" s="460" t="s">
        <v>324</v>
      </c>
      <c r="B91" s="461"/>
      <c r="C91" s="442"/>
      <c r="D91" s="442"/>
      <c r="E91" s="442"/>
      <c r="F91" s="442"/>
      <c r="G91" s="443"/>
    </row>
    <row r="92" spans="1:7" ht="12" customHeight="1">
      <c r="A92" s="462" t="s">
        <v>299</v>
      </c>
      <c r="B92" s="461"/>
      <c r="C92" s="442"/>
      <c r="D92" s="442"/>
      <c r="E92" s="442"/>
      <c r="F92" s="442"/>
      <c r="G92" s="443"/>
    </row>
    <row r="93" spans="1:7" ht="12" customHeight="1">
      <c r="A93" s="462" t="s">
        <v>300</v>
      </c>
      <c r="B93" s="461"/>
      <c r="C93" s="442"/>
      <c r="D93" s="442"/>
      <c r="E93" s="442"/>
      <c r="F93" s="442"/>
      <c r="G93" s="443"/>
    </row>
    <row r="94" spans="1:7" ht="12" customHeight="1" thickBot="1">
      <c r="A94" s="462" t="s">
        <v>488</v>
      </c>
      <c r="B94" s="461"/>
      <c r="C94" s="442"/>
      <c r="D94" s="442"/>
      <c r="E94" s="442"/>
      <c r="F94" s="442"/>
      <c r="G94" s="595">
        <v>500</v>
      </c>
    </row>
    <row r="95" spans="1:7" ht="12" customHeight="1" thickBot="1">
      <c r="A95" s="463" t="s">
        <v>325</v>
      </c>
      <c r="B95" s="455">
        <f aca="true" t="shared" si="18" ref="B95:G95">+B96+B97</f>
        <v>0</v>
      </c>
      <c r="C95" s="455">
        <f t="shared" si="18"/>
        <v>0</v>
      </c>
      <c r="D95" s="455">
        <f t="shared" si="18"/>
        <v>0</v>
      </c>
      <c r="E95" s="455">
        <f t="shared" si="18"/>
        <v>0</v>
      </c>
      <c r="F95" s="455">
        <f t="shared" si="18"/>
        <v>0</v>
      </c>
      <c r="G95" s="456">
        <f t="shared" si="18"/>
        <v>0</v>
      </c>
    </row>
    <row r="96" spans="1:7" ht="12" customHeight="1">
      <c r="A96" s="464" t="s">
        <v>90</v>
      </c>
      <c r="B96" s="457"/>
      <c r="C96" s="457"/>
      <c r="D96" s="457"/>
      <c r="E96" s="457"/>
      <c r="F96" s="457"/>
      <c r="G96" s="458"/>
    </row>
    <row r="97" spans="1:7" ht="12" customHeight="1" thickBot="1">
      <c r="A97" s="459" t="s">
        <v>91</v>
      </c>
      <c r="B97" s="444"/>
      <c r="C97" s="444"/>
      <c r="D97" s="444"/>
      <c r="E97" s="444"/>
      <c r="F97" s="444"/>
      <c r="G97" s="445"/>
    </row>
    <row r="98" spans="1:7" s="112" customFormat="1" ht="12" customHeight="1" thickBot="1">
      <c r="A98" s="465" t="s">
        <v>301</v>
      </c>
      <c r="B98" s="466"/>
      <c r="C98" s="590"/>
      <c r="D98" s="590"/>
      <c r="E98" s="590"/>
      <c r="F98" s="590"/>
      <c r="G98" s="467"/>
    </row>
    <row r="99" spans="1:7" ht="12" customHeight="1" thickBot="1">
      <c r="A99" s="468" t="s">
        <v>157</v>
      </c>
      <c r="B99" s="436">
        <f aca="true" t="shared" si="19" ref="B99:G99">+B72+B85+B95+B98</f>
        <v>178077</v>
      </c>
      <c r="C99" s="436">
        <f t="shared" si="19"/>
        <v>185096</v>
      </c>
      <c r="D99" s="436">
        <f t="shared" si="19"/>
        <v>187792</v>
      </c>
      <c r="E99" s="436">
        <f t="shared" si="19"/>
        <v>200123</v>
      </c>
      <c r="F99" s="436">
        <f t="shared" si="19"/>
        <v>218070</v>
      </c>
      <c r="G99" s="437">
        <f t="shared" si="19"/>
        <v>218570</v>
      </c>
    </row>
    <row r="100" spans="1:7" ht="12" customHeight="1" thickBot="1">
      <c r="A100" s="465" t="s">
        <v>389</v>
      </c>
      <c r="B100" s="455">
        <f aca="true" t="shared" si="20" ref="B100:G100">+B101+B109</f>
        <v>500</v>
      </c>
      <c r="C100" s="455">
        <f t="shared" si="20"/>
        <v>500</v>
      </c>
      <c r="D100" s="455">
        <f t="shared" si="20"/>
        <v>500</v>
      </c>
      <c r="E100" s="455">
        <f t="shared" si="20"/>
        <v>500</v>
      </c>
      <c r="F100" s="455">
        <f t="shared" si="20"/>
        <v>500</v>
      </c>
      <c r="G100" s="456">
        <f t="shared" si="20"/>
        <v>0</v>
      </c>
    </row>
    <row r="101" spans="1:7" ht="12" customHeight="1" thickBot="1">
      <c r="A101" s="469" t="s">
        <v>390</v>
      </c>
      <c r="B101" s="470">
        <f aca="true" t="shared" si="21" ref="B101:G101">+B102+B103+B104+B105+B106+B107+B108</f>
        <v>0</v>
      </c>
      <c r="C101" s="470">
        <f t="shared" si="21"/>
        <v>0</v>
      </c>
      <c r="D101" s="470">
        <f t="shared" si="21"/>
        <v>0</v>
      </c>
      <c r="E101" s="470">
        <f t="shared" si="21"/>
        <v>0</v>
      </c>
      <c r="F101" s="470">
        <f t="shared" si="21"/>
        <v>0</v>
      </c>
      <c r="G101" s="471">
        <f t="shared" si="21"/>
        <v>0</v>
      </c>
    </row>
    <row r="102" spans="1:7" ht="12" customHeight="1">
      <c r="A102" s="472" t="s">
        <v>302</v>
      </c>
      <c r="B102" s="473"/>
      <c r="C102" s="473"/>
      <c r="D102" s="473"/>
      <c r="E102" s="473"/>
      <c r="F102" s="473"/>
      <c r="G102" s="474"/>
    </row>
    <row r="103" spans="1:7" ht="12" customHeight="1">
      <c r="A103" s="460" t="s">
        <v>303</v>
      </c>
      <c r="B103" s="475"/>
      <c r="C103" s="475"/>
      <c r="D103" s="475"/>
      <c r="E103" s="475"/>
      <c r="F103" s="475"/>
      <c r="G103" s="476"/>
    </row>
    <row r="104" spans="1:7" ht="12" customHeight="1">
      <c r="A104" s="460" t="s">
        <v>304</v>
      </c>
      <c r="B104" s="475"/>
      <c r="C104" s="475"/>
      <c r="D104" s="475"/>
      <c r="E104" s="475"/>
      <c r="F104" s="475"/>
      <c r="G104" s="476"/>
    </row>
    <row r="105" spans="1:7" ht="12" customHeight="1">
      <c r="A105" s="460" t="s">
        <v>305</v>
      </c>
      <c r="B105" s="475"/>
      <c r="C105" s="475"/>
      <c r="D105" s="475"/>
      <c r="E105" s="475"/>
      <c r="F105" s="475"/>
      <c r="G105" s="476"/>
    </row>
    <row r="106" spans="1:7" ht="12" customHeight="1">
      <c r="A106" s="460" t="s">
        <v>306</v>
      </c>
      <c r="B106" s="475"/>
      <c r="C106" s="475"/>
      <c r="D106" s="475"/>
      <c r="E106" s="475"/>
      <c r="F106" s="475"/>
      <c r="G106" s="476"/>
    </row>
    <row r="107" spans="1:7" ht="12" customHeight="1">
      <c r="A107" s="460" t="s">
        <v>307</v>
      </c>
      <c r="B107" s="475"/>
      <c r="C107" s="475"/>
      <c r="D107" s="475"/>
      <c r="E107" s="475"/>
      <c r="F107" s="475"/>
      <c r="G107" s="476"/>
    </row>
    <row r="108" spans="1:7" ht="12" customHeight="1" thickBot="1">
      <c r="A108" s="477" t="s">
        <v>308</v>
      </c>
      <c r="B108" s="478"/>
      <c r="C108" s="478"/>
      <c r="D108" s="478"/>
      <c r="E108" s="478"/>
      <c r="F108" s="478"/>
      <c r="G108" s="479"/>
    </row>
    <row r="109" spans="1:7" ht="14.25" customHeight="1" thickBot="1">
      <c r="A109" s="469" t="s">
        <v>435</v>
      </c>
      <c r="B109" s="470">
        <f aca="true" t="shared" si="22" ref="B109:G109">+B110+B111+B112+B113+B114+B115+B116+B117</f>
        <v>500</v>
      </c>
      <c r="C109" s="470">
        <f t="shared" si="22"/>
        <v>500</v>
      </c>
      <c r="D109" s="470">
        <f t="shared" si="22"/>
        <v>500</v>
      </c>
      <c r="E109" s="470">
        <f t="shared" si="22"/>
        <v>500</v>
      </c>
      <c r="F109" s="470">
        <f t="shared" si="22"/>
        <v>500</v>
      </c>
      <c r="G109" s="471">
        <f t="shared" si="22"/>
        <v>0</v>
      </c>
    </row>
    <row r="110" spans="1:7" ht="12" customHeight="1">
      <c r="A110" s="472" t="s">
        <v>302</v>
      </c>
      <c r="B110" s="473"/>
      <c r="C110" s="473"/>
      <c r="D110" s="473"/>
      <c r="E110" s="473"/>
      <c r="F110" s="473"/>
      <c r="G110" s="474"/>
    </row>
    <row r="111" spans="1:7" ht="12" customHeight="1">
      <c r="A111" s="460" t="s">
        <v>309</v>
      </c>
      <c r="B111" s="475"/>
      <c r="C111" s="475"/>
      <c r="D111" s="475"/>
      <c r="E111" s="475"/>
      <c r="F111" s="475"/>
      <c r="G111" s="476"/>
    </row>
    <row r="112" spans="1:7" ht="12" customHeight="1">
      <c r="A112" s="460" t="s">
        <v>304</v>
      </c>
      <c r="B112" s="475"/>
      <c r="C112" s="475"/>
      <c r="D112" s="475"/>
      <c r="E112" s="475"/>
      <c r="F112" s="475"/>
      <c r="G112" s="476"/>
    </row>
    <row r="113" spans="1:7" ht="12" customHeight="1">
      <c r="A113" s="460" t="s">
        <v>305</v>
      </c>
      <c r="B113" s="475">
        <v>500</v>
      </c>
      <c r="C113" s="475">
        <v>500</v>
      </c>
      <c r="D113" s="475">
        <v>500</v>
      </c>
      <c r="E113" s="475">
        <v>500</v>
      </c>
      <c r="F113" s="596">
        <v>500</v>
      </c>
      <c r="G113" s="476"/>
    </row>
    <row r="114" spans="1:7" ht="12" customHeight="1">
      <c r="A114" s="460" t="s">
        <v>306</v>
      </c>
      <c r="B114" s="475"/>
      <c r="C114" s="475"/>
      <c r="D114" s="475"/>
      <c r="E114" s="475"/>
      <c r="F114" s="475"/>
      <c r="G114" s="476"/>
    </row>
    <row r="115" spans="1:7" ht="12" customHeight="1">
      <c r="A115" s="460" t="s">
        <v>310</v>
      </c>
      <c r="B115" s="475"/>
      <c r="C115" s="475"/>
      <c r="D115" s="475"/>
      <c r="E115" s="475"/>
      <c r="F115" s="475"/>
      <c r="G115" s="476"/>
    </row>
    <row r="116" spans="1:7" ht="12" customHeight="1">
      <c r="A116" s="460" t="s">
        <v>308</v>
      </c>
      <c r="B116" s="475"/>
      <c r="C116" s="475"/>
      <c r="D116" s="475"/>
      <c r="E116" s="475"/>
      <c r="F116" s="475"/>
      <c r="G116" s="476"/>
    </row>
    <row r="117" spans="1:7" ht="12" customHeight="1" thickBot="1">
      <c r="A117" s="477" t="s">
        <v>391</v>
      </c>
      <c r="B117" s="478"/>
      <c r="C117" s="478"/>
      <c r="D117" s="478"/>
      <c r="E117" s="478"/>
      <c r="F117" s="478"/>
      <c r="G117" s="479"/>
    </row>
    <row r="118" spans="1:7" ht="12" customHeight="1" thickBot="1">
      <c r="A118" s="465" t="s">
        <v>311</v>
      </c>
      <c r="B118" s="480">
        <f aca="true" t="shared" si="23" ref="B118:G118">+B99+B100</f>
        <v>178577</v>
      </c>
      <c r="C118" s="480">
        <f t="shared" si="23"/>
        <v>185596</v>
      </c>
      <c r="D118" s="480">
        <f t="shared" si="23"/>
        <v>188292</v>
      </c>
      <c r="E118" s="480">
        <f t="shared" si="23"/>
        <v>200623</v>
      </c>
      <c r="F118" s="480">
        <f t="shared" si="23"/>
        <v>218570</v>
      </c>
      <c r="G118" s="481">
        <f t="shared" si="23"/>
        <v>218570</v>
      </c>
    </row>
    <row r="119" spans="1:13" ht="15" customHeight="1" thickBot="1">
      <c r="A119" s="465" t="s">
        <v>312</v>
      </c>
      <c r="B119" s="482"/>
      <c r="C119" s="482"/>
      <c r="D119" s="482"/>
      <c r="E119" s="482"/>
      <c r="F119" s="482"/>
      <c r="G119" s="483"/>
      <c r="J119" s="9"/>
      <c r="K119" s="25"/>
      <c r="L119" s="25"/>
      <c r="M119" s="25"/>
    </row>
    <row r="120" spans="1:7" s="1" customFormat="1" ht="12.75" customHeight="1" thickBot="1">
      <c r="A120" s="484" t="s">
        <v>313</v>
      </c>
      <c r="B120" s="485">
        <f aca="true" t="shared" si="24" ref="B120:G120">+B118+B119</f>
        <v>178577</v>
      </c>
      <c r="C120" s="485">
        <f t="shared" si="24"/>
        <v>185596</v>
      </c>
      <c r="D120" s="485">
        <f t="shared" si="24"/>
        <v>188292</v>
      </c>
      <c r="E120" s="485">
        <f t="shared" si="24"/>
        <v>200623</v>
      </c>
      <c r="F120" s="485">
        <f t="shared" si="24"/>
        <v>218570</v>
      </c>
      <c r="G120" s="486">
        <f t="shared" si="24"/>
        <v>218570</v>
      </c>
    </row>
    <row r="121" spans="1:7" ht="7.5" customHeight="1">
      <c r="A121" s="364"/>
      <c r="B121" s="364"/>
      <c r="C121" s="364"/>
      <c r="D121" s="364"/>
      <c r="E121" s="364"/>
      <c r="F121" s="364"/>
      <c r="G121" s="365"/>
    </row>
    <row r="122" spans="1:7" ht="14.25" customHeight="1">
      <c r="A122" s="726"/>
      <c r="B122" s="726"/>
      <c r="C122" s="726"/>
      <c r="D122" s="726"/>
      <c r="E122" s="726"/>
      <c r="F122" s="726"/>
      <c r="G122" s="726"/>
    </row>
    <row r="123" spans="1:7" ht="10.5" customHeight="1" thickBot="1">
      <c r="A123" s="383"/>
      <c r="B123" s="383"/>
      <c r="C123" s="383"/>
      <c r="D123" s="383"/>
      <c r="E123" s="383"/>
      <c r="F123" s="383"/>
      <c r="G123" s="366" t="s">
        <v>314</v>
      </c>
    </row>
    <row r="124" spans="1:8" ht="27" customHeight="1" thickBot="1">
      <c r="A124" s="454" t="s">
        <v>223</v>
      </c>
      <c r="B124" s="455">
        <f>+B50-B99</f>
        <v>-4862</v>
      </c>
      <c r="C124" s="455">
        <f>+C50-C99</f>
        <v>-4862</v>
      </c>
      <c r="D124" s="456">
        <f>+D50-D99</f>
        <v>-4862</v>
      </c>
      <c r="E124" s="455">
        <v>-4862</v>
      </c>
      <c r="F124" s="456">
        <f>+F50-F99</f>
        <v>-4981</v>
      </c>
      <c r="G124" s="456">
        <f>+G50-G99</f>
        <v>-5481</v>
      </c>
      <c r="H124" s="31"/>
    </row>
    <row r="125" spans="1:7" ht="7.5" customHeight="1">
      <c r="A125" s="488"/>
      <c r="B125" s="488"/>
      <c r="C125" s="488"/>
      <c r="D125" s="488"/>
      <c r="E125" s="488"/>
      <c r="F125" s="488"/>
      <c r="G125" s="489"/>
    </row>
    <row r="126" spans="1:9" ht="13.5" customHeight="1">
      <c r="A126" s="724"/>
      <c r="B126" s="724"/>
      <c r="C126" s="724"/>
      <c r="D126" s="724"/>
      <c r="E126" s="724"/>
      <c r="F126" s="724"/>
      <c r="G126" s="724"/>
      <c r="H126"/>
      <c r="I126"/>
    </row>
    <row r="127" spans="1:7" ht="12.75" customHeight="1" thickBot="1">
      <c r="A127" s="490"/>
      <c r="B127" s="490"/>
      <c r="C127" s="490"/>
      <c r="D127" s="490"/>
      <c r="E127" s="490"/>
      <c r="F127" s="490"/>
      <c r="G127" s="491" t="s">
        <v>314</v>
      </c>
    </row>
    <row r="128" spans="1:7" ht="13.5" customHeight="1" thickBot="1">
      <c r="A128" s="465" t="s">
        <v>468</v>
      </c>
      <c r="B128" s="493"/>
      <c r="C128" s="493"/>
      <c r="D128" s="493"/>
      <c r="E128" s="493"/>
      <c r="F128" s="493"/>
      <c r="G128" s="481">
        <f>IF('2.1.sz.mell  '!D32&lt;&gt;"-",'2.1.sz.mell  '!D32,0)</f>
        <v>0</v>
      </c>
    </row>
    <row r="129" spans="1:7" ht="13.5" customHeight="1" thickBot="1">
      <c r="A129" s="465" t="s">
        <v>469</v>
      </c>
      <c r="B129" s="493"/>
      <c r="C129" s="493"/>
      <c r="D129" s="493"/>
      <c r="E129" s="493"/>
      <c r="F129" s="493"/>
      <c r="G129" s="481">
        <f>IF('2.2.sz.mell  '!D35&lt;&gt;"-",'2.2.sz.mell  '!D35,0)</f>
        <v>0</v>
      </c>
    </row>
    <row r="130" spans="1:7" ht="13.5" customHeight="1" thickBot="1">
      <c r="A130" s="465" t="s">
        <v>326</v>
      </c>
      <c r="B130" s="493"/>
      <c r="C130" s="493"/>
      <c r="D130" s="493"/>
      <c r="E130" s="493"/>
      <c r="F130" s="493"/>
      <c r="G130" s="481">
        <f>G129+G128</f>
        <v>0</v>
      </c>
    </row>
    <row r="131" spans="1:7" ht="7.5" customHeight="1">
      <c r="A131" s="494"/>
      <c r="B131" s="494"/>
      <c r="C131" s="494"/>
      <c r="D131" s="494"/>
      <c r="E131" s="494"/>
      <c r="F131" s="494"/>
      <c r="G131" s="495"/>
    </row>
    <row r="132" spans="1:7" ht="12.75" customHeight="1" thickBot="1">
      <c r="A132" s="490"/>
      <c r="B132" s="490"/>
      <c r="C132" s="490"/>
      <c r="D132" s="490"/>
      <c r="E132" s="490"/>
      <c r="F132" s="490"/>
      <c r="G132" s="491" t="s">
        <v>314</v>
      </c>
    </row>
    <row r="133" spans="1:7" ht="12.75" customHeight="1" thickBot="1">
      <c r="A133" s="465" t="s">
        <v>392</v>
      </c>
      <c r="B133" s="480">
        <f aca="true" t="shared" si="25" ref="B133:G133">+B134-B137</f>
        <v>4862</v>
      </c>
      <c r="C133" s="480">
        <f t="shared" si="25"/>
        <v>4862</v>
      </c>
      <c r="D133" s="480">
        <f t="shared" si="25"/>
        <v>4862</v>
      </c>
      <c r="E133" s="480">
        <f t="shared" si="25"/>
        <v>4862</v>
      </c>
      <c r="F133" s="480">
        <f t="shared" si="25"/>
        <v>4981</v>
      </c>
      <c r="G133" s="481">
        <f t="shared" si="25"/>
        <v>5481</v>
      </c>
    </row>
    <row r="134" spans="1:7" ht="12.75" customHeight="1" thickBot="1">
      <c r="A134" s="496" t="s">
        <v>315</v>
      </c>
      <c r="B134" s="501">
        <f aca="true" t="shared" si="26" ref="B134:G134">+B51</f>
        <v>5362</v>
      </c>
      <c r="C134" s="501">
        <f t="shared" si="26"/>
        <v>5362</v>
      </c>
      <c r="D134" s="501">
        <f t="shared" si="26"/>
        <v>5362</v>
      </c>
      <c r="E134" s="501">
        <f t="shared" si="26"/>
        <v>5362</v>
      </c>
      <c r="F134" s="501">
        <f t="shared" si="26"/>
        <v>5481</v>
      </c>
      <c r="G134" s="497">
        <f t="shared" si="26"/>
        <v>5481</v>
      </c>
    </row>
    <row r="135" spans="1:7" ht="12.75" customHeight="1" thickBot="1">
      <c r="A135" s="469" t="s">
        <v>316</v>
      </c>
      <c r="B135" s="500">
        <v>5362</v>
      </c>
      <c r="C135" s="500">
        <f>+'2.1.sz.mell  '!C27</f>
        <v>5362</v>
      </c>
      <c r="D135" s="500">
        <f>+'2.1.sz.mell  '!C27</f>
        <v>5362</v>
      </c>
      <c r="E135" s="500">
        <f>+'2.1.sz.mell  '!C27</f>
        <v>5362</v>
      </c>
      <c r="F135" s="500">
        <f>+'2.1.sz.mell  '!C27</f>
        <v>5362</v>
      </c>
      <c r="G135" s="499">
        <f>+'2.1.sz.mell  '!D27</f>
        <v>5481</v>
      </c>
    </row>
    <row r="136" spans="1:7" ht="12.75" customHeight="1" thickBot="1">
      <c r="A136" s="469" t="s">
        <v>317</v>
      </c>
      <c r="B136" s="500">
        <v>0</v>
      </c>
      <c r="C136" s="500">
        <f>+'2.2.sz.mell  '!C30</f>
        <v>0</v>
      </c>
      <c r="D136" s="500">
        <f>+'2.2.sz.mell  '!C30</f>
        <v>0</v>
      </c>
      <c r="E136" s="500">
        <f>+'2.2.sz.mell  '!C30</f>
        <v>0</v>
      </c>
      <c r="F136" s="500">
        <f>+'2.2.sz.mell  '!C30</f>
        <v>0</v>
      </c>
      <c r="G136" s="499">
        <f>+'2.2.sz.mell  '!D30</f>
        <v>0</v>
      </c>
    </row>
    <row r="137" spans="1:7" ht="12.75" customHeight="1" thickBot="1">
      <c r="A137" s="496" t="s">
        <v>318</v>
      </c>
      <c r="B137" s="500">
        <v>500</v>
      </c>
      <c r="C137" s="501">
        <f>+C100</f>
        <v>500</v>
      </c>
      <c r="D137" s="501">
        <f>+D100</f>
        <v>500</v>
      </c>
      <c r="E137" s="501">
        <f>+E100</f>
        <v>500</v>
      </c>
      <c r="F137" s="501">
        <f>+F100</f>
        <v>500</v>
      </c>
      <c r="G137" s="497">
        <f>+G100</f>
        <v>0</v>
      </c>
    </row>
    <row r="138" spans="1:7" ht="12.75" customHeight="1" thickBot="1">
      <c r="A138" s="469" t="s">
        <v>319</v>
      </c>
      <c r="B138" s="500">
        <v>0</v>
      </c>
      <c r="C138" s="500">
        <f>+'2.1.sz.mell  '!F27</f>
        <v>0</v>
      </c>
      <c r="D138" s="500">
        <f>+'2.1.sz.mell  '!F27</f>
        <v>0</v>
      </c>
      <c r="E138" s="500">
        <f>+'2.1.sz.mell  '!F27</f>
        <v>0</v>
      </c>
      <c r="F138" s="500">
        <f>+'2.1.sz.mell  '!F27</f>
        <v>0</v>
      </c>
      <c r="G138" s="499">
        <f>+'2.1.sz.mell  '!G27</f>
        <v>0</v>
      </c>
    </row>
    <row r="139" spans="1:7" ht="12.75" customHeight="1" thickBot="1">
      <c r="A139" s="469" t="s">
        <v>320</v>
      </c>
      <c r="B139" s="500">
        <v>500</v>
      </c>
      <c r="C139" s="500">
        <f>+'2.2.sz.mell  '!F30</f>
        <v>500</v>
      </c>
      <c r="D139" s="500">
        <f>+'2.2.sz.mell  '!F30</f>
        <v>500</v>
      </c>
      <c r="E139" s="500">
        <f>+'2.2.sz.mell  '!F30</f>
        <v>500</v>
      </c>
      <c r="F139" s="500">
        <f>+'2.2.sz.mell  '!F30</f>
        <v>500</v>
      </c>
      <c r="G139" s="499">
        <f>+'2.2.sz.mell  '!G30</f>
        <v>0</v>
      </c>
    </row>
  </sheetData>
  <sheetProtection/>
  <mergeCells count="4">
    <mergeCell ref="A126:G126"/>
    <mergeCell ref="A1:G1"/>
    <mergeCell ref="A122:G122"/>
    <mergeCell ref="A68:G6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Murakeresztúr Község Önkormányzat
2013. ÉVI KÖLTSÉGVETÉSÉNEK ÖSSZEVONT MÉRLEGE&amp;10
&amp;R&amp;"Times New Roman CE,Félkövér dőlt"&amp;11 1.1. melléklet a 7/2014. (IV.30.)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17" sqref="C17"/>
    </sheetView>
  </sheetViews>
  <sheetFormatPr defaultColWidth="9.00390625" defaultRowHeight="12.75"/>
  <cols>
    <col min="1" max="1" width="7.875" style="3" customWidth="1"/>
    <col min="2" max="2" width="8.875" style="4" customWidth="1"/>
    <col min="3" max="3" width="68.375" style="4" customWidth="1"/>
    <col min="4" max="4" width="16.875" style="4" customWidth="1"/>
    <col min="5" max="5" width="16.0039062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513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16.5" thickBot="1">
      <c r="A3" s="197" t="s">
        <v>239</v>
      </c>
      <c r="B3" s="198"/>
      <c r="C3" s="376" t="s">
        <v>449</v>
      </c>
      <c r="D3" s="581"/>
      <c r="E3" s="200" t="s">
        <v>461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565">
        <f>SUM(D9:D16)</f>
        <v>1620</v>
      </c>
      <c r="E8" s="213">
        <f>SUM(E9:E16)</f>
        <v>1620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>
        <v>1276</v>
      </c>
      <c r="E10" s="220">
        <v>1276</v>
      </c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>
        <v>344</v>
      </c>
      <c r="E14" s="223">
        <v>344</v>
      </c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133</v>
      </c>
      <c r="E17" s="213">
        <f>SUM(E18:E21)</f>
        <v>133</v>
      </c>
    </row>
    <row r="18" spans="1:5" s="21" customFormat="1" ht="12" customHeight="1">
      <c r="A18" s="218"/>
      <c r="B18" s="215" t="s">
        <v>127</v>
      </c>
      <c r="C18" s="227" t="s">
        <v>25</v>
      </c>
      <c r="D18" s="567">
        <v>133</v>
      </c>
      <c r="E18" s="220">
        <v>133</v>
      </c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34"/>
      <c r="B25" s="379"/>
      <c r="C25" s="380" t="s">
        <v>451</v>
      </c>
      <c r="D25" s="582">
        <v>300</v>
      </c>
      <c r="E25" s="381">
        <v>300</v>
      </c>
    </row>
    <row r="26" spans="1:5" s="20" customFormat="1" ht="12" customHeight="1" thickBot="1">
      <c r="A26" s="228" t="s">
        <v>49</v>
      </c>
      <c r="B26" s="211"/>
      <c r="C26" s="229" t="s">
        <v>445</v>
      </c>
      <c r="D26" s="572"/>
      <c r="E26" s="238"/>
    </row>
    <row r="27" spans="1:5" s="20" customFormat="1" ht="12" customHeight="1" thickBot="1">
      <c r="A27" s="205" t="s">
        <v>50</v>
      </c>
      <c r="B27" s="239"/>
      <c r="C27" s="229" t="s">
        <v>37</v>
      </c>
      <c r="D27" s="521">
        <f>D8+D26+D17+D25</f>
        <v>2053</v>
      </c>
      <c r="E27" s="213">
        <f>E8+E26+E17+E25</f>
        <v>2053</v>
      </c>
    </row>
    <row r="28" spans="1:5" s="21" customFormat="1" ht="12" customHeight="1" thickBot="1">
      <c r="A28" s="241" t="s">
        <v>51</v>
      </c>
      <c r="B28" s="180"/>
      <c r="C28" s="242" t="s">
        <v>452</v>
      </c>
      <c r="D28" s="573">
        <f>+D29+D30</f>
        <v>0</v>
      </c>
      <c r="E28" s="303">
        <f>+E29+E30</f>
        <v>0</v>
      </c>
    </row>
    <row r="29" spans="1:5" s="21" customFormat="1" ht="15" customHeight="1">
      <c r="A29" s="214"/>
      <c r="B29" s="244" t="s">
        <v>108</v>
      </c>
      <c r="C29" s="232" t="s">
        <v>364</v>
      </c>
      <c r="D29" s="570"/>
      <c r="E29" s="233"/>
    </row>
    <row r="30" spans="1:5" s="21" customFormat="1" ht="15" customHeight="1" thickBot="1">
      <c r="A30" s="181"/>
      <c r="B30" s="245" t="s">
        <v>109</v>
      </c>
      <c r="C30" s="246" t="s">
        <v>31</v>
      </c>
      <c r="D30" s="574"/>
      <c r="E30" s="247"/>
    </row>
    <row r="31" spans="1:5" ht="15.75" thickBot="1">
      <c r="A31" s="248" t="s">
        <v>52</v>
      </c>
      <c r="B31" s="249"/>
      <c r="C31" s="250" t="s">
        <v>440</v>
      </c>
      <c r="D31" s="522"/>
      <c r="E31" s="238"/>
    </row>
    <row r="32" spans="1:5" s="13" customFormat="1" ht="16.5" customHeight="1" thickBot="1">
      <c r="A32" s="248" t="s">
        <v>53</v>
      </c>
      <c r="B32" s="252"/>
      <c r="C32" s="253" t="s">
        <v>38</v>
      </c>
      <c r="D32" s="575">
        <f>+D27+D28+D31</f>
        <v>2053</v>
      </c>
      <c r="E32" s="271">
        <f>+E27+E28+E31</f>
        <v>2053</v>
      </c>
    </row>
    <row r="33" spans="1:5" s="22" customFormat="1" ht="12" customHeight="1">
      <c r="A33" s="255"/>
      <c r="B33" s="255"/>
      <c r="C33" s="256"/>
      <c r="D33" s="256"/>
      <c r="E33" s="257"/>
    </row>
    <row r="34" spans="1:5" ht="12" customHeight="1" thickBot="1">
      <c r="A34" s="258"/>
      <c r="B34" s="259"/>
      <c r="C34" s="259"/>
      <c r="D34" s="259"/>
      <c r="E34" s="260"/>
    </row>
    <row r="35" spans="1:5" ht="12" customHeight="1" thickBot="1">
      <c r="A35" s="203"/>
      <c r="B35" s="261"/>
      <c r="C35" s="261" t="s">
        <v>88</v>
      </c>
      <c r="D35" s="261"/>
      <c r="E35" s="254"/>
    </row>
    <row r="36" spans="1:5" ht="12" customHeight="1" thickBot="1">
      <c r="A36" s="228" t="s">
        <v>46</v>
      </c>
      <c r="B36" s="262"/>
      <c r="C36" s="229" t="s">
        <v>24</v>
      </c>
      <c r="D36" s="565">
        <f>SUM(D37:D41)</f>
        <v>2053</v>
      </c>
      <c r="E36" s="213">
        <f>SUM(E37:E41)</f>
        <v>2053</v>
      </c>
    </row>
    <row r="37" spans="1:5" ht="12" customHeight="1">
      <c r="A37" s="263"/>
      <c r="B37" s="264" t="s">
        <v>121</v>
      </c>
      <c r="C37" s="227" t="s">
        <v>77</v>
      </c>
      <c r="D37" s="577">
        <v>35</v>
      </c>
      <c r="E37" s="265">
        <v>35</v>
      </c>
    </row>
    <row r="38" spans="1:5" ht="12" customHeight="1">
      <c r="A38" s="266"/>
      <c r="B38" s="267" t="s">
        <v>122</v>
      </c>
      <c r="C38" s="219" t="s">
        <v>204</v>
      </c>
      <c r="D38" s="578">
        <v>9</v>
      </c>
      <c r="E38" s="268">
        <v>9</v>
      </c>
    </row>
    <row r="39" spans="1:5" ht="12" customHeight="1">
      <c r="A39" s="266"/>
      <c r="B39" s="267" t="s">
        <v>123</v>
      </c>
      <c r="C39" s="219" t="s">
        <v>142</v>
      </c>
      <c r="D39" s="578">
        <v>1904</v>
      </c>
      <c r="E39" s="268">
        <v>1904</v>
      </c>
    </row>
    <row r="40" spans="1:5" s="22" customFormat="1" ht="12" customHeight="1">
      <c r="A40" s="266"/>
      <c r="B40" s="267" t="s">
        <v>124</v>
      </c>
      <c r="C40" s="219" t="s">
        <v>205</v>
      </c>
      <c r="D40" s="578">
        <v>105</v>
      </c>
      <c r="E40" s="268">
        <v>105</v>
      </c>
    </row>
    <row r="41" spans="1:5" ht="12" customHeight="1" thickBot="1">
      <c r="A41" s="266"/>
      <c r="B41" s="267" t="s">
        <v>132</v>
      </c>
      <c r="C41" s="219" t="s">
        <v>206</v>
      </c>
      <c r="D41" s="578"/>
      <c r="E41" s="268"/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0</v>
      </c>
    </row>
    <row r="43" spans="1:5" ht="12" customHeight="1">
      <c r="A43" s="263"/>
      <c r="B43" s="264" t="s">
        <v>127</v>
      </c>
      <c r="C43" s="227" t="s">
        <v>295</v>
      </c>
      <c r="D43" s="577"/>
      <c r="E43" s="265"/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5" customHeight="1">
      <c r="A45" s="266"/>
      <c r="B45" s="267" t="s">
        <v>131</v>
      </c>
      <c r="C45" s="219" t="s">
        <v>89</v>
      </c>
      <c r="D45" s="578"/>
      <c r="E45" s="268"/>
    </row>
    <row r="46" spans="1:5" ht="30.75" thickBot="1">
      <c r="A46" s="266"/>
      <c r="B46" s="267" t="s">
        <v>139</v>
      </c>
      <c r="C46" s="219" t="s">
        <v>32</v>
      </c>
      <c r="D46" s="578"/>
      <c r="E46" s="268"/>
    </row>
    <row r="47" spans="1:5" ht="15" customHeight="1" thickBot="1">
      <c r="A47" s="228" t="s">
        <v>48</v>
      </c>
      <c r="B47" s="262"/>
      <c r="C47" s="262" t="s">
        <v>33</v>
      </c>
      <c r="D47" s="572"/>
      <c r="E47" s="238"/>
    </row>
    <row r="48" spans="1:5" ht="14.25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.75" thickBot="1">
      <c r="A49" s="228" t="s">
        <v>50</v>
      </c>
      <c r="B49" s="269"/>
      <c r="C49" s="270" t="s">
        <v>34</v>
      </c>
      <c r="D49" s="579">
        <f>+D36+D42+D47+D48</f>
        <v>2053</v>
      </c>
      <c r="E49" s="271">
        <f>+E36+E42+E47+E48</f>
        <v>2053</v>
      </c>
    </row>
    <row r="50" spans="1:5" ht="15.75" thickBot="1">
      <c r="A50" s="272"/>
      <c r="B50" s="273"/>
      <c r="C50" s="273"/>
      <c r="D50" s="273"/>
      <c r="E50" s="274"/>
    </row>
    <row r="51" spans="1:5" ht="15.75" thickBot="1">
      <c r="A51" s="275" t="s">
        <v>243</v>
      </c>
      <c r="B51" s="276"/>
      <c r="C51" s="277"/>
      <c r="D51" s="519"/>
      <c r="E51" s="278"/>
    </row>
    <row r="52" spans="1:5" ht="15.75" thickBot="1">
      <c r="A52" s="275" t="s">
        <v>244</v>
      </c>
      <c r="B52" s="276"/>
      <c r="C52" s="277"/>
      <c r="D52" s="519"/>
      <c r="E52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17" sqref="D17"/>
    </sheetView>
  </sheetViews>
  <sheetFormatPr defaultColWidth="9.00390625" defaultRowHeight="12.75"/>
  <cols>
    <col min="1" max="1" width="6.625" style="3" customWidth="1"/>
    <col min="2" max="2" width="7.125" style="4" customWidth="1"/>
    <col min="3" max="3" width="69.50390625" style="4" customWidth="1"/>
    <col min="4" max="4" width="18.00390625" style="4" customWidth="1"/>
    <col min="5" max="5" width="16.87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514</v>
      </c>
    </row>
    <row r="2" spans="1:5" s="18" customFormat="1" ht="25.5" customHeight="1">
      <c r="A2" s="752" t="s">
        <v>240</v>
      </c>
      <c r="B2" s="720"/>
      <c r="C2" s="195" t="s">
        <v>248</v>
      </c>
      <c r="D2" s="580"/>
      <c r="E2" s="196" t="s">
        <v>79</v>
      </c>
    </row>
    <row r="3" spans="1:5" s="18" customFormat="1" ht="16.5" thickBot="1">
      <c r="A3" s="197" t="s">
        <v>239</v>
      </c>
      <c r="B3" s="198"/>
      <c r="C3" s="376" t="s">
        <v>450</v>
      </c>
      <c r="D3" s="581"/>
      <c r="E3" s="200" t="s">
        <v>462</v>
      </c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" customHeight="1" thickBot="1">
      <c r="A8" s="205" t="s">
        <v>46</v>
      </c>
      <c r="B8" s="211"/>
      <c r="C8" s="212" t="s">
        <v>245</v>
      </c>
      <c r="D8" s="563"/>
      <c r="E8" s="213">
        <f>SUM(E9:E16)</f>
        <v>160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>
        <v>160</v>
      </c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SUM(E18:E21)</f>
        <v>0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/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" customHeight="1" thickBot="1">
      <c r="A25" s="234"/>
      <c r="B25" s="379"/>
      <c r="C25" s="380" t="s">
        <v>451</v>
      </c>
      <c r="D25" s="582">
        <v>617</v>
      </c>
      <c r="E25" s="381">
        <v>617</v>
      </c>
    </row>
    <row r="26" spans="1:5" s="20" customFormat="1" ht="12" customHeight="1" thickBot="1">
      <c r="A26" s="228" t="s">
        <v>49</v>
      </c>
      <c r="B26" s="211"/>
      <c r="C26" s="229" t="s">
        <v>445</v>
      </c>
      <c r="D26" s="572"/>
      <c r="E26" s="238"/>
    </row>
    <row r="27" spans="1:5" s="20" customFormat="1" ht="12" customHeight="1" thickBot="1">
      <c r="A27" s="205" t="s">
        <v>50</v>
      </c>
      <c r="B27" s="239"/>
      <c r="C27" s="229" t="s">
        <v>37</v>
      </c>
      <c r="D27" s="521">
        <f>D25</f>
        <v>617</v>
      </c>
      <c r="E27" s="213">
        <f>E25+E8</f>
        <v>777</v>
      </c>
    </row>
    <row r="28" spans="1:5" s="21" customFormat="1" ht="12" customHeight="1" thickBot="1">
      <c r="A28" s="241" t="s">
        <v>51</v>
      </c>
      <c r="B28" s="180"/>
      <c r="C28" s="242" t="s">
        <v>452</v>
      </c>
      <c r="D28" s="573">
        <f>+D29+D30</f>
        <v>0</v>
      </c>
      <c r="E28" s="303">
        <f>+E29+E30</f>
        <v>0</v>
      </c>
    </row>
    <row r="29" spans="1:5" s="21" customFormat="1" ht="15" customHeight="1">
      <c r="A29" s="214"/>
      <c r="B29" s="244" t="s">
        <v>108</v>
      </c>
      <c r="C29" s="232" t="s">
        <v>364</v>
      </c>
      <c r="D29" s="570"/>
      <c r="E29" s="233"/>
    </row>
    <row r="30" spans="1:5" s="21" customFormat="1" ht="15" customHeight="1" thickBot="1">
      <c r="A30" s="181"/>
      <c r="B30" s="245" t="s">
        <v>109</v>
      </c>
      <c r="C30" s="246" t="s">
        <v>31</v>
      </c>
      <c r="D30" s="574"/>
      <c r="E30" s="247"/>
    </row>
    <row r="31" spans="1:5" ht="15.75" thickBot="1">
      <c r="A31" s="248" t="s">
        <v>52</v>
      </c>
      <c r="B31" s="249"/>
      <c r="C31" s="250" t="s">
        <v>440</v>
      </c>
      <c r="D31" s="522"/>
      <c r="E31" s="238"/>
    </row>
    <row r="32" spans="1:5" s="13" customFormat="1" ht="16.5" customHeight="1" thickBot="1">
      <c r="A32" s="248" t="s">
        <v>53</v>
      </c>
      <c r="B32" s="252"/>
      <c r="C32" s="253" t="s">
        <v>38</v>
      </c>
      <c r="D32" s="575">
        <f>+D27+D28+D31</f>
        <v>617</v>
      </c>
      <c r="E32" s="271">
        <f>+E27+E28+E31</f>
        <v>777</v>
      </c>
    </row>
    <row r="33" spans="1:5" s="22" customFormat="1" ht="12" customHeight="1">
      <c r="A33" s="255"/>
      <c r="B33" s="255"/>
      <c r="C33" s="256"/>
      <c r="D33" s="256"/>
      <c r="E33" s="257"/>
    </row>
    <row r="34" spans="1:5" ht="12" customHeight="1" thickBot="1">
      <c r="A34" s="258"/>
      <c r="B34" s="259"/>
      <c r="C34" s="259"/>
      <c r="D34" s="259"/>
      <c r="E34" s="260"/>
    </row>
    <row r="35" spans="1:5" ht="12" customHeight="1" thickBot="1">
      <c r="A35" s="203"/>
      <c r="B35" s="261"/>
      <c r="C35" s="261" t="s">
        <v>88</v>
      </c>
      <c r="D35" s="261"/>
      <c r="E35" s="254"/>
    </row>
    <row r="36" spans="1:5" ht="12" customHeight="1" thickBot="1">
      <c r="A36" s="228" t="s">
        <v>46</v>
      </c>
      <c r="B36" s="262"/>
      <c r="C36" s="229" t="s">
        <v>24</v>
      </c>
      <c r="D36" s="565">
        <f>SUM(D37:D41)</f>
        <v>617</v>
      </c>
      <c r="E36" s="213">
        <f>SUM(E37:E41)</f>
        <v>802</v>
      </c>
    </row>
    <row r="37" spans="1:5" ht="12" customHeight="1">
      <c r="A37" s="263"/>
      <c r="B37" s="264" t="s">
        <v>121</v>
      </c>
      <c r="C37" s="227" t="s">
        <v>77</v>
      </c>
      <c r="D37" s="577"/>
      <c r="E37" s="265"/>
    </row>
    <row r="38" spans="1:5" ht="12" customHeight="1">
      <c r="A38" s="266"/>
      <c r="B38" s="267" t="s">
        <v>122</v>
      </c>
      <c r="C38" s="219" t="s">
        <v>204</v>
      </c>
      <c r="D38" s="578"/>
      <c r="E38" s="268"/>
    </row>
    <row r="39" spans="1:5" ht="12" customHeight="1">
      <c r="A39" s="266"/>
      <c r="B39" s="267" t="s">
        <v>123</v>
      </c>
      <c r="C39" s="219" t="s">
        <v>142</v>
      </c>
      <c r="D39" s="578">
        <v>117</v>
      </c>
      <c r="E39" s="268">
        <v>117</v>
      </c>
    </row>
    <row r="40" spans="1:5" s="22" customFormat="1" ht="12" customHeight="1">
      <c r="A40" s="266"/>
      <c r="B40" s="267" t="s">
        <v>124</v>
      </c>
      <c r="C40" s="219" t="s">
        <v>205</v>
      </c>
      <c r="D40" s="578"/>
      <c r="E40" s="268"/>
    </row>
    <row r="41" spans="1:5" ht="12" customHeight="1" thickBot="1">
      <c r="A41" s="266"/>
      <c r="B41" s="267" t="s">
        <v>132</v>
      </c>
      <c r="C41" s="219" t="s">
        <v>206</v>
      </c>
      <c r="D41" s="578">
        <v>500</v>
      </c>
      <c r="E41" s="268">
        <v>685</v>
      </c>
    </row>
    <row r="42" spans="1:5" ht="12" customHeight="1" thickBot="1">
      <c r="A42" s="228" t="s">
        <v>47</v>
      </c>
      <c r="B42" s="262"/>
      <c r="C42" s="229" t="s">
        <v>35</v>
      </c>
      <c r="D42" s="565">
        <f>SUM(D43:D46)</f>
        <v>0</v>
      </c>
      <c r="E42" s="213">
        <f>SUM(E43:E46)</f>
        <v>0</v>
      </c>
    </row>
    <row r="43" spans="1:5" ht="12" customHeight="1">
      <c r="A43" s="263"/>
      <c r="B43" s="264" t="s">
        <v>127</v>
      </c>
      <c r="C43" s="227" t="s">
        <v>295</v>
      </c>
      <c r="D43" s="577"/>
      <c r="E43" s="265"/>
    </row>
    <row r="44" spans="1:5" ht="12" customHeight="1">
      <c r="A44" s="266"/>
      <c r="B44" s="267" t="s">
        <v>128</v>
      </c>
      <c r="C44" s="219" t="s">
        <v>208</v>
      </c>
      <c r="D44" s="578"/>
      <c r="E44" s="268"/>
    </row>
    <row r="45" spans="1:5" ht="15" customHeight="1">
      <c r="A45" s="266"/>
      <c r="B45" s="267" t="s">
        <v>131</v>
      </c>
      <c r="C45" s="219" t="s">
        <v>89</v>
      </c>
      <c r="D45" s="578"/>
      <c r="E45" s="268"/>
    </row>
    <row r="46" spans="1:5" ht="30.75" thickBot="1">
      <c r="A46" s="266"/>
      <c r="B46" s="267" t="s">
        <v>139</v>
      </c>
      <c r="C46" s="219" t="s">
        <v>32</v>
      </c>
      <c r="D46" s="578"/>
      <c r="E46" s="268"/>
    </row>
    <row r="47" spans="1:5" ht="15" customHeight="1" thickBot="1">
      <c r="A47" s="228" t="s">
        <v>48</v>
      </c>
      <c r="B47" s="262"/>
      <c r="C47" s="262" t="s">
        <v>33</v>
      </c>
      <c r="D47" s="572"/>
      <c r="E47" s="238"/>
    </row>
    <row r="48" spans="1:5" ht="14.25" customHeight="1" thickBot="1">
      <c r="A48" s="248" t="s">
        <v>49</v>
      </c>
      <c r="B48" s="249"/>
      <c r="C48" s="250" t="s">
        <v>36</v>
      </c>
      <c r="D48" s="522"/>
      <c r="E48" s="238"/>
    </row>
    <row r="49" spans="1:5" ht="15.75" thickBot="1">
      <c r="A49" s="228" t="s">
        <v>50</v>
      </c>
      <c r="B49" s="269"/>
      <c r="C49" s="270" t="s">
        <v>34</v>
      </c>
      <c r="D49" s="579">
        <f>+D36+D42+D47+D48</f>
        <v>617</v>
      </c>
      <c r="E49" s="271">
        <f>+E36+E42+E47+E48</f>
        <v>802</v>
      </c>
    </row>
    <row r="50" spans="1:5" ht="15.75" thickBot="1">
      <c r="A50" s="272"/>
      <c r="B50" s="273"/>
      <c r="C50" s="273"/>
      <c r="D50" s="273"/>
      <c r="E50" s="274"/>
    </row>
    <row r="51" spans="1:5" ht="15.75" thickBot="1">
      <c r="A51" s="275" t="s">
        <v>243</v>
      </c>
      <c r="B51" s="276"/>
      <c r="C51" s="277"/>
      <c r="D51" s="519"/>
      <c r="E51" s="278"/>
    </row>
    <row r="52" spans="1:5" ht="15.75" thickBot="1">
      <c r="A52" s="275" t="s">
        <v>244</v>
      </c>
      <c r="B52" s="276"/>
      <c r="C52" s="277"/>
      <c r="D52" s="519"/>
      <c r="E52" s="278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D8" sqref="D8"/>
    </sheetView>
  </sheetViews>
  <sheetFormatPr defaultColWidth="9.00390625" defaultRowHeight="12.75"/>
  <cols>
    <col min="1" max="1" width="7.50390625" style="3" customWidth="1"/>
    <col min="2" max="2" width="8.50390625" style="4" customWidth="1"/>
    <col min="3" max="3" width="72.00390625" style="4" customWidth="1"/>
    <col min="4" max="4" width="17.625" style="4" customWidth="1"/>
    <col min="5" max="5" width="17.87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515</v>
      </c>
    </row>
    <row r="2" spans="1:5" s="18" customFormat="1" ht="25.5" customHeight="1">
      <c r="A2" s="752" t="s">
        <v>240</v>
      </c>
      <c r="B2" s="720"/>
      <c r="C2" s="195" t="s">
        <v>414</v>
      </c>
      <c r="D2" s="580"/>
      <c r="E2" s="196" t="s">
        <v>92</v>
      </c>
    </row>
    <row r="3" spans="1:5" s="18" customFormat="1" ht="16.5" thickBot="1">
      <c r="A3" s="197" t="s">
        <v>239</v>
      </c>
      <c r="B3" s="198"/>
      <c r="C3" s="199" t="s">
        <v>247</v>
      </c>
      <c r="D3" s="586"/>
      <c r="E3" s="200"/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6.75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3.5" customHeight="1" thickBot="1">
      <c r="A8" s="205" t="s">
        <v>46</v>
      </c>
      <c r="B8" s="211"/>
      <c r="C8" s="212" t="s">
        <v>245</v>
      </c>
      <c r="D8" s="565">
        <f>SUM(D9:D16)</f>
        <v>15</v>
      </c>
      <c r="E8" s="213">
        <f>SUM(E9:E16)</f>
        <v>15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>
        <v>15</v>
      </c>
      <c r="E16" s="226">
        <v>15</v>
      </c>
    </row>
    <row r="17" spans="1:5" s="20" customFormat="1" ht="13.5" customHeight="1" thickBot="1">
      <c r="A17" s="205" t="s">
        <v>47</v>
      </c>
      <c r="B17" s="211"/>
      <c r="C17" s="212" t="s">
        <v>29</v>
      </c>
      <c r="D17" s="565">
        <f>SUM(D18:D21)</f>
        <v>718</v>
      </c>
      <c r="E17" s="213">
        <f>SUM(E18:E21)</f>
        <v>718</v>
      </c>
    </row>
    <row r="18" spans="1:5" s="21" customFormat="1" ht="12" customHeight="1">
      <c r="A18" s="218"/>
      <c r="B18" s="215" t="s">
        <v>127</v>
      </c>
      <c r="C18" s="227" t="s">
        <v>25</v>
      </c>
      <c r="D18" s="567">
        <v>718</v>
      </c>
      <c r="E18" s="220">
        <v>718</v>
      </c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3.5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5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3.5" customHeight="1" thickBot="1">
      <c r="A25" s="228" t="s">
        <v>49</v>
      </c>
      <c r="B25" s="211"/>
      <c r="C25" s="229" t="s">
        <v>246</v>
      </c>
      <c r="D25" s="572">
        <v>33472</v>
      </c>
      <c r="E25" s="238">
        <v>34470</v>
      </c>
    </row>
    <row r="26" spans="1:5" s="20" customFormat="1" ht="13.5" customHeight="1" thickBot="1">
      <c r="A26" s="205" t="s">
        <v>50</v>
      </c>
      <c r="B26" s="239"/>
      <c r="C26" s="229" t="s">
        <v>37</v>
      </c>
      <c r="D26" s="521">
        <f>+D8+D17+D22+D25</f>
        <v>34205</v>
      </c>
      <c r="E26" s="213">
        <f>+E8+E17+E22+E25</f>
        <v>35203</v>
      </c>
    </row>
    <row r="27" spans="1:5" s="21" customFormat="1" ht="13.5" customHeight="1" thickBot="1">
      <c r="A27" s="241" t="s">
        <v>51</v>
      </c>
      <c r="B27" s="180"/>
      <c r="C27" s="242" t="s">
        <v>39</v>
      </c>
      <c r="D27" s="573">
        <f>+D28+D29</f>
        <v>0</v>
      </c>
      <c r="E27" s="303">
        <f>+E28+E29</f>
        <v>0</v>
      </c>
    </row>
    <row r="28" spans="1:5" s="21" customFormat="1" ht="15" customHeight="1">
      <c r="A28" s="214"/>
      <c r="B28" s="244" t="s">
        <v>108</v>
      </c>
      <c r="C28" s="232" t="s">
        <v>364</v>
      </c>
      <c r="D28" s="570"/>
      <c r="E28" s="233"/>
    </row>
    <row r="29" spans="1:5" s="21" customFormat="1" ht="15" customHeight="1" thickBot="1">
      <c r="A29" s="181"/>
      <c r="B29" s="245" t="s">
        <v>109</v>
      </c>
      <c r="C29" s="246" t="s">
        <v>31</v>
      </c>
      <c r="D29" s="574"/>
      <c r="E29" s="247"/>
    </row>
    <row r="30" spans="1:5" ht="15.75" thickBot="1">
      <c r="A30" s="248" t="s">
        <v>52</v>
      </c>
      <c r="B30" s="249"/>
      <c r="C30" s="250" t="s">
        <v>40</v>
      </c>
      <c r="D30" s="522"/>
      <c r="E30" s="238"/>
    </row>
    <row r="31" spans="1:5" s="13" customFormat="1" ht="16.5" customHeight="1" thickBot="1">
      <c r="A31" s="248" t="s">
        <v>53</v>
      </c>
      <c r="B31" s="252"/>
      <c r="C31" s="253" t="s">
        <v>38</v>
      </c>
      <c r="D31" s="575">
        <f>+D26+D27+D30</f>
        <v>34205</v>
      </c>
      <c r="E31" s="271">
        <f>+E26+E27+E30</f>
        <v>35203</v>
      </c>
    </row>
    <row r="32" spans="1:5" s="22" customFormat="1" ht="12" customHeight="1">
      <c r="A32" s="255"/>
      <c r="B32" s="255"/>
      <c r="C32" s="256"/>
      <c r="D32" s="256"/>
      <c r="E32" s="257"/>
    </row>
    <row r="33" spans="1:5" ht="12" customHeight="1" thickBot="1">
      <c r="A33" s="258"/>
      <c r="B33" s="259"/>
      <c r="C33" s="259"/>
      <c r="D33" s="259"/>
      <c r="E33" s="260"/>
    </row>
    <row r="34" spans="1:5" ht="12" customHeight="1" thickBot="1">
      <c r="A34" s="203"/>
      <c r="B34" s="261"/>
      <c r="C34" s="261" t="s">
        <v>88</v>
      </c>
      <c r="D34" s="261"/>
      <c r="E34" s="254"/>
    </row>
    <row r="35" spans="1:5" ht="13.5" customHeight="1" thickBot="1">
      <c r="A35" s="228" t="s">
        <v>46</v>
      </c>
      <c r="B35" s="262"/>
      <c r="C35" s="229" t="s">
        <v>24</v>
      </c>
      <c r="D35" s="565">
        <f>SUM(D36:D40)</f>
        <v>34205</v>
      </c>
      <c r="E35" s="213">
        <f>SUM(E36:E40)</f>
        <v>35203</v>
      </c>
    </row>
    <row r="36" spans="1:5" ht="14.25" customHeight="1">
      <c r="A36" s="263"/>
      <c r="B36" s="264" t="s">
        <v>121</v>
      </c>
      <c r="C36" s="227" t="s">
        <v>77</v>
      </c>
      <c r="D36" s="577">
        <v>18899</v>
      </c>
      <c r="E36" s="265">
        <v>19685</v>
      </c>
    </row>
    <row r="37" spans="1:5" ht="14.25" customHeight="1">
      <c r="A37" s="266"/>
      <c r="B37" s="267" t="s">
        <v>122</v>
      </c>
      <c r="C37" s="219" t="s">
        <v>204</v>
      </c>
      <c r="D37" s="578">
        <v>4911</v>
      </c>
      <c r="E37" s="268">
        <v>5123</v>
      </c>
    </row>
    <row r="38" spans="1:5" ht="14.25" customHeight="1">
      <c r="A38" s="266"/>
      <c r="B38" s="267" t="s">
        <v>123</v>
      </c>
      <c r="C38" s="219" t="s">
        <v>142</v>
      </c>
      <c r="D38" s="578">
        <v>9677</v>
      </c>
      <c r="E38" s="268">
        <v>9677</v>
      </c>
    </row>
    <row r="39" spans="1:5" s="22" customFormat="1" ht="14.25" customHeight="1">
      <c r="A39" s="266"/>
      <c r="B39" s="267" t="s">
        <v>124</v>
      </c>
      <c r="C39" s="219" t="s">
        <v>205</v>
      </c>
      <c r="D39" s="578"/>
      <c r="E39" s="268"/>
    </row>
    <row r="40" spans="1:5" ht="14.25" customHeight="1" thickBot="1">
      <c r="A40" s="266"/>
      <c r="B40" s="267" t="s">
        <v>132</v>
      </c>
      <c r="C40" s="219" t="s">
        <v>206</v>
      </c>
      <c r="D40" s="578">
        <v>718</v>
      </c>
      <c r="E40" s="268">
        <v>718</v>
      </c>
    </row>
    <row r="41" spans="1:5" ht="15" customHeight="1" thickBot="1">
      <c r="A41" s="228" t="s">
        <v>47</v>
      </c>
      <c r="B41" s="262"/>
      <c r="C41" s="229" t="s">
        <v>35</v>
      </c>
      <c r="D41" s="565">
        <f>SUM(D42:D45)</f>
        <v>0</v>
      </c>
      <c r="E41" s="213">
        <f>SUM(E42:E45)</f>
        <v>0</v>
      </c>
    </row>
    <row r="42" spans="1:5" ht="14.25" customHeight="1">
      <c r="A42" s="263"/>
      <c r="B42" s="264" t="s">
        <v>127</v>
      </c>
      <c r="C42" s="227" t="s">
        <v>295</v>
      </c>
      <c r="D42" s="577"/>
      <c r="E42" s="265"/>
    </row>
    <row r="43" spans="1:5" ht="14.25" customHeight="1">
      <c r="A43" s="266"/>
      <c r="B43" s="267" t="s">
        <v>128</v>
      </c>
      <c r="C43" s="219" t="s">
        <v>208</v>
      </c>
      <c r="D43" s="578"/>
      <c r="E43" s="268"/>
    </row>
    <row r="44" spans="1:5" ht="15" customHeight="1">
      <c r="A44" s="266"/>
      <c r="B44" s="267" t="s">
        <v>131</v>
      </c>
      <c r="C44" s="219" t="s">
        <v>89</v>
      </c>
      <c r="D44" s="578"/>
      <c r="E44" s="268"/>
    </row>
    <row r="45" spans="1:5" ht="30.75" thickBot="1">
      <c r="A45" s="266"/>
      <c r="B45" s="267" t="s">
        <v>139</v>
      </c>
      <c r="C45" s="219" t="s">
        <v>32</v>
      </c>
      <c r="D45" s="578"/>
      <c r="E45" s="268"/>
    </row>
    <row r="46" spans="1:5" ht="15" customHeight="1" thickBot="1">
      <c r="A46" s="228" t="s">
        <v>48</v>
      </c>
      <c r="B46" s="262"/>
      <c r="C46" s="262" t="s">
        <v>33</v>
      </c>
      <c r="D46" s="572"/>
      <c r="E46" s="238"/>
    </row>
    <row r="47" spans="1:5" ht="14.25" customHeight="1" thickBot="1">
      <c r="A47" s="248" t="s">
        <v>49</v>
      </c>
      <c r="B47" s="249"/>
      <c r="C47" s="250" t="s">
        <v>36</v>
      </c>
      <c r="D47" s="522"/>
      <c r="E47" s="238"/>
    </row>
    <row r="48" spans="1:5" ht="15.75" thickBot="1">
      <c r="A48" s="228" t="s">
        <v>50</v>
      </c>
      <c r="B48" s="269"/>
      <c r="C48" s="270" t="s">
        <v>34</v>
      </c>
      <c r="D48" s="579">
        <f>+D35+D41+D46+D47</f>
        <v>34205</v>
      </c>
      <c r="E48" s="271">
        <f>+E35+E41+E46+E47</f>
        <v>35203</v>
      </c>
    </row>
    <row r="49" spans="1:5" ht="15.75" thickBot="1">
      <c r="A49" s="272"/>
      <c r="B49" s="273"/>
      <c r="C49" s="273"/>
      <c r="D49" s="273"/>
      <c r="E49" s="274"/>
    </row>
    <row r="50" spans="1:5" ht="15.75" thickBot="1">
      <c r="A50" s="275" t="s">
        <v>243</v>
      </c>
      <c r="B50" s="276"/>
      <c r="C50" s="277"/>
      <c r="D50" s="519">
        <v>8</v>
      </c>
      <c r="E50" s="278">
        <v>8</v>
      </c>
    </row>
    <row r="51" spans="1:5" ht="15.75" thickBot="1">
      <c r="A51" s="275" t="s">
        <v>244</v>
      </c>
      <c r="B51" s="276"/>
      <c r="C51" s="277"/>
      <c r="D51" s="519">
        <v>0</v>
      </c>
      <c r="E51" s="278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E12" sqref="E12"/>
    </sheetView>
  </sheetViews>
  <sheetFormatPr defaultColWidth="9.00390625" defaultRowHeight="12.75"/>
  <cols>
    <col min="1" max="1" width="9.125" style="3" customWidth="1"/>
    <col min="2" max="2" width="8.875" style="4" customWidth="1"/>
    <col min="3" max="3" width="70.625" style="4" customWidth="1"/>
    <col min="4" max="5" width="17.875" style="4" customWidth="1"/>
    <col min="6" max="16384" width="9.375" style="4" customWidth="1"/>
  </cols>
  <sheetData>
    <row r="1" spans="1:5" s="2" customFormat="1" ht="21" customHeight="1" thickBot="1">
      <c r="A1" s="81"/>
      <c r="B1" s="82"/>
      <c r="C1" s="111"/>
      <c r="D1" s="111"/>
      <c r="E1" s="110" t="s">
        <v>516</v>
      </c>
    </row>
    <row r="2" spans="1:5" s="18" customFormat="1" ht="25.5" customHeight="1">
      <c r="A2" s="752" t="s">
        <v>240</v>
      </c>
      <c r="B2" s="720"/>
      <c r="C2" s="195" t="s">
        <v>415</v>
      </c>
      <c r="D2" s="580"/>
      <c r="E2" s="196" t="s">
        <v>93</v>
      </c>
    </row>
    <row r="3" spans="1:5" s="18" customFormat="1" ht="16.5" thickBot="1">
      <c r="A3" s="197" t="s">
        <v>239</v>
      </c>
      <c r="B3" s="198"/>
      <c r="C3" s="199" t="s">
        <v>247</v>
      </c>
      <c r="D3" s="586"/>
      <c r="E3" s="200"/>
    </row>
    <row r="4" spans="1:5" s="19" customFormat="1" ht="15.75" customHeight="1" thickBot="1">
      <c r="A4" s="201"/>
      <c r="B4" s="201"/>
      <c r="C4" s="201"/>
      <c r="D4" s="201"/>
      <c r="E4" s="202" t="s">
        <v>82</v>
      </c>
    </row>
    <row r="5" spans="1:5" ht="35.25" customHeight="1" thickBot="1">
      <c r="A5" s="721" t="s">
        <v>241</v>
      </c>
      <c r="B5" s="722"/>
      <c r="C5" s="204" t="s">
        <v>83</v>
      </c>
      <c r="D5" s="400" t="s">
        <v>463</v>
      </c>
      <c r="E5" s="399" t="s">
        <v>464</v>
      </c>
    </row>
    <row r="6" spans="1:5" s="13" customFormat="1" ht="12.75" customHeight="1" thickBot="1">
      <c r="A6" s="205">
        <v>1</v>
      </c>
      <c r="B6" s="206">
        <v>2</v>
      </c>
      <c r="C6" s="206">
        <v>3</v>
      </c>
      <c r="D6" s="518">
        <v>4</v>
      </c>
      <c r="E6" s="207">
        <v>5</v>
      </c>
    </row>
    <row r="7" spans="1:5" s="13" customFormat="1" ht="15.75" customHeight="1" thickBot="1">
      <c r="A7" s="208"/>
      <c r="B7" s="209"/>
      <c r="C7" s="209" t="s">
        <v>84</v>
      </c>
      <c r="D7" s="209"/>
      <c r="E7" s="210"/>
    </row>
    <row r="8" spans="1:5" s="20" customFormat="1" ht="12.75" customHeight="1" thickBot="1">
      <c r="A8" s="205" t="s">
        <v>46</v>
      </c>
      <c r="B8" s="211"/>
      <c r="C8" s="212" t="s">
        <v>245</v>
      </c>
      <c r="D8" s="565">
        <f>SUM(D9:D16)</f>
        <v>0</v>
      </c>
      <c r="E8" s="213">
        <f>SUM(E9:E16)</f>
        <v>0</v>
      </c>
    </row>
    <row r="9" spans="1:5" s="20" customFormat="1" ht="12" customHeight="1">
      <c r="A9" s="214"/>
      <c r="B9" s="215" t="s">
        <v>121</v>
      </c>
      <c r="C9" s="216" t="s">
        <v>174</v>
      </c>
      <c r="D9" s="566"/>
      <c r="E9" s="217"/>
    </row>
    <row r="10" spans="1:5" s="20" customFormat="1" ht="12" customHeight="1">
      <c r="A10" s="218"/>
      <c r="B10" s="215" t="s">
        <v>122</v>
      </c>
      <c r="C10" s="219" t="s">
        <v>175</v>
      </c>
      <c r="D10" s="567"/>
      <c r="E10" s="220"/>
    </row>
    <row r="11" spans="1:5" s="20" customFormat="1" ht="12" customHeight="1">
      <c r="A11" s="218"/>
      <c r="B11" s="215" t="s">
        <v>123</v>
      </c>
      <c r="C11" s="219" t="s">
        <v>176</v>
      </c>
      <c r="D11" s="567"/>
      <c r="E11" s="220"/>
    </row>
    <row r="12" spans="1:5" s="20" customFormat="1" ht="12" customHeight="1">
      <c r="A12" s="218"/>
      <c r="B12" s="215" t="s">
        <v>124</v>
      </c>
      <c r="C12" s="219" t="s">
        <v>177</v>
      </c>
      <c r="D12" s="567"/>
      <c r="E12" s="220"/>
    </row>
    <row r="13" spans="1:5" s="20" customFormat="1" ht="12" customHeight="1">
      <c r="A13" s="218"/>
      <c r="B13" s="215" t="s">
        <v>144</v>
      </c>
      <c r="C13" s="221" t="s">
        <v>178</v>
      </c>
      <c r="D13" s="567"/>
      <c r="E13" s="220"/>
    </row>
    <row r="14" spans="1:5" s="20" customFormat="1" ht="12" customHeight="1">
      <c r="A14" s="222"/>
      <c r="B14" s="215" t="s">
        <v>125</v>
      </c>
      <c r="C14" s="219" t="s">
        <v>179</v>
      </c>
      <c r="D14" s="568"/>
      <c r="E14" s="223"/>
    </row>
    <row r="15" spans="1:5" s="21" customFormat="1" ht="12" customHeight="1">
      <c r="A15" s="218"/>
      <c r="B15" s="215" t="s">
        <v>126</v>
      </c>
      <c r="C15" s="219" t="s">
        <v>28</v>
      </c>
      <c r="D15" s="567"/>
      <c r="E15" s="220"/>
    </row>
    <row r="16" spans="1:5" s="21" customFormat="1" ht="12" customHeight="1" thickBot="1">
      <c r="A16" s="224"/>
      <c r="B16" s="225" t="s">
        <v>133</v>
      </c>
      <c r="C16" s="221" t="s">
        <v>233</v>
      </c>
      <c r="D16" s="569"/>
      <c r="E16" s="226"/>
    </row>
    <row r="17" spans="1:5" s="20" customFormat="1" ht="12.75" customHeight="1" thickBot="1">
      <c r="A17" s="205" t="s">
        <v>47</v>
      </c>
      <c r="B17" s="211"/>
      <c r="C17" s="212" t="s">
        <v>29</v>
      </c>
      <c r="D17" s="565">
        <f>SUM(D18:D21)</f>
        <v>0</v>
      </c>
      <c r="E17" s="213">
        <f>SUM(E18:E21)</f>
        <v>0</v>
      </c>
    </row>
    <row r="18" spans="1:5" s="21" customFormat="1" ht="12" customHeight="1">
      <c r="A18" s="218"/>
      <c r="B18" s="215" t="s">
        <v>127</v>
      </c>
      <c r="C18" s="227" t="s">
        <v>25</v>
      </c>
      <c r="D18" s="567"/>
      <c r="E18" s="220"/>
    </row>
    <row r="19" spans="1:5" s="21" customFormat="1" ht="12" customHeight="1">
      <c r="A19" s="218"/>
      <c r="B19" s="215" t="s">
        <v>128</v>
      </c>
      <c r="C19" s="219" t="s">
        <v>26</v>
      </c>
      <c r="D19" s="567"/>
      <c r="E19" s="220"/>
    </row>
    <row r="20" spans="1:5" s="21" customFormat="1" ht="12" customHeight="1">
      <c r="A20" s="218"/>
      <c r="B20" s="215" t="s">
        <v>129</v>
      </c>
      <c r="C20" s="219" t="s">
        <v>27</v>
      </c>
      <c r="D20" s="567"/>
      <c r="E20" s="220"/>
    </row>
    <row r="21" spans="1:5" s="21" customFormat="1" ht="12" customHeight="1" thickBot="1">
      <c r="A21" s="218"/>
      <c r="B21" s="215" t="s">
        <v>130</v>
      </c>
      <c r="C21" s="219" t="s">
        <v>26</v>
      </c>
      <c r="D21" s="567"/>
      <c r="E21" s="220"/>
    </row>
    <row r="22" spans="1:5" s="21" customFormat="1" ht="12.75" customHeight="1" thickBot="1">
      <c r="A22" s="228" t="s">
        <v>48</v>
      </c>
      <c r="B22" s="229"/>
      <c r="C22" s="229" t="s">
        <v>30</v>
      </c>
      <c r="D22" s="565">
        <f>+D23+D24</f>
        <v>0</v>
      </c>
      <c r="E22" s="213">
        <f>+E23+E24</f>
        <v>0</v>
      </c>
    </row>
    <row r="23" spans="1:5" s="20" customFormat="1" ht="12" customHeight="1">
      <c r="A23" s="230"/>
      <c r="B23" s="231" t="s">
        <v>101</v>
      </c>
      <c r="C23" s="232" t="s">
        <v>262</v>
      </c>
      <c r="D23" s="570"/>
      <c r="E23" s="233"/>
    </row>
    <row r="24" spans="1:5" s="20" customFormat="1" ht="12" customHeight="1" thickBot="1">
      <c r="A24" s="234"/>
      <c r="B24" s="235" t="s">
        <v>102</v>
      </c>
      <c r="C24" s="236" t="s">
        <v>266</v>
      </c>
      <c r="D24" s="571"/>
      <c r="E24" s="237"/>
    </row>
    <row r="25" spans="1:5" s="20" customFormat="1" ht="12.75" customHeight="1" thickBot="1">
      <c r="A25" s="228" t="s">
        <v>49</v>
      </c>
      <c r="B25" s="211"/>
      <c r="C25" s="229" t="s">
        <v>41</v>
      </c>
      <c r="D25" s="572">
        <v>22337</v>
      </c>
      <c r="E25" s="238">
        <v>23816</v>
      </c>
    </row>
    <row r="26" spans="1:5" s="20" customFormat="1" ht="15.75" customHeight="1" thickBot="1">
      <c r="A26" s="205" t="s">
        <v>50</v>
      </c>
      <c r="B26" s="239"/>
      <c r="C26" s="229" t="s">
        <v>37</v>
      </c>
      <c r="D26" s="521">
        <f>+D8+D17+D22+D25</f>
        <v>22337</v>
      </c>
      <c r="E26" s="213">
        <v>23816</v>
      </c>
    </row>
    <row r="27" spans="1:5" s="21" customFormat="1" ht="12.75" customHeight="1" thickBot="1">
      <c r="A27" s="241" t="s">
        <v>51</v>
      </c>
      <c r="B27" s="180"/>
      <c r="C27" s="242" t="s">
        <v>39</v>
      </c>
      <c r="D27" s="573">
        <f>+D28+D29</f>
        <v>0</v>
      </c>
      <c r="E27" s="303">
        <f>+E28+E29</f>
        <v>0</v>
      </c>
    </row>
    <row r="28" spans="1:5" s="21" customFormat="1" ht="15" customHeight="1">
      <c r="A28" s="214"/>
      <c r="B28" s="244" t="s">
        <v>108</v>
      </c>
      <c r="C28" s="232" t="s">
        <v>364</v>
      </c>
      <c r="D28" s="570"/>
      <c r="E28" s="233"/>
    </row>
    <row r="29" spans="1:5" s="21" customFormat="1" ht="15" customHeight="1" thickBot="1">
      <c r="A29" s="181"/>
      <c r="B29" s="245" t="s">
        <v>109</v>
      </c>
      <c r="C29" s="246" t="s">
        <v>31</v>
      </c>
      <c r="D29" s="574"/>
      <c r="E29" s="247"/>
    </row>
    <row r="30" spans="1:5" ht="15.75" thickBot="1">
      <c r="A30" s="248" t="s">
        <v>52</v>
      </c>
      <c r="B30" s="249"/>
      <c r="C30" s="250" t="s">
        <v>40</v>
      </c>
      <c r="D30" s="522"/>
      <c r="E30" s="238"/>
    </row>
    <row r="31" spans="1:5" s="13" customFormat="1" ht="16.5" customHeight="1" thickBot="1">
      <c r="A31" s="248" t="s">
        <v>53</v>
      </c>
      <c r="B31" s="252"/>
      <c r="C31" s="253" t="s">
        <v>38</v>
      </c>
      <c r="D31" s="575">
        <f>+D26+D27+D30</f>
        <v>22337</v>
      </c>
      <c r="E31" s="271">
        <f>+E26+E27+E30</f>
        <v>23816</v>
      </c>
    </row>
    <row r="32" spans="1:5" s="22" customFormat="1" ht="12" customHeight="1">
      <c r="A32" s="255"/>
      <c r="B32" s="255"/>
      <c r="C32" s="256"/>
      <c r="D32" s="256"/>
      <c r="E32" s="257"/>
    </row>
    <row r="33" spans="1:5" ht="12" customHeight="1" thickBot="1">
      <c r="A33" s="258"/>
      <c r="B33" s="259"/>
      <c r="C33" s="259"/>
      <c r="D33" s="259"/>
      <c r="E33" s="260"/>
    </row>
    <row r="34" spans="1:5" ht="12" customHeight="1" thickBot="1">
      <c r="A34" s="203"/>
      <c r="B34" s="261"/>
      <c r="C34" s="261" t="s">
        <v>88</v>
      </c>
      <c r="D34" s="261"/>
      <c r="E34" s="254"/>
    </row>
    <row r="35" spans="1:5" ht="12.75" customHeight="1" thickBot="1">
      <c r="A35" s="228" t="s">
        <v>46</v>
      </c>
      <c r="B35" s="262"/>
      <c r="C35" s="229" t="s">
        <v>24</v>
      </c>
      <c r="D35" s="565">
        <f>SUM(D36:D40)</f>
        <v>22337</v>
      </c>
      <c r="E35" s="213">
        <f>SUM(E36:E40)</f>
        <v>23816</v>
      </c>
    </row>
    <row r="36" spans="1:5" ht="15" customHeight="1">
      <c r="A36" s="263"/>
      <c r="B36" s="264" t="s">
        <v>121</v>
      </c>
      <c r="C36" s="227" t="s">
        <v>77</v>
      </c>
      <c r="D36" s="577">
        <v>13437</v>
      </c>
      <c r="E36" s="265">
        <v>14929</v>
      </c>
    </row>
    <row r="37" spans="1:5" ht="15" customHeight="1">
      <c r="A37" s="266"/>
      <c r="B37" s="267" t="s">
        <v>122</v>
      </c>
      <c r="C37" s="219" t="s">
        <v>204</v>
      </c>
      <c r="D37" s="578">
        <v>3547</v>
      </c>
      <c r="E37" s="268">
        <v>3924</v>
      </c>
    </row>
    <row r="38" spans="1:5" ht="15" customHeight="1">
      <c r="A38" s="266"/>
      <c r="B38" s="267" t="s">
        <v>123</v>
      </c>
      <c r="C38" s="219" t="s">
        <v>142</v>
      </c>
      <c r="D38" s="578">
        <v>5353</v>
      </c>
      <c r="E38" s="268">
        <v>4963</v>
      </c>
    </row>
    <row r="39" spans="1:5" s="22" customFormat="1" ht="15" customHeight="1">
      <c r="A39" s="266"/>
      <c r="B39" s="267" t="s">
        <v>124</v>
      </c>
      <c r="C39" s="219" t="s">
        <v>205</v>
      </c>
      <c r="D39" s="578"/>
      <c r="E39" s="268"/>
    </row>
    <row r="40" spans="1:5" ht="15" customHeight="1" thickBot="1">
      <c r="A40" s="266"/>
      <c r="B40" s="267" t="s">
        <v>132</v>
      </c>
      <c r="C40" s="219" t="s">
        <v>206</v>
      </c>
      <c r="D40" s="578"/>
      <c r="E40" s="268"/>
    </row>
    <row r="41" spans="1:5" ht="15" customHeight="1" thickBot="1">
      <c r="A41" s="228" t="s">
        <v>47</v>
      </c>
      <c r="B41" s="262"/>
      <c r="C41" s="229" t="s">
        <v>35</v>
      </c>
      <c r="D41" s="565">
        <f>SUM(D42:D45)</f>
        <v>0</v>
      </c>
      <c r="E41" s="213">
        <f>SUM(E42:E45)</f>
        <v>0</v>
      </c>
    </row>
    <row r="42" spans="1:5" ht="15" customHeight="1">
      <c r="A42" s="263"/>
      <c r="B42" s="264" t="s">
        <v>127</v>
      </c>
      <c r="C42" s="227" t="s">
        <v>295</v>
      </c>
      <c r="D42" s="577"/>
      <c r="E42" s="265"/>
    </row>
    <row r="43" spans="1:5" ht="15" customHeight="1">
      <c r="A43" s="266"/>
      <c r="B43" s="267" t="s">
        <v>128</v>
      </c>
      <c r="C43" s="219" t="s">
        <v>208</v>
      </c>
      <c r="D43" s="578"/>
      <c r="E43" s="268"/>
    </row>
    <row r="44" spans="1:5" ht="15" customHeight="1">
      <c r="A44" s="266"/>
      <c r="B44" s="267" t="s">
        <v>131</v>
      </c>
      <c r="C44" s="219" t="s">
        <v>89</v>
      </c>
      <c r="D44" s="578"/>
      <c r="E44" s="268"/>
    </row>
    <row r="45" spans="1:5" ht="30.75" thickBot="1">
      <c r="A45" s="266"/>
      <c r="B45" s="267" t="s">
        <v>139</v>
      </c>
      <c r="C45" s="219" t="s">
        <v>32</v>
      </c>
      <c r="D45" s="578"/>
      <c r="E45" s="268"/>
    </row>
    <row r="46" spans="1:5" ht="15" customHeight="1" thickBot="1">
      <c r="A46" s="228" t="s">
        <v>48</v>
      </c>
      <c r="B46" s="262"/>
      <c r="C46" s="262" t="s">
        <v>33</v>
      </c>
      <c r="D46" s="572"/>
      <c r="E46" s="238"/>
    </row>
    <row r="47" spans="1:5" ht="14.25" customHeight="1" thickBot="1">
      <c r="A47" s="248" t="s">
        <v>49</v>
      </c>
      <c r="B47" s="249"/>
      <c r="C47" s="250" t="s">
        <v>36</v>
      </c>
      <c r="D47" s="522"/>
      <c r="E47" s="238"/>
    </row>
    <row r="48" spans="1:5" ht="15.75" thickBot="1">
      <c r="A48" s="228" t="s">
        <v>50</v>
      </c>
      <c r="B48" s="269"/>
      <c r="C48" s="270" t="s">
        <v>34</v>
      </c>
      <c r="D48" s="579">
        <f>+D35+D41+D46+D47</f>
        <v>22337</v>
      </c>
      <c r="E48" s="271">
        <f>+E35+E41+E46+E47</f>
        <v>23816</v>
      </c>
    </row>
    <row r="49" spans="1:5" ht="15.75" thickBot="1">
      <c r="A49" s="272"/>
      <c r="B49" s="273"/>
      <c r="C49" s="273"/>
      <c r="D49" s="273"/>
      <c r="E49" s="274"/>
    </row>
    <row r="50" spans="1:5" ht="15.75" thickBot="1">
      <c r="A50" s="275" t="s">
        <v>243</v>
      </c>
      <c r="B50" s="276"/>
      <c r="C50" s="277"/>
      <c r="D50" s="519">
        <v>6</v>
      </c>
      <c r="E50" s="278">
        <v>6</v>
      </c>
    </row>
    <row r="51" spans="1:5" ht="15.75" thickBot="1">
      <c r="A51" s="275" t="s">
        <v>244</v>
      </c>
      <c r="B51" s="276"/>
      <c r="C51" s="277"/>
      <c r="D51" s="519">
        <v>0</v>
      </c>
      <c r="E51" s="278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5"/>
  <sheetViews>
    <sheetView zoomScale="120" zoomScaleNormal="120" zoomScaleSheetLayoutView="130" zoomScalePageLayoutView="0" workbookViewId="0" topLeftCell="B1">
      <selection activeCell="G17" sqref="G17"/>
    </sheetView>
  </sheetViews>
  <sheetFormatPr defaultColWidth="9.00390625" defaultRowHeight="12.75"/>
  <cols>
    <col min="1" max="1" width="6.00390625" style="184" customWidth="1"/>
    <col min="2" max="2" width="59.875" style="184" customWidth="1"/>
    <col min="3" max="3" width="11.00390625" style="184" customWidth="1"/>
    <col min="4" max="5" width="11.50390625" style="184" customWidth="1"/>
    <col min="6" max="6" width="11.00390625" style="184" customWidth="1"/>
    <col min="7" max="7" width="11.125" style="184" customWidth="1"/>
    <col min="8" max="8" width="11.125" style="185" customWidth="1"/>
    <col min="9" max="9" width="9.00390625" style="7" customWidth="1"/>
    <col min="10" max="16384" width="9.375" style="7" customWidth="1"/>
  </cols>
  <sheetData>
    <row r="1" spans="1:8" ht="12.75" customHeight="1">
      <c r="A1" s="725" t="s">
        <v>43</v>
      </c>
      <c r="B1" s="725"/>
      <c r="C1" s="725"/>
      <c r="D1" s="725"/>
      <c r="E1" s="725"/>
      <c r="F1" s="725"/>
      <c r="G1" s="725"/>
      <c r="H1" s="725"/>
    </row>
    <row r="2" spans="1:8" ht="15.75" customHeight="1" thickBot="1">
      <c r="A2" s="730" t="s">
        <v>152</v>
      </c>
      <c r="B2" s="730"/>
      <c r="C2" s="37"/>
      <c r="D2" s="37"/>
      <c r="E2" s="37"/>
      <c r="F2" s="37"/>
      <c r="G2" s="37"/>
      <c r="H2" s="114" t="s">
        <v>314</v>
      </c>
    </row>
    <row r="3" spans="1:8" ht="45" customHeight="1" thickBot="1">
      <c r="A3" s="598" t="s">
        <v>99</v>
      </c>
      <c r="B3" s="398" t="s">
        <v>45</v>
      </c>
      <c r="C3" s="400" t="s">
        <v>463</v>
      </c>
      <c r="D3" s="400" t="s">
        <v>475</v>
      </c>
      <c r="E3" s="400" t="s">
        <v>476</v>
      </c>
      <c r="F3" s="400" t="s">
        <v>481</v>
      </c>
      <c r="G3" s="400" t="s">
        <v>486</v>
      </c>
      <c r="H3" s="399" t="s">
        <v>486</v>
      </c>
    </row>
    <row r="4" spans="1:8" s="8" customFormat="1" ht="12" customHeight="1" thickBot="1">
      <c r="A4" s="598">
        <v>1</v>
      </c>
      <c r="B4" s="398">
        <v>2</v>
      </c>
      <c r="C4" s="599">
        <v>3</v>
      </c>
      <c r="D4" s="599">
        <v>4</v>
      </c>
      <c r="E4" s="599">
        <v>5</v>
      </c>
      <c r="F4" s="599">
        <v>6</v>
      </c>
      <c r="G4" s="599">
        <v>7</v>
      </c>
      <c r="H4" s="600">
        <v>8</v>
      </c>
    </row>
    <row r="5" spans="1:8" s="1" customFormat="1" ht="14.25" customHeight="1" thickBot="1">
      <c r="A5" s="601" t="s">
        <v>46</v>
      </c>
      <c r="B5" s="602" t="s">
        <v>166</v>
      </c>
      <c r="C5" s="436">
        <f aca="true" t="shared" si="0" ref="C5:H5">+C6+C11+C20</f>
        <v>51802</v>
      </c>
      <c r="D5" s="436">
        <f t="shared" si="0"/>
        <v>51802</v>
      </c>
      <c r="E5" s="436">
        <f t="shared" si="0"/>
        <v>51802</v>
      </c>
      <c r="F5" s="436">
        <f t="shared" si="0"/>
        <v>51802</v>
      </c>
      <c r="G5" s="436">
        <f t="shared" si="0"/>
        <v>50953</v>
      </c>
      <c r="H5" s="437">
        <f t="shared" si="0"/>
        <v>50953</v>
      </c>
    </row>
    <row r="6" spans="1:8" s="1" customFormat="1" ht="14.25" customHeight="1" thickBot="1">
      <c r="A6" s="487" t="s">
        <v>47</v>
      </c>
      <c r="B6" s="465" t="s">
        <v>383</v>
      </c>
      <c r="C6" s="603">
        <f aca="true" t="shared" si="1" ref="C6:H6">+C7+C8+C9+C10</f>
        <v>28332</v>
      </c>
      <c r="D6" s="455">
        <f t="shared" si="1"/>
        <v>28332</v>
      </c>
      <c r="E6" s="455">
        <f t="shared" si="1"/>
        <v>28332</v>
      </c>
      <c r="F6" s="455">
        <f t="shared" si="1"/>
        <v>28332</v>
      </c>
      <c r="G6" s="455">
        <f t="shared" si="1"/>
        <v>25851</v>
      </c>
      <c r="H6" s="456">
        <f t="shared" si="1"/>
        <v>25851</v>
      </c>
    </row>
    <row r="7" spans="1:8" s="1" customFormat="1" ht="12" customHeight="1">
      <c r="A7" s="604" t="s">
        <v>127</v>
      </c>
      <c r="B7" s="605" t="s">
        <v>86</v>
      </c>
      <c r="C7" s="461">
        <v>27500</v>
      </c>
      <c r="D7" s="442">
        <v>27500</v>
      </c>
      <c r="E7" s="442">
        <v>27500</v>
      </c>
      <c r="F7" s="442">
        <v>27500</v>
      </c>
      <c r="G7" s="442">
        <v>24566</v>
      </c>
      <c r="H7" s="443">
        <v>24566</v>
      </c>
    </row>
    <row r="8" spans="1:8" s="1" customFormat="1" ht="12" customHeight="1">
      <c r="A8" s="604" t="s">
        <v>128</v>
      </c>
      <c r="B8" s="472" t="s">
        <v>484</v>
      </c>
      <c r="C8" s="461"/>
      <c r="D8" s="442"/>
      <c r="E8" s="442"/>
      <c r="F8" s="442"/>
      <c r="G8" s="442">
        <v>105</v>
      </c>
      <c r="H8" s="443">
        <v>105</v>
      </c>
    </row>
    <row r="9" spans="1:8" s="1" customFormat="1" ht="12" customHeight="1">
      <c r="A9" s="604" t="s">
        <v>129</v>
      </c>
      <c r="B9" s="472" t="s">
        <v>167</v>
      </c>
      <c r="C9" s="461">
        <v>350</v>
      </c>
      <c r="D9" s="442">
        <v>350</v>
      </c>
      <c r="E9" s="442">
        <v>350</v>
      </c>
      <c r="F9" s="442">
        <v>350</v>
      </c>
      <c r="G9" s="442">
        <v>350</v>
      </c>
      <c r="H9" s="443">
        <v>350</v>
      </c>
    </row>
    <row r="10" spans="1:8" s="1" customFormat="1" ht="12" customHeight="1" thickBot="1">
      <c r="A10" s="604" t="s">
        <v>130</v>
      </c>
      <c r="B10" s="606" t="s">
        <v>168</v>
      </c>
      <c r="C10" s="461">
        <v>482</v>
      </c>
      <c r="D10" s="442">
        <v>482</v>
      </c>
      <c r="E10" s="442">
        <v>482</v>
      </c>
      <c r="F10" s="442">
        <v>482</v>
      </c>
      <c r="G10" s="442">
        <v>830</v>
      </c>
      <c r="H10" s="443">
        <v>830</v>
      </c>
    </row>
    <row r="11" spans="1:8" s="1" customFormat="1" ht="14.25" customHeight="1" thickBot="1">
      <c r="A11" s="487" t="s">
        <v>48</v>
      </c>
      <c r="B11" s="602" t="s">
        <v>169</v>
      </c>
      <c r="C11" s="455">
        <f aca="true" t="shared" si="2" ref="C11:H11">+C12+C13+C14+C15+C16+C17+C18+C19</f>
        <v>20590</v>
      </c>
      <c r="D11" s="455">
        <f t="shared" si="2"/>
        <v>20590</v>
      </c>
      <c r="E11" s="455">
        <f t="shared" si="2"/>
        <v>20590</v>
      </c>
      <c r="F11" s="455">
        <f t="shared" si="2"/>
        <v>20590</v>
      </c>
      <c r="G11" s="455">
        <f t="shared" si="2"/>
        <v>22222</v>
      </c>
      <c r="H11" s="456">
        <f t="shared" si="2"/>
        <v>22222</v>
      </c>
    </row>
    <row r="12" spans="1:8" s="1" customFormat="1" ht="12" customHeight="1">
      <c r="A12" s="607" t="s">
        <v>101</v>
      </c>
      <c r="B12" s="438" t="s">
        <v>174</v>
      </c>
      <c r="C12" s="439"/>
      <c r="D12" s="439"/>
      <c r="E12" s="439"/>
      <c r="F12" s="439"/>
      <c r="G12" s="439"/>
      <c r="H12" s="440"/>
    </row>
    <row r="13" spans="1:8" s="1" customFormat="1" ht="12" customHeight="1">
      <c r="A13" s="604" t="s">
        <v>102</v>
      </c>
      <c r="B13" s="441" t="s">
        <v>175</v>
      </c>
      <c r="C13" s="442">
        <v>1356</v>
      </c>
      <c r="D13" s="442">
        <v>1356</v>
      </c>
      <c r="E13" s="442">
        <v>1356</v>
      </c>
      <c r="F13" s="442">
        <v>1356</v>
      </c>
      <c r="G13" s="442">
        <v>1356</v>
      </c>
      <c r="H13" s="443">
        <v>1356</v>
      </c>
    </row>
    <row r="14" spans="1:8" s="1" customFormat="1" ht="12" customHeight="1">
      <c r="A14" s="604" t="s">
        <v>103</v>
      </c>
      <c r="B14" s="441" t="s">
        <v>176</v>
      </c>
      <c r="C14" s="442">
        <v>4068</v>
      </c>
      <c r="D14" s="442">
        <v>4068</v>
      </c>
      <c r="E14" s="442">
        <v>4068</v>
      </c>
      <c r="F14" s="442">
        <v>4068</v>
      </c>
      <c r="G14" s="442">
        <v>4200</v>
      </c>
      <c r="H14" s="443">
        <v>4200</v>
      </c>
    </row>
    <row r="15" spans="1:8" s="1" customFormat="1" ht="12" customHeight="1">
      <c r="A15" s="604" t="s">
        <v>104</v>
      </c>
      <c r="B15" s="441" t="s">
        <v>177</v>
      </c>
      <c r="C15" s="442">
        <v>10997</v>
      </c>
      <c r="D15" s="442">
        <v>10997</v>
      </c>
      <c r="E15" s="442">
        <v>10997</v>
      </c>
      <c r="F15" s="442">
        <v>10997</v>
      </c>
      <c r="G15" s="442">
        <v>9497</v>
      </c>
      <c r="H15" s="443">
        <v>9497</v>
      </c>
    </row>
    <row r="16" spans="1:8" s="1" customFormat="1" ht="12" customHeight="1">
      <c r="A16" s="608" t="s">
        <v>170</v>
      </c>
      <c r="B16" s="609" t="s">
        <v>178</v>
      </c>
      <c r="C16" s="610"/>
      <c r="D16" s="610"/>
      <c r="E16" s="610"/>
      <c r="F16" s="610"/>
      <c r="G16" s="610"/>
      <c r="H16" s="611"/>
    </row>
    <row r="17" spans="1:8" s="1" customFormat="1" ht="12" customHeight="1">
      <c r="A17" s="604" t="s">
        <v>171</v>
      </c>
      <c r="B17" s="441" t="s">
        <v>254</v>
      </c>
      <c r="C17" s="442">
        <v>3954</v>
      </c>
      <c r="D17" s="442">
        <v>3954</v>
      </c>
      <c r="E17" s="442">
        <v>3954</v>
      </c>
      <c r="F17" s="442">
        <v>3954</v>
      </c>
      <c r="G17" s="442">
        <v>3954</v>
      </c>
      <c r="H17" s="443">
        <v>3954</v>
      </c>
    </row>
    <row r="18" spans="1:8" s="1" customFormat="1" ht="12" customHeight="1">
      <c r="A18" s="604" t="s">
        <v>172</v>
      </c>
      <c r="B18" s="441" t="s">
        <v>180</v>
      </c>
      <c r="C18" s="442">
        <v>215</v>
      </c>
      <c r="D18" s="442">
        <v>215</v>
      </c>
      <c r="E18" s="442">
        <v>215</v>
      </c>
      <c r="F18" s="442">
        <v>215</v>
      </c>
      <c r="G18" s="442">
        <v>115</v>
      </c>
      <c r="H18" s="443">
        <v>115</v>
      </c>
    </row>
    <row r="19" spans="1:8" s="1" customFormat="1" ht="12" customHeight="1" thickBot="1">
      <c r="A19" s="612" t="s">
        <v>173</v>
      </c>
      <c r="B19" s="613" t="s">
        <v>181</v>
      </c>
      <c r="C19" s="614"/>
      <c r="D19" s="614"/>
      <c r="E19" s="614"/>
      <c r="F19" s="614"/>
      <c r="G19" s="614">
        <v>3100</v>
      </c>
      <c r="H19" s="615">
        <v>3100</v>
      </c>
    </row>
    <row r="20" spans="1:8" s="1" customFormat="1" ht="14.25" customHeight="1" thickBot="1">
      <c r="A20" s="487" t="s">
        <v>182</v>
      </c>
      <c r="B20" s="602" t="s">
        <v>255</v>
      </c>
      <c r="C20" s="616">
        <v>2880</v>
      </c>
      <c r="D20" s="616">
        <v>2880</v>
      </c>
      <c r="E20" s="616">
        <v>2880</v>
      </c>
      <c r="F20" s="616">
        <v>2880</v>
      </c>
      <c r="G20" s="616">
        <v>2880</v>
      </c>
      <c r="H20" s="617">
        <v>2880</v>
      </c>
    </row>
    <row r="21" spans="1:8" s="1" customFormat="1" ht="13.5" customHeight="1" thickBot="1">
      <c r="A21" s="487" t="s">
        <v>50</v>
      </c>
      <c r="B21" s="602" t="s">
        <v>490</v>
      </c>
      <c r="C21" s="455">
        <f aca="true" t="shared" si="3" ref="C21:H21">+C22+C23+C24+C25+C26+C27+C28</f>
        <v>92190</v>
      </c>
      <c r="D21" s="455">
        <f t="shared" si="3"/>
        <v>99209</v>
      </c>
      <c r="E21" s="455">
        <f t="shared" si="3"/>
        <v>100949</v>
      </c>
      <c r="F21" s="455">
        <f t="shared" si="3"/>
        <v>101956</v>
      </c>
      <c r="G21" s="455">
        <f t="shared" si="3"/>
        <v>105531</v>
      </c>
      <c r="H21" s="456">
        <f t="shared" si="3"/>
        <v>105531</v>
      </c>
    </row>
    <row r="22" spans="1:8" s="1" customFormat="1" ht="23.25" customHeight="1">
      <c r="A22" s="618" t="s">
        <v>105</v>
      </c>
      <c r="B22" s="464" t="s">
        <v>433</v>
      </c>
      <c r="C22" s="457">
        <v>82034</v>
      </c>
      <c r="D22" s="457">
        <v>82034</v>
      </c>
      <c r="E22" s="457">
        <v>83421</v>
      </c>
      <c r="F22" s="457">
        <v>83421</v>
      </c>
      <c r="G22" s="457">
        <v>85232</v>
      </c>
      <c r="H22" s="458">
        <v>85232</v>
      </c>
    </row>
    <row r="23" spans="1:8" s="1" customFormat="1" ht="12" customHeight="1">
      <c r="A23" s="604" t="s">
        <v>421</v>
      </c>
      <c r="B23" s="441" t="s">
        <v>191</v>
      </c>
      <c r="C23" s="442">
        <v>8</v>
      </c>
      <c r="D23" s="442">
        <v>8</v>
      </c>
      <c r="E23" s="442">
        <v>37</v>
      </c>
      <c r="F23" s="442">
        <v>56</v>
      </c>
      <c r="G23" s="442">
        <v>468</v>
      </c>
      <c r="H23" s="443">
        <v>468</v>
      </c>
    </row>
    <row r="24" spans="1:8" s="1" customFormat="1" ht="12" customHeight="1">
      <c r="A24" s="619" t="s">
        <v>422</v>
      </c>
      <c r="B24" s="441" t="s">
        <v>110</v>
      </c>
      <c r="C24" s="444"/>
      <c r="D24" s="444"/>
      <c r="E24" s="444"/>
      <c r="F24" s="444"/>
      <c r="G24" s="444"/>
      <c r="H24" s="445"/>
    </row>
    <row r="25" spans="1:8" s="1" customFormat="1" ht="12" customHeight="1">
      <c r="A25" s="619" t="s">
        <v>423</v>
      </c>
      <c r="B25" s="441" t="s">
        <v>192</v>
      </c>
      <c r="C25" s="444"/>
      <c r="D25" s="444"/>
      <c r="E25" s="444"/>
      <c r="F25" s="444"/>
      <c r="G25" s="444"/>
      <c r="H25" s="445"/>
    </row>
    <row r="26" spans="1:8" s="1" customFormat="1" ht="12" customHeight="1">
      <c r="A26" s="604" t="s">
        <v>424</v>
      </c>
      <c r="B26" s="441" t="s">
        <v>482</v>
      </c>
      <c r="C26" s="442"/>
      <c r="D26" s="442"/>
      <c r="E26" s="442"/>
      <c r="F26" s="442">
        <v>5809</v>
      </c>
      <c r="G26" s="442">
        <v>9280</v>
      </c>
      <c r="H26" s="443">
        <v>9280</v>
      </c>
    </row>
    <row r="27" spans="1:8" s="1" customFormat="1" ht="12" customHeight="1">
      <c r="A27" s="604" t="s">
        <v>425</v>
      </c>
      <c r="B27" s="441" t="s">
        <v>478</v>
      </c>
      <c r="C27" s="620"/>
      <c r="D27" s="620"/>
      <c r="E27" s="620">
        <v>2132</v>
      </c>
      <c r="F27" s="620">
        <v>2579</v>
      </c>
      <c r="G27" s="620">
        <v>4616</v>
      </c>
      <c r="H27" s="621">
        <v>4616</v>
      </c>
    </row>
    <row r="28" spans="1:8" s="1" customFormat="1" ht="12" customHeight="1" thickBot="1">
      <c r="A28" s="604" t="s">
        <v>426</v>
      </c>
      <c r="B28" s="459" t="s">
        <v>465</v>
      </c>
      <c r="C28" s="620">
        <v>10148</v>
      </c>
      <c r="D28" s="620">
        <v>17167</v>
      </c>
      <c r="E28" s="620">
        <v>15359</v>
      </c>
      <c r="F28" s="620">
        <v>10091</v>
      </c>
      <c r="G28" s="620">
        <v>5935</v>
      </c>
      <c r="H28" s="621">
        <v>5935</v>
      </c>
    </row>
    <row r="29" spans="1:8" s="1" customFormat="1" ht="14.25" customHeight="1" thickBot="1">
      <c r="A29" s="622" t="s">
        <v>51</v>
      </c>
      <c r="B29" s="602" t="s">
        <v>491</v>
      </c>
      <c r="C29" s="603">
        <f aca="true" t="shared" si="4" ref="C29:H29">+C30+C36</f>
        <v>20756</v>
      </c>
      <c r="D29" s="455">
        <f t="shared" si="4"/>
        <v>20756</v>
      </c>
      <c r="E29" s="455">
        <f t="shared" si="4"/>
        <v>21474</v>
      </c>
      <c r="F29" s="455">
        <f t="shared" si="4"/>
        <v>30144</v>
      </c>
      <c r="G29" s="455">
        <f t="shared" si="4"/>
        <v>38632</v>
      </c>
      <c r="H29" s="456">
        <f t="shared" si="4"/>
        <v>38632</v>
      </c>
    </row>
    <row r="30" spans="1:8" s="1" customFormat="1" ht="12" customHeight="1">
      <c r="A30" s="623" t="s">
        <v>108</v>
      </c>
      <c r="B30" s="624" t="s">
        <v>384</v>
      </c>
      <c r="C30" s="625">
        <f aca="true" t="shared" si="5" ref="C30:H30">+C31+C32+C33+C34+C35</f>
        <v>20756</v>
      </c>
      <c r="D30" s="626">
        <f t="shared" si="5"/>
        <v>20756</v>
      </c>
      <c r="E30" s="626">
        <f t="shared" si="5"/>
        <v>21474</v>
      </c>
      <c r="F30" s="626">
        <f t="shared" si="5"/>
        <v>30144</v>
      </c>
      <c r="G30" s="626">
        <f t="shared" si="5"/>
        <v>30737</v>
      </c>
      <c r="H30" s="627">
        <f t="shared" si="5"/>
        <v>30737</v>
      </c>
    </row>
    <row r="31" spans="1:8" s="1" customFormat="1" ht="12" customHeight="1">
      <c r="A31" s="628" t="s">
        <v>111</v>
      </c>
      <c r="B31" s="460" t="s">
        <v>257</v>
      </c>
      <c r="C31" s="629">
        <v>4997</v>
      </c>
      <c r="D31" s="630">
        <v>4997</v>
      </c>
      <c r="E31" s="630">
        <v>4997</v>
      </c>
      <c r="F31" s="630">
        <v>4997</v>
      </c>
      <c r="G31" s="630">
        <v>5664</v>
      </c>
      <c r="H31" s="631">
        <v>5664</v>
      </c>
    </row>
    <row r="32" spans="1:8" s="1" customFormat="1" ht="12" customHeight="1">
      <c r="A32" s="628" t="s">
        <v>112</v>
      </c>
      <c r="B32" s="460" t="s">
        <v>258</v>
      </c>
      <c r="C32" s="629"/>
      <c r="D32" s="630"/>
      <c r="E32" s="630"/>
      <c r="F32" s="630">
        <v>50</v>
      </c>
      <c r="G32" s="630">
        <v>50</v>
      </c>
      <c r="H32" s="631">
        <v>50</v>
      </c>
    </row>
    <row r="33" spans="1:8" s="1" customFormat="1" ht="12" customHeight="1">
      <c r="A33" s="628" t="s">
        <v>113</v>
      </c>
      <c r="B33" s="460" t="s">
        <v>259</v>
      </c>
      <c r="C33" s="629"/>
      <c r="D33" s="630"/>
      <c r="E33" s="630"/>
      <c r="F33" s="630"/>
      <c r="G33" s="630"/>
      <c r="H33" s="631"/>
    </row>
    <row r="34" spans="1:8" s="1" customFormat="1" ht="12" customHeight="1">
      <c r="A34" s="628" t="s">
        <v>114</v>
      </c>
      <c r="B34" s="460" t="s">
        <v>260</v>
      </c>
      <c r="C34" s="629"/>
      <c r="D34" s="630"/>
      <c r="E34" s="630"/>
      <c r="F34" s="630">
        <v>7500</v>
      </c>
      <c r="G34" s="630">
        <v>8046</v>
      </c>
      <c r="H34" s="631">
        <v>8046</v>
      </c>
    </row>
    <row r="35" spans="1:8" s="1" customFormat="1" ht="12" customHeight="1">
      <c r="A35" s="628" t="s">
        <v>195</v>
      </c>
      <c r="B35" s="460" t="s">
        <v>385</v>
      </c>
      <c r="C35" s="629">
        <v>15759</v>
      </c>
      <c r="D35" s="630">
        <v>15759</v>
      </c>
      <c r="E35" s="630">
        <v>16477</v>
      </c>
      <c r="F35" s="630">
        <v>17597</v>
      </c>
      <c r="G35" s="630">
        <v>16977</v>
      </c>
      <c r="H35" s="631">
        <v>16977</v>
      </c>
    </row>
    <row r="36" spans="1:8" s="1" customFormat="1" ht="12" customHeight="1">
      <c r="A36" s="628" t="s">
        <v>109</v>
      </c>
      <c r="B36" s="632" t="s">
        <v>386</v>
      </c>
      <c r="C36" s="633">
        <f aca="true" t="shared" si="6" ref="C36:H36">+C37+C38+C39+C40+C41</f>
        <v>0</v>
      </c>
      <c r="D36" s="634">
        <f t="shared" si="6"/>
        <v>0</v>
      </c>
      <c r="E36" s="634">
        <f t="shared" si="6"/>
        <v>0</v>
      </c>
      <c r="F36" s="634">
        <f t="shared" si="6"/>
        <v>0</v>
      </c>
      <c r="G36" s="634">
        <f t="shared" si="6"/>
        <v>7895</v>
      </c>
      <c r="H36" s="635">
        <f t="shared" si="6"/>
        <v>7895</v>
      </c>
    </row>
    <row r="37" spans="1:8" s="1" customFormat="1" ht="12" customHeight="1">
      <c r="A37" s="628" t="s">
        <v>117</v>
      </c>
      <c r="B37" s="460" t="s">
        <v>257</v>
      </c>
      <c r="C37" s="629"/>
      <c r="D37" s="630"/>
      <c r="E37" s="630"/>
      <c r="F37" s="630"/>
      <c r="G37" s="630"/>
      <c r="H37" s="631"/>
    </row>
    <row r="38" spans="1:8" s="1" customFormat="1" ht="12" customHeight="1">
      <c r="A38" s="628" t="s">
        <v>118</v>
      </c>
      <c r="B38" s="460" t="s">
        <v>258</v>
      </c>
      <c r="C38" s="629"/>
      <c r="D38" s="630"/>
      <c r="E38" s="630"/>
      <c r="F38" s="630"/>
      <c r="G38" s="630"/>
      <c r="H38" s="631"/>
    </row>
    <row r="39" spans="1:8" s="1" customFormat="1" ht="12" customHeight="1">
      <c r="A39" s="628" t="s">
        <v>119</v>
      </c>
      <c r="B39" s="460" t="s">
        <v>259</v>
      </c>
      <c r="C39" s="629"/>
      <c r="D39" s="630"/>
      <c r="E39" s="630"/>
      <c r="F39" s="630"/>
      <c r="G39" s="630"/>
      <c r="H39" s="631"/>
    </row>
    <row r="40" spans="1:8" s="1" customFormat="1" ht="12" customHeight="1">
      <c r="A40" s="628" t="s">
        <v>120</v>
      </c>
      <c r="B40" s="636" t="s">
        <v>260</v>
      </c>
      <c r="C40" s="629"/>
      <c r="D40" s="630"/>
      <c r="E40" s="630"/>
      <c r="F40" s="630"/>
      <c r="G40" s="630">
        <v>7275</v>
      </c>
      <c r="H40" s="631">
        <v>7275</v>
      </c>
    </row>
    <row r="41" spans="1:8" s="1" customFormat="1" ht="12" customHeight="1" thickBot="1">
      <c r="A41" s="637" t="s">
        <v>196</v>
      </c>
      <c r="B41" s="638" t="s">
        <v>387</v>
      </c>
      <c r="C41" s="639"/>
      <c r="D41" s="640"/>
      <c r="E41" s="640"/>
      <c r="F41" s="640"/>
      <c r="G41" s="640">
        <v>620</v>
      </c>
      <c r="H41" s="641">
        <v>620</v>
      </c>
    </row>
    <row r="42" spans="1:8" s="1" customFormat="1" ht="14.25" customHeight="1" thickBot="1">
      <c r="A42" s="487" t="s">
        <v>197</v>
      </c>
      <c r="B42" s="642" t="s">
        <v>261</v>
      </c>
      <c r="C42" s="603">
        <v>720</v>
      </c>
      <c r="D42" s="455">
        <v>720</v>
      </c>
      <c r="E42" s="455">
        <v>720</v>
      </c>
      <c r="F42" s="455">
        <f>F43</f>
        <v>3374</v>
      </c>
      <c r="G42" s="455">
        <f>G43</f>
        <v>3374</v>
      </c>
      <c r="H42" s="456">
        <f>H43</f>
        <v>3374</v>
      </c>
    </row>
    <row r="43" spans="1:8" s="1" customFormat="1" ht="12" customHeight="1">
      <c r="A43" s="618" t="s">
        <v>115</v>
      </c>
      <c r="B43" s="472" t="s">
        <v>262</v>
      </c>
      <c r="C43" s="643"/>
      <c r="D43" s="457"/>
      <c r="E43" s="457"/>
      <c r="F43" s="457">
        <v>3374</v>
      </c>
      <c r="G43" s="457">
        <v>3374</v>
      </c>
      <c r="H43" s="458">
        <v>3374</v>
      </c>
    </row>
    <row r="44" spans="1:8" s="1" customFormat="1" ht="12" customHeight="1" thickBot="1">
      <c r="A44" s="608" t="s">
        <v>116</v>
      </c>
      <c r="B44" s="644" t="s">
        <v>266</v>
      </c>
      <c r="C44" s="645"/>
      <c r="D44" s="610"/>
      <c r="E44" s="610"/>
      <c r="F44" s="610"/>
      <c r="G44" s="610"/>
      <c r="H44" s="611"/>
    </row>
    <row r="45" spans="1:8" s="1" customFormat="1" ht="14.25" customHeight="1" thickBot="1">
      <c r="A45" s="487" t="s">
        <v>53</v>
      </c>
      <c r="B45" s="642" t="s">
        <v>265</v>
      </c>
      <c r="C45" s="603">
        <f aca="true" t="shared" si="7" ref="C45:H45">+C46+C47+C48</f>
        <v>0</v>
      </c>
      <c r="D45" s="455">
        <f t="shared" si="7"/>
        <v>0</v>
      </c>
      <c r="E45" s="455">
        <f t="shared" si="7"/>
        <v>0</v>
      </c>
      <c r="F45" s="455">
        <f t="shared" si="7"/>
        <v>0</v>
      </c>
      <c r="G45" s="455">
        <f t="shared" si="7"/>
        <v>0</v>
      </c>
      <c r="H45" s="456">
        <f t="shared" si="7"/>
        <v>0</v>
      </c>
    </row>
    <row r="46" spans="1:8" s="1" customFormat="1" ht="12" customHeight="1">
      <c r="A46" s="618" t="s">
        <v>200</v>
      </c>
      <c r="B46" s="472" t="s">
        <v>198</v>
      </c>
      <c r="C46" s="646"/>
      <c r="D46" s="647"/>
      <c r="E46" s="647"/>
      <c r="F46" s="647"/>
      <c r="G46" s="647"/>
      <c r="H46" s="648"/>
    </row>
    <row r="47" spans="1:8" s="1" customFormat="1" ht="12" customHeight="1">
      <c r="A47" s="604" t="s">
        <v>201</v>
      </c>
      <c r="B47" s="460" t="s">
        <v>199</v>
      </c>
      <c r="C47" s="630"/>
      <c r="D47" s="630"/>
      <c r="E47" s="630"/>
      <c r="F47" s="630"/>
      <c r="G47" s="630"/>
      <c r="H47" s="631"/>
    </row>
    <row r="48" spans="1:8" s="1" customFormat="1" ht="12" customHeight="1" thickBot="1">
      <c r="A48" s="608" t="s">
        <v>321</v>
      </c>
      <c r="B48" s="644" t="s">
        <v>263</v>
      </c>
      <c r="C48" s="649"/>
      <c r="D48" s="650"/>
      <c r="E48" s="650"/>
      <c r="F48" s="650"/>
      <c r="G48" s="650"/>
      <c r="H48" s="651"/>
    </row>
    <row r="49" spans="1:10" s="1" customFormat="1" ht="17.25" customHeight="1" thickBot="1">
      <c r="A49" s="487" t="s">
        <v>202</v>
      </c>
      <c r="B49" s="484" t="s">
        <v>264</v>
      </c>
      <c r="C49" s="590">
        <v>550</v>
      </c>
      <c r="D49" s="590">
        <v>550</v>
      </c>
      <c r="E49" s="590">
        <v>550</v>
      </c>
      <c r="F49" s="590">
        <v>550</v>
      </c>
      <c r="G49" s="590">
        <v>550</v>
      </c>
      <c r="H49" s="467">
        <v>550</v>
      </c>
      <c r="J49" s="9"/>
    </row>
    <row r="50" spans="1:8" s="1" customFormat="1" ht="14.25" customHeight="1" thickBot="1">
      <c r="A50" s="487" t="s">
        <v>55</v>
      </c>
      <c r="B50" s="652" t="s">
        <v>203</v>
      </c>
      <c r="C50" s="653">
        <f aca="true" t="shared" si="8" ref="C50:H50">+C6+C11+C20+C21+C29+C42+C45+C49</f>
        <v>166018</v>
      </c>
      <c r="D50" s="653">
        <f t="shared" si="8"/>
        <v>173037</v>
      </c>
      <c r="E50" s="653">
        <f t="shared" si="8"/>
        <v>175495</v>
      </c>
      <c r="F50" s="653">
        <f t="shared" si="8"/>
        <v>187826</v>
      </c>
      <c r="G50" s="653">
        <f t="shared" si="8"/>
        <v>199040</v>
      </c>
      <c r="H50" s="654">
        <f t="shared" si="8"/>
        <v>199040</v>
      </c>
    </row>
    <row r="51" spans="1:8" s="1" customFormat="1" ht="15" customHeight="1" thickBot="1">
      <c r="A51" s="492" t="s">
        <v>56</v>
      </c>
      <c r="B51" s="465" t="s">
        <v>267</v>
      </c>
      <c r="C51" s="485">
        <f aca="true" t="shared" si="9" ref="C51:H51">+C52+C58</f>
        <v>5362</v>
      </c>
      <c r="D51" s="485">
        <f t="shared" si="9"/>
        <v>5362</v>
      </c>
      <c r="E51" s="485">
        <f t="shared" si="9"/>
        <v>5362</v>
      </c>
      <c r="F51" s="485">
        <f t="shared" si="9"/>
        <v>5362</v>
      </c>
      <c r="G51" s="485">
        <f t="shared" si="9"/>
        <v>5481</v>
      </c>
      <c r="H51" s="486">
        <f t="shared" si="9"/>
        <v>5481</v>
      </c>
    </row>
    <row r="52" spans="1:8" s="1" customFormat="1" ht="12" customHeight="1">
      <c r="A52" s="655" t="s">
        <v>145</v>
      </c>
      <c r="B52" s="624" t="s">
        <v>268</v>
      </c>
      <c r="C52" s="626">
        <f aca="true" t="shared" si="10" ref="C52:H52">+C53+C54+C55+C56+C57</f>
        <v>5362</v>
      </c>
      <c r="D52" s="626">
        <f t="shared" si="10"/>
        <v>5362</v>
      </c>
      <c r="E52" s="626">
        <f t="shared" si="10"/>
        <v>5362</v>
      </c>
      <c r="F52" s="626">
        <f t="shared" si="10"/>
        <v>5362</v>
      </c>
      <c r="G52" s="626">
        <f t="shared" si="10"/>
        <v>5481</v>
      </c>
      <c r="H52" s="627">
        <f t="shared" si="10"/>
        <v>5481</v>
      </c>
    </row>
    <row r="53" spans="1:8" s="1" customFormat="1" ht="12" customHeight="1">
      <c r="A53" s="656" t="s">
        <v>283</v>
      </c>
      <c r="B53" s="460" t="s">
        <v>269</v>
      </c>
      <c r="C53" s="630">
        <v>5362</v>
      </c>
      <c r="D53" s="630">
        <v>5362</v>
      </c>
      <c r="E53" s="630">
        <v>5362</v>
      </c>
      <c r="F53" s="630">
        <v>5362</v>
      </c>
      <c r="G53" s="630">
        <v>5481</v>
      </c>
      <c r="H53" s="631">
        <v>5481</v>
      </c>
    </row>
    <row r="54" spans="1:8" s="1" customFormat="1" ht="12" customHeight="1">
      <c r="A54" s="656" t="s">
        <v>284</v>
      </c>
      <c r="B54" s="460" t="s">
        <v>270</v>
      </c>
      <c r="C54" s="630"/>
      <c r="D54" s="630"/>
      <c r="E54" s="630"/>
      <c r="F54" s="630"/>
      <c r="G54" s="630"/>
      <c r="H54" s="631"/>
    </row>
    <row r="55" spans="1:8" s="1" customFormat="1" ht="12" customHeight="1">
      <c r="A55" s="656" t="s">
        <v>285</v>
      </c>
      <c r="B55" s="460" t="s">
        <v>271</v>
      </c>
      <c r="C55" s="630"/>
      <c r="D55" s="630"/>
      <c r="E55" s="630"/>
      <c r="F55" s="630"/>
      <c r="G55" s="630"/>
      <c r="H55" s="631"/>
    </row>
    <row r="56" spans="1:8" s="1" customFormat="1" ht="12" customHeight="1">
      <c r="A56" s="656" t="s">
        <v>286</v>
      </c>
      <c r="B56" s="460" t="s">
        <v>272</v>
      </c>
      <c r="C56" s="630"/>
      <c r="D56" s="630"/>
      <c r="E56" s="630"/>
      <c r="F56" s="630"/>
      <c r="G56" s="630"/>
      <c r="H56" s="631"/>
    </row>
    <row r="57" spans="1:8" s="1" customFormat="1" ht="12" customHeight="1">
      <c r="A57" s="656" t="s">
        <v>287</v>
      </c>
      <c r="B57" s="460" t="s">
        <v>273</v>
      </c>
      <c r="C57" s="630"/>
      <c r="D57" s="630"/>
      <c r="E57" s="630"/>
      <c r="F57" s="630"/>
      <c r="G57" s="630"/>
      <c r="H57" s="631"/>
    </row>
    <row r="58" spans="1:8" s="1" customFormat="1" ht="12" customHeight="1">
      <c r="A58" s="657" t="s">
        <v>146</v>
      </c>
      <c r="B58" s="632" t="s">
        <v>274</v>
      </c>
      <c r="C58" s="634">
        <f aca="true" t="shared" si="11" ref="C58:H58">+C59+C60+C61+C62+C63</f>
        <v>0</v>
      </c>
      <c r="D58" s="634">
        <f t="shared" si="11"/>
        <v>0</v>
      </c>
      <c r="E58" s="634">
        <f t="shared" si="11"/>
        <v>0</v>
      </c>
      <c r="F58" s="634">
        <f t="shared" si="11"/>
        <v>0</v>
      </c>
      <c r="G58" s="634">
        <f t="shared" si="11"/>
        <v>0</v>
      </c>
      <c r="H58" s="635">
        <f t="shared" si="11"/>
        <v>0</v>
      </c>
    </row>
    <row r="59" spans="1:8" s="1" customFormat="1" ht="12" customHeight="1">
      <c r="A59" s="656" t="s">
        <v>288</v>
      </c>
      <c r="B59" s="460" t="s">
        <v>275</v>
      </c>
      <c r="C59" s="630"/>
      <c r="D59" s="630"/>
      <c r="E59" s="630"/>
      <c r="F59" s="630"/>
      <c r="G59" s="630"/>
      <c r="H59" s="631"/>
    </row>
    <row r="60" spans="1:8" s="1" customFormat="1" ht="12" customHeight="1">
      <c r="A60" s="656" t="s">
        <v>289</v>
      </c>
      <c r="B60" s="460" t="s">
        <v>276</v>
      </c>
      <c r="C60" s="630"/>
      <c r="D60" s="630"/>
      <c r="E60" s="630"/>
      <c r="F60" s="630"/>
      <c r="G60" s="630"/>
      <c r="H60" s="631"/>
    </row>
    <row r="61" spans="1:8" s="1" customFormat="1" ht="12" customHeight="1">
      <c r="A61" s="656" t="s">
        <v>290</v>
      </c>
      <c r="B61" s="460" t="s">
        <v>277</v>
      </c>
      <c r="C61" s="630"/>
      <c r="D61" s="630"/>
      <c r="E61" s="630"/>
      <c r="F61" s="630"/>
      <c r="G61" s="630"/>
      <c r="H61" s="631"/>
    </row>
    <row r="62" spans="1:8" s="1" customFormat="1" ht="12" customHeight="1">
      <c r="A62" s="656" t="s">
        <v>291</v>
      </c>
      <c r="B62" s="460" t="s">
        <v>278</v>
      </c>
      <c r="C62" s="630"/>
      <c r="D62" s="630"/>
      <c r="E62" s="630"/>
      <c r="F62" s="630"/>
      <c r="G62" s="630"/>
      <c r="H62" s="631"/>
    </row>
    <row r="63" spans="1:8" s="1" customFormat="1" ht="13.5" customHeight="1" thickBot="1">
      <c r="A63" s="658" t="s">
        <v>292</v>
      </c>
      <c r="B63" s="644" t="s">
        <v>279</v>
      </c>
      <c r="C63" s="659"/>
      <c r="D63" s="659"/>
      <c r="E63" s="659"/>
      <c r="F63" s="659"/>
      <c r="G63" s="659"/>
      <c r="H63" s="660"/>
    </row>
    <row r="64" spans="1:8" s="1" customFormat="1" ht="13.5" customHeight="1" thickBot="1">
      <c r="A64" s="492" t="s">
        <v>57</v>
      </c>
      <c r="B64" s="465" t="s">
        <v>280</v>
      </c>
      <c r="C64" s="485">
        <f aca="true" t="shared" si="12" ref="C64:H64">+C50+C51</f>
        <v>171380</v>
      </c>
      <c r="D64" s="485">
        <f t="shared" si="12"/>
        <v>178399</v>
      </c>
      <c r="E64" s="485">
        <f t="shared" si="12"/>
        <v>180857</v>
      </c>
      <c r="F64" s="485">
        <f t="shared" si="12"/>
        <v>193188</v>
      </c>
      <c r="G64" s="485">
        <f t="shared" si="12"/>
        <v>204521</v>
      </c>
      <c r="H64" s="486">
        <f t="shared" si="12"/>
        <v>204521</v>
      </c>
    </row>
    <row r="65" spans="1:8" s="1" customFormat="1" ht="14.25" customHeight="1" thickBot="1">
      <c r="A65" s="661" t="s">
        <v>58</v>
      </c>
      <c r="B65" s="484" t="s">
        <v>281</v>
      </c>
      <c r="C65" s="662"/>
      <c r="D65" s="662"/>
      <c r="E65" s="662"/>
      <c r="F65" s="662"/>
      <c r="G65" s="662"/>
      <c r="H65" s="663"/>
    </row>
    <row r="66" spans="1:8" s="1" customFormat="1" ht="13.5" customHeight="1" thickBot="1">
      <c r="A66" s="492" t="s">
        <v>59</v>
      </c>
      <c r="B66" s="465" t="s">
        <v>282</v>
      </c>
      <c r="C66" s="485">
        <f aca="true" t="shared" si="13" ref="C66:H66">+C64+C65</f>
        <v>171380</v>
      </c>
      <c r="D66" s="485">
        <f t="shared" si="13"/>
        <v>178399</v>
      </c>
      <c r="E66" s="485">
        <f t="shared" si="13"/>
        <v>180857</v>
      </c>
      <c r="F66" s="485">
        <f t="shared" si="13"/>
        <v>193188</v>
      </c>
      <c r="G66" s="485">
        <f t="shared" si="13"/>
        <v>204521</v>
      </c>
      <c r="H66" s="486">
        <f t="shared" si="13"/>
        <v>204521</v>
      </c>
    </row>
    <row r="67" spans="1:8" s="1" customFormat="1" ht="12.75" customHeight="1">
      <c r="A67" s="664"/>
      <c r="B67" s="665"/>
      <c r="C67" s="665"/>
      <c r="D67" s="665"/>
      <c r="E67" s="665"/>
      <c r="F67" s="665"/>
      <c r="G67" s="665"/>
      <c r="H67" s="666"/>
    </row>
    <row r="68" spans="1:8" ht="16.5" customHeight="1">
      <c r="A68" s="729" t="s">
        <v>75</v>
      </c>
      <c r="B68" s="729"/>
      <c r="C68" s="729"/>
      <c r="D68" s="729"/>
      <c r="E68" s="729"/>
      <c r="F68" s="729"/>
      <c r="G68" s="729"/>
      <c r="H68" s="729"/>
    </row>
    <row r="69" spans="1:8" s="115" customFormat="1" ht="16.5" customHeight="1" thickBot="1">
      <c r="A69" s="731" t="s">
        <v>153</v>
      </c>
      <c r="B69" s="731"/>
      <c r="C69" s="667"/>
      <c r="D69" s="667"/>
      <c r="E69" s="667"/>
      <c r="F69" s="667"/>
      <c r="G69" s="667"/>
      <c r="H69" s="36" t="s">
        <v>314</v>
      </c>
    </row>
    <row r="70" spans="1:8" ht="44.25" customHeight="1" thickBot="1">
      <c r="A70" s="668" t="s">
        <v>44</v>
      </c>
      <c r="B70" s="669" t="s">
        <v>76</v>
      </c>
      <c r="C70" s="400" t="s">
        <v>463</v>
      </c>
      <c r="D70" s="400" t="s">
        <v>475</v>
      </c>
      <c r="E70" s="400" t="s">
        <v>477</v>
      </c>
      <c r="F70" s="400" t="s">
        <v>481</v>
      </c>
      <c r="G70" s="400" t="s">
        <v>486</v>
      </c>
      <c r="H70" s="399" t="s">
        <v>486</v>
      </c>
    </row>
    <row r="71" spans="1:8" s="8" customFormat="1" ht="12" customHeight="1" thickBot="1">
      <c r="A71" s="668">
        <v>1</v>
      </c>
      <c r="B71" s="669">
        <v>2</v>
      </c>
      <c r="C71" s="670">
        <v>3</v>
      </c>
      <c r="D71" s="671">
        <v>4</v>
      </c>
      <c r="E71" s="671">
        <v>5</v>
      </c>
      <c r="F71" s="671">
        <v>6</v>
      </c>
      <c r="G71" s="671">
        <v>7</v>
      </c>
      <c r="H71" s="672">
        <v>8</v>
      </c>
    </row>
    <row r="72" spans="1:8" ht="13.5" customHeight="1" thickBot="1">
      <c r="A72" s="673" t="s">
        <v>46</v>
      </c>
      <c r="B72" s="674" t="s">
        <v>466</v>
      </c>
      <c r="C72" s="675">
        <f aca="true" t="shared" si="14" ref="C72:H72">+C73+C74+C75+C76+C77</f>
        <v>164216</v>
      </c>
      <c r="D72" s="675">
        <f t="shared" si="14"/>
        <v>171235</v>
      </c>
      <c r="E72" s="675">
        <f t="shared" si="14"/>
        <v>173693</v>
      </c>
      <c r="F72" s="675">
        <f t="shared" si="14"/>
        <v>186024</v>
      </c>
      <c r="G72" s="675">
        <f t="shared" si="14"/>
        <v>196076</v>
      </c>
      <c r="H72" s="676">
        <f t="shared" si="14"/>
        <v>196076</v>
      </c>
    </row>
    <row r="73" spans="1:8" ht="12" customHeight="1">
      <c r="A73" s="607" t="s">
        <v>121</v>
      </c>
      <c r="B73" s="438" t="s">
        <v>77</v>
      </c>
      <c r="C73" s="439">
        <v>66396</v>
      </c>
      <c r="D73" s="439">
        <v>66396</v>
      </c>
      <c r="E73" s="439">
        <v>68075</v>
      </c>
      <c r="F73" s="439">
        <v>69398</v>
      </c>
      <c r="G73" s="439">
        <v>72697</v>
      </c>
      <c r="H73" s="440">
        <v>72697</v>
      </c>
    </row>
    <row r="74" spans="1:8" ht="12" customHeight="1">
      <c r="A74" s="604" t="s">
        <v>122</v>
      </c>
      <c r="B74" s="441" t="s">
        <v>204</v>
      </c>
      <c r="C74" s="442">
        <v>16400</v>
      </c>
      <c r="D74" s="442">
        <v>16400</v>
      </c>
      <c r="E74" s="442">
        <v>16853</v>
      </c>
      <c r="F74" s="442">
        <v>17210</v>
      </c>
      <c r="G74" s="442">
        <v>17930</v>
      </c>
      <c r="H74" s="443">
        <v>17930</v>
      </c>
    </row>
    <row r="75" spans="1:8" ht="12" customHeight="1">
      <c r="A75" s="604" t="s">
        <v>123</v>
      </c>
      <c r="B75" s="441" t="s">
        <v>142</v>
      </c>
      <c r="C75" s="444">
        <v>63031</v>
      </c>
      <c r="D75" s="444">
        <v>70050</v>
      </c>
      <c r="E75" s="444">
        <v>70050</v>
      </c>
      <c r="F75" s="444">
        <v>80254</v>
      </c>
      <c r="G75" s="444">
        <v>83537</v>
      </c>
      <c r="H75" s="445">
        <v>83537</v>
      </c>
    </row>
    <row r="76" spans="1:8" ht="12" customHeight="1">
      <c r="A76" s="604" t="s">
        <v>124</v>
      </c>
      <c r="B76" s="446" t="s">
        <v>205</v>
      </c>
      <c r="C76" s="444"/>
      <c r="D76" s="444"/>
      <c r="E76" s="444"/>
      <c r="F76" s="444"/>
      <c r="G76" s="444"/>
      <c r="H76" s="445"/>
    </row>
    <row r="77" spans="1:8" ht="12" customHeight="1">
      <c r="A77" s="604" t="s">
        <v>132</v>
      </c>
      <c r="B77" s="447" t="s">
        <v>206</v>
      </c>
      <c r="C77" s="444">
        <f aca="true" t="shared" si="15" ref="C77:H77">C79+C80+C81</f>
        <v>18389</v>
      </c>
      <c r="D77" s="444">
        <f t="shared" si="15"/>
        <v>18389</v>
      </c>
      <c r="E77" s="444">
        <f t="shared" si="15"/>
        <v>18715</v>
      </c>
      <c r="F77" s="444">
        <f t="shared" si="15"/>
        <v>19162</v>
      </c>
      <c r="G77" s="444">
        <f t="shared" si="15"/>
        <v>21912</v>
      </c>
      <c r="H77" s="445">
        <f t="shared" si="15"/>
        <v>21912</v>
      </c>
    </row>
    <row r="78" spans="1:8" ht="12" customHeight="1">
      <c r="A78" s="604" t="s">
        <v>125</v>
      </c>
      <c r="B78" s="441" t="s">
        <v>224</v>
      </c>
      <c r="C78" s="444"/>
      <c r="D78" s="444"/>
      <c r="E78" s="444"/>
      <c r="F78" s="444"/>
      <c r="G78" s="444"/>
      <c r="H78" s="445"/>
    </row>
    <row r="79" spans="1:8" ht="12" customHeight="1">
      <c r="A79" s="604" t="s">
        <v>126</v>
      </c>
      <c r="B79" s="448" t="s">
        <v>225</v>
      </c>
      <c r="C79" s="444">
        <v>14438</v>
      </c>
      <c r="D79" s="444">
        <v>14438</v>
      </c>
      <c r="E79" s="444">
        <v>14508</v>
      </c>
      <c r="F79" s="444">
        <v>14955</v>
      </c>
      <c r="G79" s="444">
        <v>16787</v>
      </c>
      <c r="H79" s="445">
        <v>16787</v>
      </c>
    </row>
    <row r="80" spans="1:8" ht="12" customHeight="1">
      <c r="A80" s="604" t="s">
        <v>133</v>
      </c>
      <c r="B80" s="448" t="s">
        <v>294</v>
      </c>
      <c r="C80" s="444">
        <v>2702</v>
      </c>
      <c r="D80" s="444">
        <v>2702</v>
      </c>
      <c r="E80" s="444">
        <v>2958</v>
      </c>
      <c r="F80" s="444">
        <v>2958</v>
      </c>
      <c r="G80" s="444">
        <v>3367</v>
      </c>
      <c r="H80" s="445">
        <v>3367</v>
      </c>
    </row>
    <row r="81" spans="1:8" ht="12" customHeight="1">
      <c r="A81" s="604" t="s">
        <v>134</v>
      </c>
      <c r="B81" s="449" t="s">
        <v>226</v>
      </c>
      <c r="C81" s="444">
        <v>1249</v>
      </c>
      <c r="D81" s="444">
        <v>1249</v>
      </c>
      <c r="E81" s="444">
        <v>1249</v>
      </c>
      <c r="F81" s="444">
        <v>1249</v>
      </c>
      <c r="G81" s="444">
        <v>1758</v>
      </c>
      <c r="H81" s="445">
        <v>1758</v>
      </c>
    </row>
    <row r="82" spans="1:8" ht="12" customHeight="1">
      <c r="A82" s="608" t="s">
        <v>135</v>
      </c>
      <c r="B82" s="450" t="s">
        <v>227</v>
      </c>
      <c r="C82" s="444"/>
      <c r="D82" s="444"/>
      <c r="E82" s="444"/>
      <c r="F82" s="444"/>
      <c r="G82" s="444"/>
      <c r="H82" s="445"/>
    </row>
    <row r="83" spans="1:8" ht="12" customHeight="1">
      <c r="A83" s="604" t="s">
        <v>136</v>
      </c>
      <c r="B83" s="450" t="s">
        <v>228</v>
      </c>
      <c r="C83" s="444"/>
      <c r="D83" s="444"/>
      <c r="E83" s="444"/>
      <c r="F83" s="444"/>
      <c r="G83" s="444"/>
      <c r="H83" s="445"/>
    </row>
    <row r="84" spans="1:8" ht="12" customHeight="1" thickBot="1">
      <c r="A84" s="677" t="s">
        <v>138</v>
      </c>
      <c r="B84" s="451" t="s">
        <v>229</v>
      </c>
      <c r="C84" s="452"/>
      <c r="D84" s="452"/>
      <c r="E84" s="452"/>
      <c r="F84" s="452"/>
      <c r="G84" s="452"/>
      <c r="H84" s="453"/>
    </row>
    <row r="85" spans="1:8" ht="12.75" customHeight="1" thickBot="1">
      <c r="A85" s="678" t="s">
        <v>47</v>
      </c>
      <c r="B85" s="679" t="s">
        <v>467</v>
      </c>
      <c r="C85" s="680">
        <f aca="true" t="shared" si="16" ref="C85:H85">+C86+C87+C88</f>
        <v>50</v>
      </c>
      <c r="D85" s="680">
        <f t="shared" si="16"/>
        <v>50</v>
      </c>
      <c r="E85" s="680">
        <f t="shared" si="16"/>
        <v>50</v>
      </c>
      <c r="F85" s="680">
        <f t="shared" si="16"/>
        <v>50</v>
      </c>
      <c r="G85" s="680">
        <f t="shared" si="16"/>
        <v>7945</v>
      </c>
      <c r="H85" s="681">
        <f t="shared" si="16"/>
        <v>8445</v>
      </c>
    </row>
    <row r="86" spans="1:8" ht="12" customHeight="1">
      <c r="A86" s="618" t="s">
        <v>127</v>
      </c>
      <c r="B86" s="441" t="s">
        <v>295</v>
      </c>
      <c r="C86" s="457"/>
      <c r="D86" s="457"/>
      <c r="E86" s="457"/>
      <c r="F86" s="457"/>
      <c r="G86" s="457">
        <v>7895</v>
      </c>
      <c r="H86" s="458">
        <v>7895</v>
      </c>
    </row>
    <row r="87" spans="1:8" ht="12" customHeight="1">
      <c r="A87" s="618" t="s">
        <v>128</v>
      </c>
      <c r="B87" s="459" t="s">
        <v>208</v>
      </c>
      <c r="C87" s="442"/>
      <c r="D87" s="442"/>
      <c r="E87" s="442"/>
      <c r="F87" s="442"/>
      <c r="G87" s="442"/>
      <c r="H87" s="443"/>
    </row>
    <row r="88" spans="1:8" ht="12" customHeight="1">
      <c r="A88" s="618" t="s">
        <v>129</v>
      </c>
      <c r="B88" s="460" t="s">
        <v>322</v>
      </c>
      <c r="C88" s="461">
        <f>C90</f>
        <v>50</v>
      </c>
      <c r="D88" s="442">
        <f>D90</f>
        <v>50</v>
      </c>
      <c r="E88" s="442">
        <f>E90</f>
        <v>50</v>
      </c>
      <c r="F88" s="442">
        <f>F90</f>
        <v>50</v>
      </c>
      <c r="G88" s="442">
        <f>G90</f>
        <v>50</v>
      </c>
      <c r="H88" s="443">
        <v>550</v>
      </c>
    </row>
    <row r="89" spans="1:8" ht="12" customHeight="1">
      <c r="A89" s="618" t="s">
        <v>130</v>
      </c>
      <c r="B89" s="460" t="s">
        <v>388</v>
      </c>
      <c r="C89" s="461"/>
      <c r="D89" s="442"/>
      <c r="E89" s="442"/>
      <c r="F89" s="442"/>
      <c r="G89" s="442"/>
      <c r="H89" s="443"/>
    </row>
    <row r="90" spans="1:8" ht="12" customHeight="1">
      <c r="A90" s="618" t="s">
        <v>131</v>
      </c>
      <c r="B90" s="460" t="s">
        <v>323</v>
      </c>
      <c r="C90" s="461">
        <v>50</v>
      </c>
      <c r="D90" s="442">
        <v>50</v>
      </c>
      <c r="E90" s="442">
        <v>50</v>
      </c>
      <c r="F90" s="442">
        <v>50</v>
      </c>
      <c r="G90" s="442">
        <v>50</v>
      </c>
      <c r="H90" s="443">
        <v>50</v>
      </c>
    </row>
    <row r="91" spans="1:8" ht="25.5">
      <c r="A91" s="618" t="s">
        <v>137</v>
      </c>
      <c r="B91" s="460" t="s">
        <v>324</v>
      </c>
      <c r="C91" s="461"/>
      <c r="D91" s="442"/>
      <c r="E91" s="442"/>
      <c r="F91" s="442"/>
      <c r="G91" s="442"/>
      <c r="H91" s="443"/>
    </row>
    <row r="92" spans="1:8" ht="12" customHeight="1">
      <c r="A92" s="618" t="s">
        <v>139</v>
      </c>
      <c r="B92" s="462" t="s">
        <v>299</v>
      </c>
      <c r="C92" s="461"/>
      <c r="D92" s="442"/>
      <c r="E92" s="442"/>
      <c r="F92" s="442"/>
      <c r="G92" s="442"/>
      <c r="H92" s="443"/>
    </row>
    <row r="93" spans="1:8" ht="12" customHeight="1">
      <c r="A93" s="618" t="s">
        <v>209</v>
      </c>
      <c r="B93" s="462" t="s">
        <v>300</v>
      </c>
      <c r="C93" s="461"/>
      <c r="D93" s="442"/>
      <c r="E93" s="442"/>
      <c r="F93" s="442"/>
      <c r="G93" s="442"/>
      <c r="H93" s="443">
        <v>500</v>
      </c>
    </row>
    <row r="94" spans="1:8" ht="12" customHeight="1" thickBot="1">
      <c r="A94" s="618" t="s">
        <v>210</v>
      </c>
      <c r="B94" s="462" t="s">
        <v>488</v>
      </c>
      <c r="C94" s="461"/>
      <c r="D94" s="442"/>
      <c r="E94" s="442"/>
      <c r="F94" s="442"/>
      <c r="G94" s="442"/>
      <c r="H94" s="443"/>
    </row>
    <row r="95" spans="1:8" ht="12" customHeight="1" thickBot="1">
      <c r="A95" s="678" t="s">
        <v>48</v>
      </c>
      <c r="B95" s="682" t="s">
        <v>325</v>
      </c>
      <c r="C95" s="680">
        <f aca="true" t="shared" si="17" ref="C95:H95">+C96+C97</f>
        <v>0</v>
      </c>
      <c r="D95" s="680">
        <f t="shared" si="17"/>
        <v>0</v>
      </c>
      <c r="E95" s="680">
        <f t="shared" si="17"/>
        <v>0</v>
      </c>
      <c r="F95" s="680">
        <f t="shared" si="17"/>
        <v>0</v>
      </c>
      <c r="G95" s="680">
        <f t="shared" si="17"/>
        <v>0</v>
      </c>
      <c r="H95" s="681">
        <f t="shared" si="17"/>
        <v>0</v>
      </c>
    </row>
    <row r="96" spans="1:8" ht="12" customHeight="1">
      <c r="A96" s="618" t="s">
        <v>101</v>
      </c>
      <c r="B96" s="464" t="s">
        <v>90</v>
      </c>
      <c r="C96" s="457"/>
      <c r="D96" s="457"/>
      <c r="E96" s="457"/>
      <c r="F96" s="457"/>
      <c r="G96" s="457"/>
      <c r="H96" s="458"/>
    </row>
    <row r="97" spans="1:8" ht="12" customHeight="1" thickBot="1">
      <c r="A97" s="619" t="s">
        <v>102</v>
      </c>
      <c r="B97" s="459" t="s">
        <v>91</v>
      </c>
      <c r="C97" s="444"/>
      <c r="D97" s="444"/>
      <c r="E97" s="444"/>
      <c r="F97" s="444"/>
      <c r="G97" s="444"/>
      <c r="H97" s="445"/>
    </row>
    <row r="98" spans="1:8" s="112" customFormat="1" ht="12" customHeight="1" thickBot="1">
      <c r="A98" s="683" t="s">
        <v>49</v>
      </c>
      <c r="B98" s="496" t="s">
        <v>301</v>
      </c>
      <c r="C98" s="684"/>
      <c r="D98" s="685"/>
      <c r="E98" s="685"/>
      <c r="F98" s="685"/>
      <c r="G98" s="685"/>
      <c r="H98" s="686"/>
    </row>
    <row r="99" spans="1:8" ht="13.5" customHeight="1" thickBot="1">
      <c r="A99" s="687" t="s">
        <v>50</v>
      </c>
      <c r="B99" s="688" t="s">
        <v>157</v>
      </c>
      <c r="C99" s="675">
        <f aca="true" t="shared" si="18" ref="C99:H99">+C72+C85+C95+C98</f>
        <v>164266</v>
      </c>
      <c r="D99" s="675">
        <f t="shared" si="18"/>
        <v>171285</v>
      </c>
      <c r="E99" s="675">
        <f t="shared" si="18"/>
        <v>173743</v>
      </c>
      <c r="F99" s="675">
        <f t="shared" si="18"/>
        <v>186074</v>
      </c>
      <c r="G99" s="675">
        <f t="shared" si="18"/>
        <v>204021</v>
      </c>
      <c r="H99" s="676">
        <f t="shared" si="18"/>
        <v>204521</v>
      </c>
    </row>
    <row r="100" spans="1:8" ht="13.5" customHeight="1" thickBot="1">
      <c r="A100" s="683" t="s">
        <v>51</v>
      </c>
      <c r="B100" s="496" t="s">
        <v>389</v>
      </c>
      <c r="C100" s="680">
        <f aca="true" t="shared" si="19" ref="C100:H100">+C101+C109</f>
        <v>500</v>
      </c>
      <c r="D100" s="680">
        <f t="shared" si="19"/>
        <v>500</v>
      </c>
      <c r="E100" s="680">
        <f t="shared" si="19"/>
        <v>500</v>
      </c>
      <c r="F100" s="680">
        <f t="shared" si="19"/>
        <v>500</v>
      </c>
      <c r="G100" s="680">
        <f t="shared" si="19"/>
        <v>500</v>
      </c>
      <c r="H100" s="681">
        <f t="shared" si="19"/>
        <v>0</v>
      </c>
    </row>
    <row r="101" spans="1:8" ht="12" customHeight="1" thickBot="1">
      <c r="A101" s="498" t="s">
        <v>108</v>
      </c>
      <c r="B101" s="469" t="s">
        <v>393</v>
      </c>
      <c r="C101" s="689">
        <f aca="true" t="shared" si="20" ref="C101:H101">+C102+C103+C104+C105+C106+C107+C108</f>
        <v>0</v>
      </c>
      <c r="D101" s="689">
        <f t="shared" si="20"/>
        <v>0</v>
      </c>
      <c r="E101" s="689">
        <f t="shared" si="20"/>
        <v>0</v>
      </c>
      <c r="F101" s="689">
        <f t="shared" si="20"/>
        <v>0</v>
      </c>
      <c r="G101" s="689">
        <f t="shared" si="20"/>
        <v>0</v>
      </c>
      <c r="H101" s="690">
        <f t="shared" si="20"/>
        <v>0</v>
      </c>
    </row>
    <row r="102" spans="1:8" ht="12" customHeight="1">
      <c r="A102" s="691" t="s">
        <v>111</v>
      </c>
      <c r="B102" s="472" t="s">
        <v>302</v>
      </c>
      <c r="C102" s="473"/>
      <c r="D102" s="473"/>
      <c r="E102" s="473"/>
      <c r="F102" s="473"/>
      <c r="G102" s="473"/>
      <c r="H102" s="474"/>
    </row>
    <row r="103" spans="1:8" ht="12" customHeight="1">
      <c r="A103" s="656" t="s">
        <v>112</v>
      </c>
      <c r="B103" s="460" t="s">
        <v>303</v>
      </c>
      <c r="C103" s="475"/>
      <c r="D103" s="475"/>
      <c r="E103" s="475"/>
      <c r="F103" s="475"/>
      <c r="G103" s="475"/>
      <c r="H103" s="476"/>
    </row>
    <row r="104" spans="1:8" ht="12" customHeight="1">
      <c r="A104" s="656" t="s">
        <v>113</v>
      </c>
      <c r="B104" s="460" t="s">
        <v>304</v>
      </c>
      <c r="C104" s="475"/>
      <c r="D104" s="475"/>
      <c r="E104" s="475"/>
      <c r="F104" s="475"/>
      <c r="G104" s="475"/>
      <c r="H104" s="476"/>
    </row>
    <row r="105" spans="1:8" ht="12" customHeight="1">
      <c r="A105" s="656" t="s">
        <v>114</v>
      </c>
      <c r="B105" s="460" t="s">
        <v>305</v>
      </c>
      <c r="C105" s="475"/>
      <c r="D105" s="475"/>
      <c r="E105" s="475"/>
      <c r="F105" s="475"/>
      <c r="G105" s="475"/>
      <c r="H105" s="476"/>
    </row>
    <row r="106" spans="1:8" ht="12" customHeight="1">
      <c r="A106" s="656" t="s">
        <v>195</v>
      </c>
      <c r="B106" s="460" t="s">
        <v>306</v>
      </c>
      <c r="C106" s="475"/>
      <c r="D106" s="475"/>
      <c r="E106" s="475"/>
      <c r="F106" s="475"/>
      <c r="G106" s="475"/>
      <c r="H106" s="476"/>
    </row>
    <row r="107" spans="1:8" ht="12" customHeight="1">
      <c r="A107" s="656" t="s">
        <v>212</v>
      </c>
      <c r="B107" s="460" t="s">
        <v>307</v>
      </c>
      <c r="C107" s="475"/>
      <c r="D107" s="475"/>
      <c r="E107" s="475"/>
      <c r="F107" s="475"/>
      <c r="G107" s="475"/>
      <c r="H107" s="476"/>
    </row>
    <row r="108" spans="1:8" ht="12" customHeight="1" thickBot="1">
      <c r="A108" s="692" t="s">
        <v>213</v>
      </c>
      <c r="B108" s="477" t="s">
        <v>308</v>
      </c>
      <c r="C108" s="478"/>
      <c r="D108" s="478"/>
      <c r="E108" s="478"/>
      <c r="F108" s="478"/>
      <c r="G108" s="478"/>
      <c r="H108" s="479"/>
    </row>
    <row r="109" spans="1:8" ht="13.5" customHeight="1" thickBot="1">
      <c r="A109" s="498" t="s">
        <v>109</v>
      </c>
      <c r="B109" s="469" t="s">
        <v>434</v>
      </c>
      <c r="C109" s="689">
        <f aca="true" t="shared" si="21" ref="C109:H109">+C110+C111+C112+C113+C114+C115+C116+C117</f>
        <v>500</v>
      </c>
      <c r="D109" s="689">
        <f t="shared" si="21"/>
        <v>500</v>
      </c>
      <c r="E109" s="689">
        <f t="shared" si="21"/>
        <v>500</v>
      </c>
      <c r="F109" s="689">
        <f t="shared" si="21"/>
        <v>500</v>
      </c>
      <c r="G109" s="689">
        <f t="shared" si="21"/>
        <v>500</v>
      </c>
      <c r="H109" s="690">
        <f t="shared" si="21"/>
        <v>0</v>
      </c>
    </row>
    <row r="110" spans="1:8" ht="12" customHeight="1">
      <c r="A110" s="691" t="s">
        <v>117</v>
      </c>
      <c r="B110" s="472" t="s">
        <v>302</v>
      </c>
      <c r="C110" s="473"/>
      <c r="D110" s="473"/>
      <c r="E110" s="473"/>
      <c r="F110" s="473"/>
      <c r="G110" s="473"/>
      <c r="H110" s="474"/>
    </row>
    <row r="111" spans="1:8" ht="12" customHeight="1">
      <c r="A111" s="656" t="s">
        <v>118</v>
      </c>
      <c r="B111" s="460" t="s">
        <v>309</v>
      </c>
      <c r="C111" s="475"/>
      <c r="D111" s="475"/>
      <c r="E111" s="475"/>
      <c r="F111" s="475"/>
      <c r="G111" s="475"/>
      <c r="H111" s="476"/>
    </row>
    <row r="112" spans="1:8" ht="12" customHeight="1">
      <c r="A112" s="656" t="s">
        <v>119</v>
      </c>
      <c r="B112" s="460" t="s">
        <v>304</v>
      </c>
      <c r="C112" s="475"/>
      <c r="D112" s="475"/>
      <c r="E112" s="475"/>
      <c r="F112" s="475"/>
      <c r="G112" s="475"/>
      <c r="H112" s="476"/>
    </row>
    <row r="113" spans="1:8" ht="12" customHeight="1">
      <c r="A113" s="656" t="s">
        <v>120</v>
      </c>
      <c r="B113" s="460" t="s">
        <v>305</v>
      </c>
      <c r="C113" s="475"/>
      <c r="D113" s="475"/>
      <c r="E113" s="475"/>
      <c r="F113" s="475"/>
      <c r="G113" s="475"/>
      <c r="H113" s="476"/>
    </row>
    <row r="114" spans="1:8" ht="12" customHeight="1">
      <c r="A114" s="656" t="s">
        <v>196</v>
      </c>
      <c r="B114" s="460" t="s">
        <v>306</v>
      </c>
      <c r="C114" s="475">
        <v>500</v>
      </c>
      <c r="D114" s="475">
        <v>500</v>
      </c>
      <c r="E114" s="475">
        <v>500</v>
      </c>
      <c r="F114" s="475">
        <v>500</v>
      </c>
      <c r="G114" s="475">
        <v>500</v>
      </c>
      <c r="H114" s="476"/>
    </row>
    <row r="115" spans="1:8" ht="12" customHeight="1">
      <c r="A115" s="656" t="s">
        <v>214</v>
      </c>
      <c r="B115" s="460" t="s">
        <v>310</v>
      </c>
      <c r="C115" s="475"/>
      <c r="D115" s="475"/>
      <c r="E115" s="475"/>
      <c r="F115" s="475"/>
      <c r="G115" s="475"/>
      <c r="H115" s="476"/>
    </row>
    <row r="116" spans="1:8" ht="12" customHeight="1">
      <c r="A116" s="656" t="s">
        <v>215</v>
      </c>
      <c r="B116" s="460" t="s">
        <v>308</v>
      </c>
      <c r="C116" s="475"/>
      <c r="D116" s="475"/>
      <c r="E116" s="475"/>
      <c r="F116" s="475"/>
      <c r="G116" s="475"/>
      <c r="H116" s="476"/>
    </row>
    <row r="117" spans="1:8" ht="12" customHeight="1" thickBot="1">
      <c r="A117" s="692" t="s">
        <v>216</v>
      </c>
      <c r="B117" s="477" t="s">
        <v>391</v>
      </c>
      <c r="C117" s="478"/>
      <c r="D117" s="478"/>
      <c r="E117" s="478"/>
      <c r="F117" s="478"/>
      <c r="G117" s="478"/>
      <c r="H117" s="479"/>
    </row>
    <row r="118" spans="1:8" ht="14.25" customHeight="1" thickBot="1">
      <c r="A118" s="683" t="s">
        <v>52</v>
      </c>
      <c r="B118" s="496" t="s">
        <v>311</v>
      </c>
      <c r="C118" s="501">
        <f aca="true" t="shared" si="22" ref="C118:H118">+C99+C100</f>
        <v>164766</v>
      </c>
      <c r="D118" s="501">
        <f t="shared" si="22"/>
        <v>171785</v>
      </c>
      <c r="E118" s="501">
        <f t="shared" si="22"/>
        <v>174243</v>
      </c>
      <c r="F118" s="501">
        <f t="shared" si="22"/>
        <v>186574</v>
      </c>
      <c r="G118" s="501">
        <f t="shared" si="22"/>
        <v>204521</v>
      </c>
      <c r="H118" s="497">
        <f t="shared" si="22"/>
        <v>204521</v>
      </c>
    </row>
    <row r="119" spans="1:14" ht="15" customHeight="1" thickBot="1">
      <c r="A119" s="683" t="s">
        <v>53</v>
      </c>
      <c r="B119" s="496" t="s">
        <v>312</v>
      </c>
      <c r="C119" s="693"/>
      <c r="D119" s="693"/>
      <c r="E119" s="693"/>
      <c r="F119" s="693"/>
      <c r="G119" s="693"/>
      <c r="H119" s="694"/>
      <c r="K119" s="9"/>
      <c r="L119" s="25"/>
      <c r="M119" s="25"/>
      <c r="N119" s="25"/>
    </row>
    <row r="120" spans="1:8" s="1" customFormat="1" ht="14.25" customHeight="1" thickBot="1">
      <c r="A120" s="661" t="s">
        <v>54</v>
      </c>
      <c r="B120" s="606" t="s">
        <v>313</v>
      </c>
      <c r="C120" s="695">
        <f aca="true" t="shared" si="23" ref="C120:H120">+C118+C119</f>
        <v>164766</v>
      </c>
      <c r="D120" s="695">
        <f t="shared" si="23"/>
        <v>171785</v>
      </c>
      <c r="E120" s="695">
        <f t="shared" si="23"/>
        <v>174243</v>
      </c>
      <c r="F120" s="695">
        <f t="shared" si="23"/>
        <v>186574</v>
      </c>
      <c r="G120" s="695">
        <f t="shared" si="23"/>
        <v>204521</v>
      </c>
      <c r="H120" s="696">
        <f t="shared" si="23"/>
        <v>204521</v>
      </c>
    </row>
    <row r="121" spans="1:8" ht="7.5" customHeight="1">
      <c r="A121" s="697"/>
      <c r="B121" s="697"/>
      <c r="C121" s="697"/>
      <c r="D121" s="697"/>
      <c r="E121" s="697"/>
      <c r="F121" s="697"/>
      <c r="G121" s="697"/>
      <c r="H121" s="698"/>
    </row>
    <row r="122" spans="1:8" ht="15.75">
      <c r="A122" s="732" t="s">
        <v>160</v>
      </c>
      <c r="B122" s="732"/>
      <c r="C122" s="732"/>
      <c r="D122" s="732"/>
      <c r="E122" s="732"/>
      <c r="F122" s="732"/>
      <c r="G122" s="732"/>
      <c r="H122" s="732"/>
    </row>
    <row r="123" spans="1:8" ht="15" customHeight="1" thickBot="1">
      <c r="A123" s="728" t="s">
        <v>154</v>
      </c>
      <c r="B123" s="728"/>
      <c r="C123" s="699"/>
      <c r="D123" s="699"/>
      <c r="E123" s="699"/>
      <c r="F123" s="699"/>
      <c r="G123" s="699"/>
      <c r="H123" s="700" t="s">
        <v>314</v>
      </c>
    </row>
    <row r="124" spans="1:9" ht="27.75" customHeight="1" thickBot="1">
      <c r="A124" s="678">
        <v>1</v>
      </c>
      <c r="B124" s="679" t="s">
        <v>223</v>
      </c>
      <c r="C124" s="680">
        <f aca="true" t="shared" si="24" ref="C124:H124">+C50-C99</f>
        <v>1752</v>
      </c>
      <c r="D124" s="680">
        <f t="shared" si="24"/>
        <v>1752</v>
      </c>
      <c r="E124" s="680">
        <f t="shared" si="24"/>
        <v>1752</v>
      </c>
      <c r="F124" s="680">
        <f t="shared" si="24"/>
        <v>1752</v>
      </c>
      <c r="G124" s="680">
        <f t="shared" si="24"/>
        <v>-4981</v>
      </c>
      <c r="H124" s="680">
        <f t="shared" si="24"/>
        <v>-5481</v>
      </c>
      <c r="I124" s="31"/>
    </row>
    <row r="125" spans="1:8" ht="11.25" customHeight="1">
      <c r="A125" s="182"/>
      <c r="B125" s="182"/>
      <c r="C125" s="182"/>
      <c r="D125" s="182"/>
      <c r="E125" s="182"/>
      <c r="F125" s="182"/>
      <c r="G125" s="182"/>
      <c r="H125" s="183"/>
    </row>
  </sheetData>
  <sheetProtection/>
  <mergeCells count="6">
    <mergeCell ref="A123:B123"/>
    <mergeCell ref="A68:H68"/>
    <mergeCell ref="A1:H1"/>
    <mergeCell ref="A2:B2"/>
    <mergeCell ref="A69:B69"/>
    <mergeCell ref="A122:H12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Murakeresztúr Község Önkormányzat
2013. ÉVI KÖLTSÉGVETÉS
KÖTELEZŐ FELADATAINAK MÉRLEGE &amp;10
&amp;R&amp;"Times New Roman CE,Félkövér dőlt"&amp;11 1.2. melléklet a 7/2014. (IV.30.) önkormányzati rendelethez</oddHead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zoomScale="120" zoomScaleNormal="120" zoomScaleSheetLayoutView="100" zoomScalePageLayoutView="0" workbookViewId="0" topLeftCell="A106">
      <selection activeCell="F10" sqref="F10"/>
    </sheetView>
  </sheetViews>
  <sheetFormatPr defaultColWidth="9.00390625" defaultRowHeight="12.75"/>
  <cols>
    <col min="1" max="1" width="64.375" style="184" customWidth="1"/>
    <col min="2" max="2" width="11.125" style="184" customWidth="1"/>
    <col min="3" max="3" width="11.375" style="184" customWidth="1"/>
    <col min="4" max="4" width="11.50390625" style="184" customWidth="1"/>
    <col min="5" max="5" width="11.375" style="184" customWidth="1"/>
    <col min="6" max="6" width="11.875" style="184" customWidth="1"/>
    <col min="7" max="7" width="12.00390625" style="185" customWidth="1"/>
    <col min="8" max="8" width="9.00390625" style="7" customWidth="1"/>
    <col min="9" max="16384" width="9.375" style="7" customWidth="1"/>
  </cols>
  <sheetData>
    <row r="1" spans="1:7" ht="15.75" customHeight="1">
      <c r="A1" s="725"/>
      <c r="B1" s="725"/>
      <c r="C1" s="725"/>
      <c r="D1" s="725"/>
      <c r="E1" s="725"/>
      <c r="F1" s="725"/>
      <c r="G1" s="725"/>
    </row>
    <row r="2" spans="1:7" ht="15.75" customHeight="1" thickBot="1">
      <c r="A2" s="37"/>
      <c r="B2" s="37"/>
      <c r="C2" s="37"/>
      <c r="D2" s="37"/>
      <c r="E2" s="37"/>
      <c r="F2" s="37"/>
      <c r="G2" s="114" t="s">
        <v>314</v>
      </c>
    </row>
    <row r="3" spans="1:7" ht="48.75" customHeight="1" thickBot="1">
      <c r="A3" s="308" t="s">
        <v>45</v>
      </c>
      <c r="B3" s="400" t="s">
        <v>463</v>
      </c>
      <c r="C3" s="400" t="s">
        <v>475</v>
      </c>
      <c r="D3" s="400" t="s">
        <v>476</v>
      </c>
      <c r="E3" s="400" t="s">
        <v>481</v>
      </c>
      <c r="F3" s="400" t="s">
        <v>486</v>
      </c>
      <c r="G3" s="399" t="s">
        <v>486</v>
      </c>
    </row>
    <row r="4" spans="1:7" s="8" customFormat="1" ht="12" customHeight="1" thickBot="1">
      <c r="A4" s="308">
        <v>2</v>
      </c>
      <c r="B4" s="385">
        <v>3</v>
      </c>
      <c r="C4" s="385">
        <v>4</v>
      </c>
      <c r="D4" s="385">
        <v>5</v>
      </c>
      <c r="E4" s="385">
        <v>6</v>
      </c>
      <c r="F4" s="385">
        <v>7</v>
      </c>
      <c r="G4" s="309">
        <v>8</v>
      </c>
    </row>
    <row r="5" spans="1:7" s="1" customFormat="1" ht="14.25" customHeight="1" thickBot="1">
      <c r="A5" s="262" t="s">
        <v>166</v>
      </c>
      <c r="B5" s="401">
        <f aca="true" t="shared" si="0" ref="B5:G5">+B6+B11+B20</f>
        <v>7197</v>
      </c>
      <c r="C5" s="401">
        <f t="shared" si="0"/>
        <v>7197</v>
      </c>
      <c r="D5" s="401">
        <f t="shared" si="0"/>
        <v>7357</v>
      </c>
      <c r="E5" s="401">
        <f t="shared" si="0"/>
        <v>7357</v>
      </c>
      <c r="F5" s="401">
        <f t="shared" si="0"/>
        <v>13891</v>
      </c>
      <c r="G5" s="310">
        <f t="shared" si="0"/>
        <v>13891</v>
      </c>
    </row>
    <row r="6" spans="1:7" s="1" customFormat="1" ht="12" customHeight="1" thickBot="1">
      <c r="A6" s="311" t="s">
        <v>383</v>
      </c>
      <c r="B6" s="402">
        <f aca="true" t="shared" si="1" ref="B6:G6">+B7+B8+B9+B10</f>
        <v>0</v>
      </c>
      <c r="C6" s="367">
        <f t="shared" si="1"/>
        <v>0</v>
      </c>
      <c r="D6" s="367">
        <f t="shared" si="1"/>
        <v>0</v>
      </c>
      <c r="E6" s="367">
        <f t="shared" si="1"/>
        <v>0</v>
      </c>
      <c r="F6" s="367">
        <f t="shared" si="1"/>
        <v>6034</v>
      </c>
      <c r="G6" s="315">
        <f t="shared" si="1"/>
        <v>6034</v>
      </c>
    </row>
    <row r="7" spans="1:7" s="1" customFormat="1" ht="12" customHeight="1">
      <c r="A7" s="312" t="s">
        <v>86</v>
      </c>
      <c r="B7" s="403"/>
      <c r="C7" s="405"/>
      <c r="D7" s="405"/>
      <c r="E7" s="405"/>
      <c r="F7" s="405">
        <v>6034</v>
      </c>
      <c r="G7" s="317">
        <v>6034</v>
      </c>
    </row>
    <row r="8" spans="1:7" s="1" customFormat="1" ht="12" customHeight="1">
      <c r="A8" s="313" t="s">
        <v>100</v>
      </c>
      <c r="B8" s="403"/>
      <c r="C8" s="405"/>
      <c r="D8" s="405"/>
      <c r="E8" s="405"/>
      <c r="F8" s="405"/>
      <c r="G8" s="317"/>
    </row>
    <row r="9" spans="1:7" s="1" customFormat="1" ht="12" customHeight="1">
      <c r="A9" s="313" t="s">
        <v>167</v>
      </c>
      <c r="B9" s="403"/>
      <c r="C9" s="405"/>
      <c r="D9" s="405"/>
      <c r="E9" s="405"/>
      <c r="F9" s="405"/>
      <c r="G9" s="317"/>
    </row>
    <row r="10" spans="1:7" s="1" customFormat="1" ht="12" customHeight="1" thickBot="1">
      <c r="A10" s="314" t="s">
        <v>168</v>
      </c>
      <c r="B10" s="403"/>
      <c r="C10" s="405"/>
      <c r="D10" s="405"/>
      <c r="E10" s="405"/>
      <c r="F10" s="405"/>
      <c r="G10" s="317"/>
    </row>
    <row r="11" spans="1:7" s="1" customFormat="1" ht="13.5" customHeight="1" thickBot="1">
      <c r="A11" s="262" t="s">
        <v>169</v>
      </c>
      <c r="B11" s="367">
        <f aca="true" t="shared" si="2" ref="B11:G11">+B12+B13+B14+B15+B16+B17+B18+B19</f>
        <v>7197</v>
      </c>
      <c r="C11" s="367">
        <f t="shared" si="2"/>
        <v>7197</v>
      </c>
      <c r="D11" s="367">
        <f t="shared" si="2"/>
        <v>7357</v>
      </c>
      <c r="E11" s="367">
        <f t="shared" si="2"/>
        <v>7357</v>
      </c>
      <c r="F11" s="367">
        <f t="shared" si="2"/>
        <v>7857</v>
      </c>
      <c r="G11" s="315">
        <f t="shared" si="2"/>
        <v>7857</v>
      </c>
    </row>
    <row r="12" spans="1:7" s="1" customFormat="1" ht="12" customHeight="1">
      <c r="A12" s="216" t="s">
        <v>174</v>
      </c>
      <c r="B12" s="404"/>
      <c r="C12" s="404"/>
      <c r="D12" s="404"/>
      <c r="E12" s="404"/>
      <c r="F12" s="404"/>
      <c r="G12" s="316"/>
    </row>
    <row r="13" spans="1:7" s="1" customFormat="1" ht="12" customHeight="1">
      <c r="A13" s="219" t="s">
        <v>175</v>
      </c>
      <c r="B13" s="405">
        <v>3902</v>
      </c>
      <c r="C13" s="405">
        <v>3902</v>
      </c>
      <c r="D13" s="405">
        <v>3902</v>
      </c>
      <c r="E13" s="405">
        <v>3902</v>
      </c>
      <c r="F13" s="405">
        <v>5402</v>
      </c>
      <c r="G13" s="317">
        <v>5402</v>
      </c>
    </row>
    <row r="14" spans="1:7" s="1" customFormat="1" ht="12" customHeight="1">
      <c r="A14" s="219" t="s">
        <v>176</v>
      </c>
      <c r="B14" s="405"/>
      <c r="C14" s="405"/>
      <c r="D14" s="405">
        <v>160</v>
      </c>
      <c r="E14" s="405">
        <v>160</v>
      </c>
      <c r="F14" s="405">
        <v>160</v>
      </c>
      <c r="G14" s="317">
        <v>160</v>
      </c>
    </row>
    <row r="15" spans="1:7" s="1" customFormat="1" ht="12" customHeight="1">
      <c r="A15" s="219" t="s">
        <v>177</v>
      </c>
      <c r="B15" s="405"/>
      <c r="C15" s="405"/>
      <c r="D15" s="405"/>
      <c r="E15" s="405"/>
      <c r="F15" s="405"/>
      <c r="G15" s="317"/>
    </row>
    <row r="16" spans="1:7" s="1" customFormat="1" ht="12" customHeight="1">
      <c r="A16" s="221" t="s">
        <v>178</v>
      </c>
      <c r="B16" s="406">
        <v>1765</v>
      </c>
      <c r="C16" s="406">
        <v>1765</v>
      </c>
      <c r="D16" s="406">
        <v>1765</v>
      </c>
      <c r="E16" s="406">
        <v>1765</v>
      </c>
      <c r="F16" s="406">
        <v>765</v>
      </c>
      <c r="G16" s="318">
        <v>765</v>
      </c>
    </row>
    <row r="17" spans="1:7" s="1" customFormat="1" ht="12" customHeight="1">
      <c r="A17" s="219" t="s">
        <v>254</v>
      </c>
      <c r="B17" s="405">
        <v>1530</v>
      </c>
      <c r="C17" s="405">
        <v>1530</v>
      </c>
      <c r="D17" s="405">
        <v>1530</v>
      </c>
      <c r="E17" s="405">
        <v>1530</v>
      </c>
      <c r="F17" s="405">
        <v>1530</v>
      </c>
      <c r="G17" s="317">
        <v>1530</v>
      </c>
    </row>
    <row r="18" spans="1:7" s="1" customFormat="1" ht="12" customHeight="1">
      <c r="A18" s="219" t="s">
        <v>180</v>
      </c>
      <c r="B18" s="405"/>
      <c r="C18" s="405"/>
      <c r="D18" s="405"/>
      <c r="E18" s="405"/>
      <c r="F18" s="405"/>
      <c r="G18" s="317"/>
    </row>
    <row r="19" spans="1:7" s="1" customFormat="1" ht="12" customHeight="1" thickBot="1">
      <c r="A19" s="319" t="s">
        <v>181</v>
      </c>
      <c r="B19" s="407"/>
      <c r="C19" s="407"/>
      <c r="D19" s="407"/>
      <c r="E19" s="407"/>
      <c r="F19" s="407"/>
      <c r="G19" s="320"/>
    </row>
    <row r="20" spans="1:7" s="1" customFormat="1" ht="12" customHeight="1" thickBot="1">
      <c r="A20" s="262" t="s">
        <v>255</v>
      </c>
      <c r="B20" s="408"/>
      <c r="C20" s="408"/>
      <c r="D20" s="408"/>
      <c r="E20" s="408"/>
      <c r="F20" s="408"/>
      <c r="G20" s="321"/>
    </row>
    <row r="21" spans="1:7" s="1" customFormat="1" ht="12" customHeight="1" thickBot="1">
      <c r="A21" s="262" t="s">
        <v>427</v>
      </c>
      <c r="B21" s="367">
        <f aca="true" t="shared" si="3" ref="B21:G21">+B22+B23+B24+B25+B26+B27+B28+B29</f>
        <v>0</v>
      </c>
      <c r="C21" s="367">
        <f t="shared" si="3"/>
        <v>0</v>
      </c>
      <c r="D21" s="367">
        <f t="shared" si="3"/>
        <v>78</v>
      </c>
      <c r="E21" s="367">
        <f t="shared" si="3"/>
        <v>78</v>
      </c>
      <c r="F21" s="367">
        <f t="shared" si="3"/>
        <v>158</v>
      </c>
      <c r="G21" s="315">
        <f t="shared" si="3"/>
        <v>158</v>
      </c>
    </row>
    <row r="22" spans="1:7" s="1" customFormat="1" ht="12" customHeight="1">
      <c r="A22" s="227" t="s">
        <v>189</v>
      </c>
      <c r="B22" s="409"/>
      <c r="C22" s="409"/>
      <c r="D22" s="409"/>
      <c r="E22" s="409"/>
      <c r="F22" s="409"/>
      <c r="G22" s="322"/>
    </row>
    <row r="23" spans="1:7" s="1" customFormat="1" ht="12" customHeight="1">
      <c r="A23" s="219" t="s">
        <v>190</v>
      </c>
      <c r="B23" s="405"/>
      <c r="C23" s="405"/>
      <c r="D23" s="405"/>
      <c r="E23" s="405"/>
      <c r="F23" s="405"/>
      <c r="G23" s="317"/>
    </row>
    <row r="24" spans="1:7" s="1" customFormat="1" ht="12" customHeight="1">
      <c r="A24" s="219" t="s">
        <v>191</v>
      </c>
      <c r="B24" s="405"/>
      <c r="C24" s="405"/>
      <c r="D24" s="405"/>
      <c r="E24" s="405"/>
      <c r="F24" s="405"/>
      <c r="G24" s="317"/>
    </row>
    <row r="25" spans="1:7" s="1" customFormat="1" ht="12" customHeight="1">
      <c r="A25" s="219" t="s">
        <v>110</v>
      </c>
      <c r="B25" s="410"/>
      <c r="C25" s="410"/>
      <c r="D25" s="410"/>
      <c r="E25" s="410"/>
      <c r="F25" s="410"/>
      <c r="G25" s="323"/>
    </row>
    <row r="26" spans="1:7" s="1" customFormat="1" ht="12" customHeight="1">
      <c r="A26" s="219" t="s">
        <v>192</v>
      </c>
      <c r="B26" s="410"/>
      <c r="C26" s="410"/>
      <c r="D26" s="410"/>
      <c r="E26" s="410"/>
      <c r="F26" s="410"/>
      <c r="G26" s="323"/>
    </row>
    <row r="27" spans="1:7" s="1" customFormat="1" ht="12" customHeight="1">
      <c r="A27" s="219" t="s">
        <v>193</v>
      </c>
      <c r="B27" s="405"/>
      <c r="C27" s="405"/>
      <c r="D27" s="405"/>
      <c r="E27" s="405"/>
      <c r="F27" s="405"/>
      <c r="G27" s="317"/>
    </row>
    <row r="28" spans="1:7" s="1" customFormat="1" ht="12" customHeight="1">
      <c r="A28" s="219" t="s">
        <v>256</v>
      </c>
      <c r="B28" s="411"/>
      <c r="C28" s="411"/>
      <c r="D28" s="411"/>
      <c r="E28" s="411"/>
      <c r="F28" s="411"/>
      <c r="G28" s="324"/>
    </row>
    <row r="29" spans="1:7" s="1" customFormat="1" ht="12" customHeight="1" thickBot="1">
      <c r="A29" s="325" t="s">
        <v>194</v>
      </c>
      <c r="B29" s="411"/>
      <c r="C29" s="411"/>
      <c r="D29" s="411">
        <v>78</v>
      </c>
      <c r="E29" s="411">
        <v>78</v>
      </c>
      <c r="F29" s="411">
        <v>158</v>
      </c>
      <c r="G29" s="324">
        <v>158</v>
      </c>
    </row>
    <row r="30" spans="1:7" s="1" customFormat="1" ht="12" customHeight="1" thickBot="1">
      <c r="A30" s="262" t="s">
        <v>428</v>
      </c>
      <c r="B30" s="402">
        <f aca="true" t="shared" si="4" ref="B30:G30">+B31+B37</f>
        <v>0</v>
      </c>
      <c r="C30" s="367">
        <f t="shared" si="4"/>
        <v>0</v>
      </c>
      <c r="D30" s="367">
        <f t="shared" si="4"/>
        <v>0</v>
      </c>
      <c r="E30" s="367">
        <f t="shared" si="4"/>
        <v>0</v>
      </c>
      <c r="F30" s="367">
        <f t="shared" si="4"/>
        <v>0</v>
      </c>
      <c r="G30" s="315">
        <f t="shared" si="4"/>
        <v>0</v>
      </c>
    </row>
    <row r="31" spans="1:7" s="1" customFormat="1" ht="12" customHeight="1">
      <c r="A31" s="326" t="s">
        <v>384</v>
      </c>
      <c r="B31" s="412">
        <f aca="true" t="shared" si="5" ref="B31:G31">+B32+B33+B34+B35+B36</f>
        <v>0</v>
      </c>
      <c r="C31" s="423">
        <f t="shared" si="5"/>
        <v>0</v>
      </c>
      <c r="D31" s="423">
        <f t="shared" si="5"/>
        <v>0</v>
      </c>
      <c r="E31" s="423">
        <f t="shared" si="5"/>
        <v>0</v>
      </c>
      <c r="F31" s="423">
        <f t="shared" si="5"/>
        <v>0</v>
      </c>
      <c r="G31" s="338">
        <f t="shared" si="5"/>
        <v>0</v>
      </c>
    </row>
    <row r="32" spans="1:7" s="1" customFormat="1" ht="12" customHeight="1">
      <c r="A32" s="327" t="s">
        <v>257</v>
      </c>
      <c r="B32" s="413"/>
      <c r="C32" s="411"/>
      <c r="D32" s="411"/>
      <c r="E32" s="411"/>
      <c r="F32" s="411"/>
      <c r="G32" s="324"/>
    </row>
    <row r="33" spans="1:7" s="1" customFormat="1" ht="12" customHeight="1">
      <c r="A33" s="327" t="s">
        <v>258</v>
      </c>
      <c r="B33" s="413"/>
      <c r="C33" s="411"/>
      <c r="D33" s="411"/>
      <c r="E33" s="411"/>
      <c r="F33" s="411"/>
      <c r="G33" s="324"/>
    </row>
    <row r="34" spans="1:7" s="1" customFormat="1" ht="12" customHeight="1">
      <c r="A34" s="327" t="s">
        <v>259</v>
      </c>
      <c r="B34" s="413"/>
      <c r="C34" s="411"/>
      <c r="D34" s="411"/>
      <c r="E34" s="411"/>
      <c r="F34" s="411"/>
      <c r="G34" s="324"/>
    </row>
    <row r="35" spans="1:7" s="1" customFormat="1" ht="12" customHeight="1">
      <c r="A35" s="327" t="s">
        <v>260</v>
      </c>
      <c r="B35" s="413"/>
      <c r="C35" s="411"/>
      <c r="D35" s="411"/>
      <c r="E35" s="411"/>
      <c r="F35" s="411"/>
      <c r="G35" s="324"/>
    </row>
    <row r="36" spans="1:7" s="1" customFormat="1" ht="12" customHeight="1">
      <c r="A36" s="327" t="s">
        <v>385</v>
      </c>
      <c r="B36" s="413"/>
      <c r="C36" s="411"/>
      <c r="D36" s="411"/>
      <c r="E36" s="411"/>
      <c r="F36" s="411"/>
      <c r="G36" s="324"/>
    </row>
    <row r="37" spans="1:7" s="1" customFormat="1" ht="12" customHeight="1">
      <c r="A37" s="328" t="s">
        <v>386</v>
      </c>
      <c r="B37" s="414">
        <f aca="true" t="shared" si="6" ref="B37:G37">+B38+B39+B40+B41+B42</f>
        <v>0</v>
      </c>
      <c r="C37" s="424">
        <f t="shared" si="6"/>
        <v>0</v>
      </c>
      <c r="D37" s="424">
        <f t="shared" si="6"/>
        <v>0</v>
      </c>
      <c r="E37" s="424">
        <f t="shared" si="6"/>
        <v>0</v>
      </c>
      <c r="F37" s="424">
        <f t="shared" si="6"/>
        <v>0</v>
      </c>
      <c r="G37" s="339">
        <f t="shared" si="6"/>
        <v>0</v>
      </c>
    </row>
    <row r="38" spans="1:7" s="1" customFormat="1" ht="12" customHeight="1">
      <c r="A38" s="327" t="s">
        <v>257</v>
      </c>
      <c r="B38" s="413"/>
      <c r="C38" s="411"/>
      <c r="D38" s="411"/>
      <c r="E38" s="411"/>
      <c r="F38" s="411"/>
      <c r="G38" s="324"/>
    </row>
    <row r="39" spans="1:7" s="1" customFormat="1" ht="12" customHeight="1">
      <c r="A39" s="327" t="s">
        <v>258</v>
      </c>
      <c r="B39" s="413"/>
      <c r="C39" s="411"/>
      <c r="D39" s="411"/>
      <c r="E39" s="411"/>
      <c r="F39" s="411"/>
      <c r="G39" s="324"/>
    </row>
    <row r="40" spans="1:7" s="1" customFormat="1" ht="12" customHeight="1">
      <c r="A40" s="327" t="s">
        <v>259</v>
      </c>
      <c r="B40" s="413"/>
      <c r="C40" s="411"/>
      <c r="D40" s="411"/>
      <c r="E40" s="411"/>
      <c r="F40" s="411"/>
      <c r="G40" s="324"/>
    </row>
    <row r="41" spans="1:7" s="1" customFormat="1" ht="12" customHeight="1">
      <c r="A41" s="329" t="s">
        <v>260</v>
      </c>
      <c r="B41" s="413"/>
      <c r="C41" s="411"/>
      <c r="D41" s="411"/>
      <c r="E41" s="411"/>
      <c r="F41" s="411"/>
      <c r="G41" s="324"/>
    </row>
    <row r="42" spans="1:7" s="1" customFormat="1" ht="12" customHeight="1" thickBot="1">
      <c r="A42" s="330" t="s">
        <v>387</v>
      </c>
      <c r="B42" s="415"/>
      <c r="C42" s="587"/>
      <c r="D42" s="587"/>
      <c r="E42" s="587"/>
      <c r="F42" s="587"/>
      <c r="G42" s="368"/>
    </row>
    <row r="43" spans="1:7" s="1" customFormat="1" ht="12" customHeight="1" thickBot="1">
      <c r="A43" s="331" t="s">
        <v>261</v>
      </c>
      <c r="B43" s="402">
        <f aca="true" t="shared" si="7" ref="B43:G43">+B44+B45</f>
        <v>0</v>
      </c>
      <c r="C43" s="367">
        <f t="shared" si="7"/>
        <v>0</v>
      </c>
      <c r="D43" s="367">
        <f t="shared" si="7"/>
        <v>0</v>
      </c>
      <c r="E43" s="367">
        <f t="shared" si="7"/>
        <v>0</v>
      </c>
      <c r="F43" s="367">
        <f t="shared" si="7"/>
        <v>0</v>
      </c>
      <c r="G43" s="315">
        <f t="shared" si="7"/>
        <v>0</v>
      </c>
    </row>
    <row r="44" spans="1:7" s="1" customFormat="1" ht="12" customHeight="1">
      <c r="A44" s="313" t="s">
        <v>262</v>
      </c>
      <c r="B44" s="416"/>
      <c r="C44" s="409"/>
      <c r="D44" s="409"/>
      <c r="E44" s="409"/>
      <c r="F44" s="409"/>
      <c r="G44" s="322"/>
    </row>
    <row r="45" spans="1:7" s="1" customFormat="1" ht="12" customHeight="1" thickBot="1">
      <c r="A45" s="332" t="s">
        <v>266</v>
      </c>
      <c r="B45" s="417"/>
      <c r="C45" s="406"/>
      <c r="D45" s="406"/>
      <c r="E45" s="406"/>
      <c r="F45" s="406"/>
      <c r="G45" s="318"/>
    </row>
    <row r="46" spans="1:7" s="1" customFormat="1" ht="12" customHeight="1" thickBot="1">
      <c r="A46" s="331" t="s">
        <v>265</v>
      </c>
      <c r="B46" s="402">
        <f aca="true" t="shared" si="8" ref="B46:G46">+B47+B48+B49</f>
        <v>0</v>
      </c>
      <c r="C46" s="367">
        <f t="shared" si="8"/>
        <v>0</v>
      </c>
      <c r="D46" s="367">
        <f t="shared" si="8"/>
        <v>0</v>
      </c>
      <c r="E46" s="367">
        <f t="shared" si="8"/>
        <v>0</v>
      </c>
      <c r="F46" s="367">
        <f t="shared" si="8"/>
        <v>0</v>
      </c>
      <c r="G46" s="315">
        <f t="shared" si="8"/>
        <v>0</v>
      </c>
    </row>
    <row r="47" spans="1:7" s="1" customFormat="1" ht="12" customHeight="1">
      <c r="A47" s="313" t="s">
        <v>198</v>
      </c>
      <c r="B47" s="418"/>
      <c r="C47" s="588"/>
      <c r="D47" s="588"/>
      <c r="E47" s="588"/>
      <c r="F47" s="588"/>
      <c r="G47" s="369"/>
    </row>
    <row r="48" spans="1:7" s="1" customFormat="1" ht="12" customHeight="1">
      <c r="A48" s="327" t="s">
        <v>199</v>
      </c>
      <c r="B48" s="411"/>
      <c r="C48" s="411"/>
      <c r="D48" s="411"/>
      <c r="E48" s="411"/>
      <c r="F48" s="411"/>
      <c r="G48" s="324"/>
    </row>
    <row r="49" spans="1:7" s="1" customFormat="1" ht="12" customHeight="1" thickBot="1">
      <c r="A49" s="332" t="s">
        <v>263</v>
      </c>
      <c r="B49" s="419"/>
      <c r="C49" s="589"/>
      <c r="D49" s="589"/>
      <c r="E49" s="589"/>
      <c r="F49" s="589"/>
      <c r="G49" s="370"/>
    </row>
    <row r="50" spans="1:9" s="1" customFormat="1" ht="17.25" customHeight="1" thickBot="1">
      <c r="A50" s="333" t="s">
        <v>264</v>
      </c>
      <c r="B50" s="420"/>
      <c r="C50" s="420"/>
      <c r="D50" s="420"/>
      <c r="E50" s="420"/>
      <c r="F50" s="420"/>
      <c r="G50" s="334"/>
      <c r="I50" s="9"/>
    </row>
    <row r="51" spans="1:7" s="1" customFormat="1" ht="13.5" customHeight="1" thickBot="1">
      <c r="A51" s="335" t="s">
        <v>203</v>
      </c>
      <c r="B51" s="421">
        <f aca="true" t="shared" si="9" ref="B51:G51">+B6+B11+B20+B21+B30+B43+B46+B50</f>
        <v>7197</v>
      </c>
      <c r="C51" s="421">
        <f t="shared" si="9"/>
        <v>7197</v>
      </c>
      <c r="D51" s="421">
        <f t="shared" si="9"/>
        <v>7435</v>
      </c>
      <c r="E51" s="421">
        <f t="shared" si="9"/>
        <v>7435</v>
      </c>
      <c r="F51" s="421">
        <f t="shared" si="9"/>
        <v>14049</v>
      </c>
      <c r="G51" s="336">
        <f t="shared" si="9"/>
        <v>14049</v>
      </c>
    </row>
    <row r="52" spans="1:7" s="1" customFormat="1" ht="12" customHeight="1" thickBot="1">
      <c r="A52" s="311" t="s">
        <v>267</v>
      </c>
      <c r="B52" s="422">
        <f aca="true" t="shared" si="10" ref="B52:G52">+B53+B59</f>
        <v>0</v>
      </c>
      <c r="C52" s="422">
        <f t="shared" si="10"/>
        <v>0</v>
      </c>
      <c r="D52" s="422">
        <f t="shared" si="10"/>
        <v>0</v>
      </c>
      <c r="E52" s="422">
        <f t="shared" si="10"/>
        <v>0</v>
      </c>
      <c r="F52" s="422">
        <f t="shared" si="10"/>
        <v>0</v>
      </c>
      <c r="G52" s="337">
        <f t="shared" si="10"/>
        <v>0</v>
      </c>
    </row>
    <row r="53" spans="1:7" s="1" customFormat="1" ht="12" customHeight="1">
      <c r="A53" s="326" t="s">
        <v>268</v>
      </c>
      <c r="B53" s="423">
        <f aca="true" t="shared" si="11" ref="B53:G53">+B54+B55+B56+B57+B58</f>
        <v>0</v>
      </c>
      <c r="C53" s="423">
        <f t="shared" si="11"/>
        <v>0</v>
      </c>
      <c r="D53" s="423">
        <f t="shared" si="11"/>
        <v>0</v>
      </c>
      <c r="E53" s="423">
        <f t="shared" si="11"/>
        <v>0</v>
      </c>
      <c r="F53" s="423">
        <f t="shared" si="11"/>
        <v>0</v>
      </c>
      <c r="G53" s="338">
        <f t="shared" si="11"/>
        <v>0</v>
      </c>
    </row>
    <row r="54" spans="1:7" s="1" customFormat="1" ht="12" customHeight="1">
      <c r="A54" s="327" t="s">
        <v>269</v>
      </c>
      <c r="B54" s="411"/>
      <c r="C54" s="411"/>
      <c r="D54" s="411"/>
      <c r="E54" s="411"/>
      <c r="F54" s="411"/>
      <c r="G54" s="324"/>
    </row>
    <row r="55" spans="1:7" s="1" customFormat="1" ht="12" customHeight="1">
      <c r="A55" s="327" t="s">
        <v>270</v>
      </c>
      <c r="B55" s="411"/>
      <c r="C55" s="411"/>
      <c r="D55" s="411"/>
      <c r="E55" s="411"/>
      <c r="F55" s="411"/>
      <c r="G55" s="324"/>
    </row>
    <row r="56" spans="1:7" s="1" customFormat="1" ht="12" customHeight="1">
      <c r="A56" s="327" t="s">
        <v>271</v>
      </c>
      <c r="B56" s="411"/>
      <c r="C56" s="411"/>
      <c r="D56" s="411"/>
      <c r="E56" s="411"/>
      <c r="F56" s="411"/>
      <c r="G56" s="324"/>
    </row>
    <row r="57" spans="1:7" s="1" customFormat="1" ht="12" customHeight="1">
      <c r="A57" s="327" t="s">
        <v>272</v>
      </c>
      <c r="B57" s="411"/>
      <c r="C57" s="411"/>
      <c r="D57" s="411"/>
      <c r="E57" s="411"/>
      <c r="F57" s="411"/>
      <c r="G57" s="324"/>
    </row>
    <row r="58" spans="1:7" s="1" customFormat="1" ht="12" customHeight="1">
      <c r="A58" s="327" t="s">
        <v>273</v>
      </c>
      <c r="B58" s="411"/>
      <c r="C58" s="411"/>
      <c r="D58" s="411"/>
      <c r="E58" s="411"/>
      <c r="F58" s="411"/>
      <c r="G58" s="324"/>
    </row>
    <row r="59" spans="1:7" s="1" customFormat="1" ht="12" customHeight="1">
      <c r="A59" s="328" t="s">
        <v>274</v>
      </c>
      <c r="B59" s="424">
        <f aca="true" t="shared" si="12" ref="B59:G59">+B60+B61+B62+B63+B64</f>
        <v>0</v>
      </c>
      <c r="C59" s="424">
        <f t="shared" si="12"/>
        <v>0</v>
      </c>
      <c r="D59" s="424">
        <f t="shared" si="12"/>
        <v>0</v>
      </c>
      <c r="E59" s="424">
        <f t="shared" si="12"/>
        <v>0</v>
      </c>
      <c r="F59" s="424">
        <f t="shared" si="12"/>
        <v>0</v>
      </c>
      <c r="G59" s="339">
        <f t="shared" si="12"/>
        <v>0</v>
      </c>
    </row>
    <row r="60" spans="1:7" s="1" customFormat="1" ht="12" customHeight="1">
      <c r="A60" s="327" t="s">
        <v>275</v>
      </c>
      <c r="B60" s="411"/>
      <c r="C60" s="411"/>
      <c r="D60" s="411"/>
      <c r="E60" s="411"/>
      <c r="F60" s="411"/>
      <c r="G60" s="324"/>
    </row>
    <row r="61" spans="1:7" s="1" customFormat="1" ht="12" customHeight="1">
      <c r="A61" s="327" t="s">
        <v>276</v>
      </c>
      <c r="B61" s="411"/>
      <c r="C61" s="411"/>
      <c r="D61" s="411"/>
      <c r="E61" s="411"/>
      <c r="F61" s="411"/>
      <c r="G61" s="324"/>
    </row>
    <row r="62" spans="1:7" s="1" customFormat="1" ht="12" customHeight="1">
      <c r="A62" s="327" t="s">
        <v>277</v>
      </c>
      <c r="B62" s="411"/>
      <c r="C62" s="411"/>
      <c r="D62" s="411"/>
      <c r="E62" s="411"/>
      <c r="F62" s="411"/>
      <c r="G62" s="324"/>
    </row>
    <row r="63" spans="1:7" s="1" customFormat="1" ht="12" customHeight="1">
      <c r="A63" s="327" t="s">
        <v>278</v>
      </c>
      <c r="B63" s="411"/>
      <c r="C63" s="411"/>
      <c r="D63" s="411"/>
      <c r="E63" s="411"/>
      <c r="F63" s="411"/>
      <c r="G63" s="324"/>
    </row>
    <row r="64" spans="1:7" s="1" customFormat="1" ht="12" customHeight="1" thickBot="1">
      <c r="A64" s="332" t="s">
        <v>279</v>
      </c>
      <c r="B64" s="425"/>
      <c r="C64" s="425"/>
      <c r="D64" s="425"/>
      <c r="E64" s="425"/>
      <c r="F64" s="425"/>
      <c r="G64" s="340"/>
    </row>
    <row r="65" spans="1:7" s="1" customFormat="1" ht="13.5" customHeight="1" thickBot="1">
      <c r="A65" s="311" t="s">
        <v>280</v>
      </c>
      <c r="B65" s="422">
        <f aca="true" t="shared" si="13" ref="B65:G65">+B51+B52</f>
        <v>7197</v>
      </c>
      <c r="C65" s="422">
        <f t="shared" si="13"/>
        <v>7197</v>
      </c>
      <c r="D65" s="422">
        <f t="shared" si="13"/>
        <v>7435</v>
      </c>
      <c r="E65" s="422">
        <f t="shared" si="13"/>
        <v>7435</v>
      </c>
      <c r="F65" s="422">
        <f t="shared" si="13"/>
        <v>14049</v>
      </c>
      <c r="G65" s="337">
        <f t="shared" si="13"/>
        <v>14049</v>
      </c>
    </row>
    <row r="66" spans="1:7" s="1" customFormat="1" ht="13.5" customHeight="1" thickBot="1">
      <c r="A66" s="333" t="s">
        <v>281</v>
      </c>
      <c r="B66" s="426"/>
      <c r="C66" s="426"/>
      <c r="D66" s="426"/>
      <c r="E66" s="426"/>
      <c r="F66" s="426"/>
      <c r="G66" s="341"/>
    </row>
    <row r="67" spans="1:7" s="1" customFormat="1" ht="14.25" customHeight="1" thickBot="1">
      <c r="A67" s="311" t="s">
        <v>282</v>
      </c>
      <c r="B67" s="422">
        <f aca="true" t="shared" si="14" ref="B67:G67">+B65+B66</f>
        <v>7197</v>
      </c>
      <c r="C67" s="422">
        <f t="shared" si="14"/>
        <v>7197</v>
      </c>
      <c r="D67" s="422">
        <f t="shared" si="14"/>
        <v>7435</v>
      </c>
      <c r="E67" s="422">
        <f t="shared" si="14"/>
        <v>7435</v>
      </c>
      <c r="F67" s="422">
        <f t="shared" si="14"/>
        <v>14049</v>
      </c>
      <c r="G67" s="337">
        <f t="shared" si="14"/>
        <v>14049</v>
      </c>
    </row>
    <row r="68" spans="1:7" s="1" customFormat="1" ht="12.75" customHeight="1">
      <c r="A68" s="5"/>
      <c r="B68" s="5"/>
      <c r="C68" s="5"/>
      <c r="D68" s="5"/>
      <c r="E68" s="5"/>
      <c r="F68" s="5"/>
      <c r="G68" s="113"/>
    </row>
    <row r="69" spans="1:7" ht="16.5" customHeight="1">
      <c r="A69" s="725"/>
      <c r="B69" s="725"/>
      <c r="C69" s="725"/>
      <c r="D69" s="725"/>
      <c r="E69" s="725"/>
      <c r="F69" s="725"/>
      <c r="G69" s="725"/>
    </row>
    <row r="70" spans="1:7" s="115" customFormat="1" ht="16.5" customHeight="1" thickBot="1">
      <c r="A70" s="384"/>
      <c r="B70" s="384"/>
      <c r="C70" s="384"/>
      <c r="D70" s="384"/>
      <c r="E70" s="384"/>
      <c r="F70" s="384"/>
      <c r="G70" s="36" t="s">
        <v>314</v>
      </c>
    </row>
    <row r="71" spans="1:7" ht="43.5" customHeight="1" thickBot="1">
      <c r="A71" s="308" t="s">
        <v>76</v>
      </c>
      <c r="B71" s="400" t="s">
        <v>463</v>
      </c>
      <c r="C71" s="400" t="s">
        <v>475</v>
      </c>
      <c r="D71" s="400" t="s">
        <v>476</v>
      </c>
      <c r="E71" s="400" t="s">
        <v>481</v>
      </c>
      <c r="F71" s="400" t="s">
        <v>486</v>
      </c>
      <c r="G71" s="399" t="s">
        <v>486</v>
      </c>
    </row>
    <row r="72" spans="1:7" s="8" customFormat="1" ht="12" customHeight="1" thickBot="1">
      <c r="A72" s="308">
        <v>2</v>
      </c>
      <c r="B72" s="385">
        <v>3</v>
      </c>
      <c r="C72" s="385">
        <v>4</v>
      </c>
      <c r="D72" s="385">
        <v>5</v>
      </c>
      <c r="E72" s="385">
        <v>6</v>
      </c>
      <c r="F72" s="385">
        <v>7</v>
      </c>
      <c r="G72" s="309">
        <v>8</v>
      </c>
    </row>
    <row r="73" spans="1:7" ht="13.5" customHeight="1" thickBot="1">
      <c r="A73" s="345" t="s">
        <v>429</v>
      </c>
      <c r="B73" s="401">
        <f aca="true" t="shared" si="15" ref="B73:G73">+B74+B75+B76+B77+B78</f>
        <v>13811</v>
      </c>
      <c r="C73" s="401">
        <f t="shared" si="15"/>
        <v>13811</v>
      </c>
      <c r="D73" s="401">
        <f t="shared" si="15"/>
        <v>14049</v>
      </c>
      <c r="E73" s="401">
        <f t="shared" si="15"/>
        <v>14049</v>
      </c>
      <c r="F73" s="401">
        <f t="shared" si="15"/>
        <v>14049</v>
      </c>
      <c r="G73" s="310">
        <f t="shared" si="15"/>
        <v>14049</v>
      </c>
    </row>
    <row r="74" spans="1:7" ht="12" customHeight="1">
      <c r="A74" s="216" t="s">
        <v>77</v>
      </c>
      <c r="B74" s="404">
        <v>4336</v>
      </c>
      <c r="C74" s="404">
        <v>4336</v>
      </c>
      <c r="D74" s="404">
        <v>4397</v>
      </c>
      <c r="E74" s="404">
        <v>4397</v>
      </c>
      <c r="F74" s="404">
        <v>4397</v>
      </c>
      <c r="G74" s="316">
        <v>4397</v>
      </c>
    </row>
    <row r="75" spans="1:7" ht="12" customHeight="1">
      <c r="A75" s="219" t="s">
        <v>204</v>
      </c>
      <c r="B75" s="405">
        <v>1029</v>
      </c>
      <c r="C75" s="405">
        <v>1029</v>
      </c>
      <c r="D75" s="405">
        <v>1046</v>
      </c>
      <c r="E75" s="405">
        <v>1046</v>
      </c>
      <c r="F75" s="405">
        <v>1046</v>
      </c>
      <c r="G75" s="317">
        <v>1046</v>
      </c>
    </row>
    <row r="76" spans="1:7" ht="12" customHeight="1">
      <c r="A76" s="219" t="s">
        <v>142</v>
      </c>
      <c r="B76" s="410">
        <v>7061</v>
      </c>
      <c r="C76" s="410">
        <v>7061</v>
      </c>
      <c r="D76" s="410">
        <v>7061</v>
      </c>
      <c r="E76" s="410">
        <v>7061</v>
      </c>
      <c r="F76" s="410">
        <v>7061</v>
      </c>
      <c r="G76" s="323">
        <v>7061</v>
      </c>
    </row>
    <row r="77" spans="1:7" ht="12" customHeight="1">
      <c r="A77" s="346" t="s">
        <v>205</v>
      </c>
      <c r="B77" s="410">
        <v>105</v>
      </c>
      <c r="C77" s="410">
        <v>105</v>
      </c>
      <c r="D77" s="410">
        <v>105</v>
      </c>
      <c r="E77" s="410">
        <v>105</v>
      </c>
      <c r="F77" s="410">
        <v>105</v>
      </c>
      <c r="G77" s="323">
        <v>105</v>
      </c>
    </row>
    <row r="78" spans="1:7" ht="12" customHeight="1">
      <c r="A78" s="347" t="s">
        <v>206</v>
      </c>
      <c r="B78" s="410">
        <f aca="true" t="shared" si="16" ref="B78:G78">B80+B81+B82</f>
        <v>1280</v>
      </c>
      <c r="C78" s="410">
        <f t="shared" si="16"/>
        <v>1280</v>
      </c>
      <c r="D78" s="410">
        <f t="shared" si="16"/>
        <v>1440</v>
      </c>
      <c r="E78" s="410">
        <f t="shared" si="16"/>
        <v>1440</v>
      </c>
      <c r="F78" s="410">
        <f t="shared" si="16"/>
        <v>1440</v>
      </c>
      <c r="G78" s="323">
        <f t="shared" si="16"/>
        <v>1440</v>
      </c>
    </row>
    <row r="79" spans="1:7" ht="12" customHeight="1">
      <c r="A79" s="219" t="s">
        <v>224</v>
      </c>
      <c r="B79" s="410"/>
      <c r="C79" s="410"/>
      <c r="D79" s="410"/>
      <c r="E79" s="410"/>
      <c r="F79" s="410"/>
      <c r="G79" s="323"/>
    </row>
    <row r="80" spans="1:7" ht="12" customHeight="1">
      <c r="A80" s="348" t="s">
        <v>225</v>
      </c>
      <c r="B80" s="410">
        <v>350</v>
      </c>
      <c r="C80" s="410">
        <v>350</v>
      </c>
      <c r="D80" s="410">
        <v>350</v>
      </c>
      <c r="E80" s="410">
        <v>350</v>
      </c>
      <c r="F80" s="410">
        <v>350</v>
      </c>
      <c r="G80" s="323">
        <v>350</v>
      </c>
    </row>
    <row r="81" spans="1:7" ht="26.25" customHeight="1">
      <c r="A81" s="701" t="s">
        <v>294</v>
      </c>
      <c r="B81" s="410">
        <v>430</v>
      </c>
      <c r="C81" s="410">
        <v>430</v>
      </c>
      <c r="D81" s="410">
        <v>430</v>
      </c>
      <c r="E81" s="410">
        <v>430</v>
      </c>
      <c r="F81" s="410">
        <v>430</v>
      </c>
      <c r="G81" s="323">
        <v>405</v>
      </c>
    </row>
    <row r="82" spans="1:7" ht="30" customHeight="1">
      <c r="A82" s="349" t="s">
        <v>226</v>
      </c>
      <c r="B82" s="410">
        <v>500</v>
      </c>
      <c r="C82" s="410">
        <v>500</v>
      </c>
      <c r="D82" s="410">
        <v>660</v>
      </c>
      <c r="E82" s="410">
        <v>660</v>
      </c>
      <c r="F82" s="410">
        <v>660</v>
      </c>
      <c r="G82" s="323">
        <v>685</v>
      </c>
    </row>
    <row r="83" spans="1:7" ht="12" customHeight="1">
      <c r="A83" s="350" t="s">
        <v>227</v>
      </c>
      <c r="B83" s="410"/>
      <c r="C83" s="410"/>
      <c r="D83" s="410"/>
      <c r="E83" s="410"/>
      <c r="F83" s="410"/>
      <c r="G83" s="323"/>
    </row>
    <row r="84" spans="1:7" ht="12" customHeight="1">
      <c r="A84" s="350" t="s">
        <v>228</v>
      </c>
      <c r="B84" s="410"/>
      <c r="C84" s="410"/>
      <c r="D84" s="410"/>
      <c r="E84" s="410"/>
      <c r="F84" s="410"/>
      <c r="G84" s="323"/>
    </row>
    <row r="85" spans="1:7" ht="12" customHeight="1" thickBot="1">
      <c r="A85" s="351" t="s">
        <v>229</v>
      </c>
      <c r="B85" s="427"/>
      <c r="C85" s="427"/>
      <c r="D85" s="427"/>
      <c r="E85" s="427"/>
      <c r="F85" s="427"/>
      <c r="G85" s="352"/>
    </row>
    <row r="86" spans="1:7" ht="12" customHeight="1" thickBot="1">
      <c r="A86" s="353" t="s">
        <v>430</v>
      </c>
      <c r="B86" s="367">
        <f aca="true" t="shared" si="17" ref="B86:G86">+B87+B88+B89</f>
        <v>0</v>
      </c>
      <c r="C86" s="367">
        <f t="shared" si="17"/>
        <v>0</v>
      </c>
      <c r="D86" s="367">
        <f t="shared" si="17"/>
        <v>0</v>
      </c>
      <c r="E86" s="367">
        <f t="shared" si="17"/>
        <v>0</v>
      </c>
      <c r="F86" s="367">
        <f t="shared" si="17"/>
        <v>0</v>
      </c>
      <c r="G86" s="315">
        <f t="shared" si="17"/>
        <v>0</v>
      </c>
    </row>
    <row r="87" spans="1:7" ht="12" customHeight="1">
      <c r="A87" s="219" t="s">
        <v>295</v>
      </c>
      <c r="B87" s="409"/>
      <c r="C87" s="409"/>
      <c r="D87" s="409"/>
      <c r="E87" s="409"/>
      <c r="F87" s="409"/>
      <c r="G87" s="322"/>
    </row>
    <row r="88" spans="1:7" ht="12" customHeight="1">
      <c r="A88" s="325" t="s">
        <v>208</v>
      </c>
      <c r="B88" s="405"/>
      <c r="C88" s="405"/>
      <c r="D88" s="405"/>
      <c r="E88" s="405"/>
      <c r="F88" s="405"/>
      <c r="G88" s="317"/>
    </row>
    <row r="89" spans="1:7" ht="12" customHeight="1">
      <c r="A89" s="327" t="s">
        <v>322</v>
      </c>
      <c r="B89" s="403"/>
      <c r="C89" s="405"/>
      <c r="D89" s="405"/>
      <c r="E89" s="405"/>
      <c r="F89" s="405"/>
      <c r="G89" s="317"/>
    </row>
    <row r="90" spans="1:7" ht="12" customHeight="1">
      <c r="A90" s="327" t="s">
        <v>388</v>
      </c>
      <c r="B90" s="403"/>
      <c r="C90" s="405"/>
      <c r="D90" s="405"/>
      <c r="E90" s="405"/>
      <c r="F90" s="405"/>
      <c r="G90" s="317"/>
    </row>
    <row r="91" spans="1:7" ht="12" customHeight="1">
      <c r="A91" s="327" t="s">
        <v>323</v>
      </c>
      <c r="B91" s="403"/>
      <c r="C91" s="405"/>
      <c r="D91" s="405"/>
      <c r="E91" s="405"/>
      <c r="F91" s="405"/>
      <c r="G91" s="317"/>
    </row>
    <row r="92" spans="1:7" ht="15.75">
      <c r="A92" s="327" t="s">
        <v>324</v>
      </c>
      <c r="B92" s="403"/>
      <c r="C92" s="405"/>
      <c r="D92" s="405"/>
      <c r="E92" s="405"/>
      <c r="F92" s="405"/>
      <c r="G92" s="317"/>
    </row>
    <row r="93" spans="1:7" ht="12" customHeight="1">
      <c r="A93" s="354" t="s">
        <v>299</v>
      </c>
      <c r="B93" s="403"/>
      <c r="C93" s="405"/>
      <c r="D93" s="405"/>
      <c r="E93" s="405"/>
      <c r="F93" s="405"/>
      <c r="G93" s="317"/>
    </row>
    <row r="94" spans="1:7" ht="12" customHeight="1">
      <c r="A94" s="354" t="s">
        <v>300</v>
      </c>
      <c r="B94" s="403"/>
      <c r="C94" s="405"/>
      <c r="D94" s="405"/>
      <c r="E94" s="405"/>
      <c r="F94" s="405"/>
      <c r="G94" s="317"/>
    </row>
    <row r="95" spans="1:7" ht="12" customHeight="1">
      <c r="A95" s="354" t="s">
        <v>298</v>
      </c>
      <c r="B95" s="403"/>
      <c r="C95" s="405"/>
      <c r="D95" s="405"/>
      <c r="E95" s="405"/>
      <c r="F95" s="405"/>
      <c r="G95" s="317"/>
    </row>
    <row r="96" spans="1:7" ht="24" customHeight="1" thickBot="1">
      <c r="A96" s="355" t="s">
        <v>297</v>
      </c>
      <c r="B96" s="428"/>
      <c r="C96" s="410"/>
      <c r="D96" s="410"/>
      <c r="E96" s="410"/>
      <c r="F96" s="410"/>
      <c r="G96" s="323"/>
    </row>
    <row r="97" spans="1:7" ht="12" customHeight="1" thickBot="1">
      <c r="A97" s="229" t="s">
        <v>325</v>
      </c>
      <c r="B97" s="367">
        <f aca="true" t="shared" si="18" ref="B97:G97">+B98+B99</f>
        <v>0</v>
      </c>
      <c r="C97" s="367">
        <f t="shared" si="18"/>
        <v>0</v>
      </c>
      <c r="D97" s="367">
        <f t="shared" si="18"/>
        <v>0</v>
      </c>
      <c r="E97" s="367">
        <f t="shared" si="18"/>
        <v>0</v>
      </c>
      <c r="F97" s="367">
        <f t="shared" si="18"/>
        <v>0</v>
      </c>
      <c r="G97" s="315">
        <f t="shared" si="18"/>
        <v>0</v>
      </c>
    </row>
    <row r="98" spans="1:7" ht="12" customHeight="1">
      <c r="A98" s="227" t="s">
        <v>90</v>
      </c>
      <c r="B98" s="409"/>
      <c r="C98" s="409"/>
      <c r="D98" s="409"/>
      <c r="E98" s="409"/>
      <c r="F98" s="409"/>
      <c r="G98" s="322"/>
    </row>
    <row r="99" spans="1:7" ht="12" customHeight="1" thickBot="1">
      <c r="A99" s="325" t="s">
        <v>91</v>
      </c>
      <c r="B99" s="410"/>
      <c r="C99" s="410"/>
      <c r="D99" s="410"/>
      <c r="E99" s="410"/>
      <c r="F99" s="410"/>
      <c r="G99" s="323"/>
    </row>
    <row r="100" spans="1:7" s="112" customFormat="1" ht="12" customHeight="1" thickBot="1">
      <c r="A100" s="311" t="s">
        <v>301</v>
      </c>
      <c r="B100" s="429"/>
      <c r="C100" s="420"/>
      <c r="D100" s="420"/>
      <c r="E100" s="420"/>
      <c r="F100" s="420"/>
      <c r="G100" s="334"/>
    </row>
    <row r="101" spans="1:7" ht="14.25" customHeight="1" thickBot="1">
      <c r="A101" s="356" t="s">
        <v>157</v>
      </c>
      <c r="B101" s="401">
        <f aca="true" t="shared" si="19" ref="B101:G101">+B73+B86+B97+B100</f>
        <v>13811</v>
      </c>
      <c r="C101" s="401">
        <f t="shared" si="19"/>
        <v>13811</v>
      </c>
      <c r="D101" s="401">
        <f t="shared" si="19"/>
        <v>14049</v>
      </c>
      <c r="E101" s="401">
        <f t="shared" si="19"/>
        <v>14049</v>
      </c>
      <c r="F101" s="401">
        <f t="shared" si="19"/>
        <v>14049</v>
      </c>
      <c r="G101" s="310">
        <f t="shared" si="19"/>
        <v>14049</v>
      </c>
    </row>
    <row r="102" spans="1:7" ht="12" customHeight="1" thickBot="1">
      <c r="A102" s="311" t="s">
        <v>389</v>
      </c>
      <c r="B102" s="367">
        <f aca="true" t="shared" si="20" ref="B102:G102">+B103+B111</f>
        <v>0</v>
      </c>
      <c r="C102" s="367">
        <f t="shared" si="20"/>
        <v>0</v>
      </c>
      <c r="D102" s="367">
        <f t="shared" si="20"/>
        <v>0</v>
      </c>
      <c r="E102" s="367">
        <f t="shared" si="20"/>
        <v>0</v>
      </c>
      <c r="F102" s="367">
        <f t="shared" si="20"/>
        <v>0</v>
      </c>
      <c r="G102" s="315">
        <f t="shared" si="20"/>
        <v>0</v>
      </c>
    </row>
    <row r="103" spans="1:7" ht="12" customHeight="1" thickBot="1">
      <c r="A103" s="357" t="s">
        <v>393</v>
      </c>
      <c r="B103" s="367">
        <f aca="true" t="shared" si="21" ref="B103:G103">+B104+B105+B106+B107+B108+B109+B110</f>
        <v>0</v>
      </c>
      <c r="C103" s="367">
        <f t="shared" si="21"/>
        <v>0</v>
      </c>
      <c r="D103" s="367">
        <f t="shared" si="21"/>
        <v>0</v>
      </c>
      <c r="E103" s="367">
        <f t="shared" si="21"/>
        <v>0</v>
      </c>
      <c r="F103" s="367">
        <f t="shared" si="21"/>
        <v>0</v>
      </c>
      <c r="G103" s="315">
        <f t="shared" si="21"/>
        <v>0</v>
      </c>
    </row>
    <row r="104" spans="1:7" ht="12" customHeight="1">
      <c r="A104" s="313" t="s">
        <v>302</v>
      </c>
      <c r="B104" s="430"/>
      <c r="C104" s="430"/>
      <c r="D104" s="430"/>
      <c r="E104" s="430"/>
      <c r="F104" s="430"/>
      <c r="G104" s="358"/>
    </row>
    <row r="105" spans="1:7" ht="12" customHeight="1">
      <c r="A105" s="327" t="s">
        <v>303</v>
      </c>
      <c r="B105" s="431"/>
      <c r="C105" s="431"/>
      <c r="D105" s="431"/>
      <c r="E105" s="431"/>
      <c r="F105" s="431"/>
      <c r="G105" s="359"/>
    </row>
    <row r="106" spans="1:7" ht="12" customHeight="1">
      <c r="A106" s="327" t="s">
        <v>304</v>
      </c>
      <c r="B106" s="431"/>
      <c r="C106" s="431"/>
      <c r="D106" s="431"/>
      <c r="E106" s="431"/>
      <c r="F106" s="431"/>
      <c r="G106" s="359"/>
    </row>
    <row r="107" spans="1:7" ht="12" customHeight="1">
      <c r="A107" s="327" t="s">
        <v>305</v>
      </c>
      <c r="B107" s="431"/>
      <c r="C107" s="431"/>
      <c r="D107" s="431"/>
      <c r="E107" s="431"/>
      <c r="F107" s="431"/>
      <c r="G107" s="359"/>
    </row>
    <row r="108" spans="1:7" ht="12" customHeight="1">
      <c r="A108" s="327" t="s">
        <v>306</v>
      </c>
      <c r="B108" s="431"/>
      <c r="C108" s="431"/>
      <c r="D108" s="431"/>
      <c r="E108" s="431"/>
      <c r="F108" s="431"/>
      <c r="G108" s="359"/>
    </row>
    <row r="109" spans="1:7" ht="12" customHeight="1">
      <c r="A109" s="327" t="s">
        <v>307</v>
      </c>
      <c r="B109" s="431"/>
      <c r="C109" s="431"/>
      <c r="D109" s="431"/>
      <c r="E109" s="431"/>
      <c r="F109" s="431"/>
      <c r="G109" s="359"/>
    </row>
    <row r="110" spans="1:7" ht="12" customHeight="1" thickBot="1">
      <c r="A110" s="360" t="s">
        <v>308</v>
      </c>
      <c r="B110" s="432"/>
      <c r="C110" s="432"/>
      <c r="D110" s="432"/>
      <c r="E110" s="432"/>
      <c r="F110" s="432"/>
      <c r="G110" s="361"/>
    </row>
    <row r="111" spans="1:7" ht="13.5" customHeight="1" thickBot="1">
      <c r="A111" s="357" t="s">
        <v>434</v>
      </c>
      <c r="B111" s="367">
        <f aca="true" t="shared" si="22" ref="B111:G111">+B112+B113+B114+B115+B116+B117+B118+B119</f>
        <v>0</v>
      </c>
      <c r="C111" s="367">
        <f t="shared" si="22"/>
        <v>0</v>
      </c>
      <c r="D111" s="367">
        <f t="shared" si="22"/>
        <v>0</v>
      </c>
      <c r="E111" s="367">
        <f t="shared" si="22"/>
        <v>0</v>
      </c>
      <c r="F111" s="367">
        <f t="shared" si="22"/>
        <v>0</v>
      </c>
      <c r="G111" s="315">
        <f t="shared" si="22"/>
        <v>0</v>
      </c>
    </row>
    <row r="112" spans="1:7" ht="12" customHeight="1">
      <c r="A112" s="313" t="s">
        <v>302</v>
      </c>
      <c r="B112" s="430"/>
      <c r="C112" s="430"/>
      <c r="D112" s="430"/>
      <c r="E112" s="430"/>
      <c r="F112" s="430"/>
      <c r="G112" s="358"/>
    </row>
    <row r="113" spans="1:7" ht="12" customHeight="1">
      <c r="A113" s="327" t="s">
        <v>309</v>
      </c>
      <c r="B113" s="431"/>
      <c r="C113" s="431"/>
      <c r="D113" s="431"/>
      <c r="E113" s="431"/>
      <c r="F113" s="431"/>
      <c r="G113" s="359"/>
    </row>
    <row r="114" spans="1:7" ht="12" customHeight="1">
      <c r="A114" s="327" t="s">
        <v>304</v>
      </c>
      <c r="B114" s="431"/>
      <c r="C114" s="431"/>
      <c r="D114" s="431"/>
      <c r="E114" s="431"/>
      <c r="F114" s="431"/>
      <c r="G114" s="359"/>
    </row>
    <row r="115" spans="1:7" ht="12" customHeight="1">
      <c r="A115" s="327" t="s">
        <v>305</v>
      </c>
      <c r="B115" s="431"/>
      <c r="C115" s="431"/>
      <c r="D115" s="431"/>
      <c r="E115" s="431"/>
      <c r="F115" s="431"/>
      <c r="G115" s="359"/>
    </row>
    <row r="116" spans="1:7" ht="12" customHeight="1">
      <c r="A116" s="327" t="s">
        <v>306</v>
      </c>
      <c r="B116" s="431"/>
      <c r="C116" s="431"/>
      <c r="D116" s="431"/>
      <c r="E116" s="431"/>
      <c r="F116" s="431"/>
      <c r="G116" s="359"/>
    </row>
    <row r="117" spans="1:7" ht="12" customHeight="1">
      <c r="A117" s="327" t="s">
        <v>310</v>
      </c>
      <c r="B117" s="431"/>
      <c r="C117" s="431"/>
      <c r="D117" s="431"/>
      <c r="E117" s="431"/>
      <c r="F117" s="431"/>
      <c r="G117" s="359"/>
    </row>
    <row r="118" spans="1:7" ht="12" customHeight="1">
      <c r="A118" s="327" t="s">
        <v>308</v>
      </c>
      <c r="B118" s="431"/>
      <c r="C118" s="431"/>
      <c r="D118" s="431"/>
      <c r="E118" s="431"/>
      <c r="F118" s="431"/>
      <c r="G118" s="359"/>
    </row>
    <row r="119" spans="1:7" ht="12" customHeight="1" thickBot="1">
      <c r="A119" s="360" t="s">
        <v>391</v>
      </c>
      <c r="B119" s="432"/>
      <c r="C119" s="432"/>
      <c r="D119" s="432"/>
      <c r="E119" s="432"/>
      <c r="F119" s="432"/>
      <c r="G119" s="361"/>
    </row>
    <row r="120" spans="1:7" ht="15" customHeight="1" thickBot="1">
      <c r="A120" s="311" t="s">
        <v>311</v>
      </c>
      <c r="B120" s="433">
        <f aca="true" t="shared" si="23" ref="B120:G120">+B101+B102</f>
        <v>13811</v>
      </c>
      <c r="C120" s="433">
        <f t="shared" si="23"/>
        <v>13811</v>
      </c>
      <c r="D120" s="433">
        <f t="shared" si="23"/>
        <v>14049</v>
      </c>
      <c r="E120" s="433">
        <f t="shared" si="23"/>
        <v>14049</v>
      </c>
      <c r="F120" s="433">
        <f t="shared" si="23"/>
        <v>14049</v>
      </c>
      <c r="G120" s="362">
        <f t="shared" si="23"/>
        <v>14049</v>
      </c>
    </row>
    <row r="121" spans="1:13" ht="15" customHeight="1" thickBot="1">
      <c r="A121" s="311" t="s">
        <v>312</v>
      </c>
      <c r="B121" s="434"/>
      <c r="C121" s="434"/>
      <c r="D121" s="434"/>
      <c r="E121" s="434"/>
      <c r="F121" s="434"/>
      <c r="G121" s="363"/>
      <c r="J121" s="9"/>
      <c r="K121" s="25"/>
      <c r="L121" s="25"/>
      <c r="M121" s="25"/>
    </row>
    <row r="122" spans="1:7" s="1" customFormat="1" ht="13.5" customHeight="1" thickBot="1">
      <c r="A122" s="333" t="s">
        <v>313</v>
      </c>
      <c r="B122" s="422">
        <f aca="true" t="shared" si="24" ref="B122:G122">+B120+B121</f>
        <v>13811</v>
      </c>
      <c r="C122" s="422">
        <f t="shared" si="24"/>
        <v>13811</v>
      </c>
      <c r="D122" s="422">
        <f t="shared" si="24"/>
        <v>14049</v>
      </c>
      <c r="E122" s="422">
        <f t="shared" si="24"/>
        <v>14049</v>
      </c>
      <c r="F122" s="422">
        <f t="shared" si="24"/>
        <v>14049</v>
      </c>
      <c r="G122" s="337">
        <f t="shared" si="24"/>
        <v>14049</v>
      </c>
    </row>
    <row r="123" spans="1:7" ht="7.5" customHeight="1">
      <c r="A123" s="364"/>
      <c r="B123" s="364"/>
      <c r="C123" s="364"/>
      <c r="D123" s="364"/>
      <c r="E123" s="364"/>
      <c r="F123" s="364"/>
      <c r="G123" s="365"/>
    </row>
    <row r="124" spans="1:7" ht="15.75">
      <c r="A124" s="726"/>
      <c r="B124" s="726"/>
      <c r="C124" s="726"/>
      <c r="D124" s="726"/>
      <c r="E124" s="726"/>
      <c r="F124" s="726"/>
      <c r="G124" s="726"/>
    </row>
    <row r="125" spans="1:7" ht="15" customHeight="1" thickBot="1">
      <c r="A125" s="383"/>
      <c r="B125" s="383"/>
      <c r="C125" s="383"/>
      <c r="D125" s="383"/>
      <c r="E125" s="383"/>
      <c r="F125" s="383"/>
      <c r="G125" s="366" t="s">
        <v>314</v>
      </c>
    </row>
    <row r="126" spans="1:8" ht="31.5" customHeight="1" thickBot="1">
      <c r="A126" s="353" t="s">
        <v>223</v>
      </c>
      <c r="B126" s="367">
        <f>+B51-B101</f>
        <v>-6614</v>
      </c>
      <c r="C126" s="367">
        <f>+C51-C101</f>
        <v>-6614</v>
      </c>
      <c r="D126" s="367">
        <f>+D51-D101</f>
        <v>-6614</v>
      </c>
      <c r="E126" s="367"/>
      <c r="F126" s="367"/>
      <c r="G126" s="367">
        <f>+G51-G101</f>
        <v>0</v>
      </c>
      <c r="H126" s="31"/>
    </row>
    <row r="127" spans="1:7" ht="7.5" customHeight="1">
      <c r="A127" s="182"/>
      <c r="B127" s="182"/>
      <c r="C127" s="182"/>
      <c r="D127" s="182"/>
      <c r="E127" s="182"/>
      <c r="F127" s="182"/>
      <c r="G127" s="183"/>
    </row>
  </sheetData>
  <sheetProtection/>
  <mergeCells count="3">
    <mergeCell ref="A69:G69"/>
    <mergeCell ref="A1:G1"/>
    <mergeCell ref="A124:G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Murakeresztúr Község Önkormányzat
2013. ÉVI KÖLTSÉGVETÉS
ÖNKÉNT VÁLLALT FELADATAINAK MÉRLEGE&amp;10
&amp;R&amp;"Times New Roman CE,Félkövér dőlt"&amp;11 1.3. melléklet a 7/2014. (IV.30.)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E15" sqref="E15"/>
    </sheetView>
  </sheetViews>
  <sheetFormatPr defaultColWidth="9.00390625" defaultRowHeight="12.75"/>
  <cols>
    <col min="1" max="1" width="5.125" style="11" customWidth="1"/>
    <col min="2" max="2" width="47.125" style="76" customWidth="1"/>
    <col min="3" max="3" width="10.625" style="76" customWidth="1"/>
    <col min="4" max="4" width="12.125" style="11" customWidth="1"/>
    <col min="5" max="5" width="47.375" style="11" customWidth="1"/>
    <col min="6" max="7" width="13.125" style="11" customWidth="1"/>
    <col min="8" max="8" width="4.875" style="11" customWidth="1"/>
    <col min="9" max="16384" width="9.375" style="11" customWidth="1"/>
  </cols>
  <sheetData>
    <row r="1" spans="2:8" ht="39.75" customHeight="1">
      <c r="B1" s="127" t="s">
        <v>161</v>
      </c>
      <c r="C1" s="127"/>
      <c r="D1" s="128"/>
      <c r="E1" s="128"/>
      <c r="F1" s="128"/>
      <c r="G1" s="128"/>
      <c r="H1" s="735" t="s">
        <v>502</v>
      </c>
    </row>
    <row r="2" spans="7:8" ht="14.25" thickBot="1">
      <c r="G2" s="129" t="s">
        <v>96</v>
      </c>
      <c r="H2" s="735"/>
    </row>
    <row r="3" spans="1:8" ht="18" customHeight="1" thickBot="1">
      <c r="A3" s="733" t="s">
        <v>99</v>
      </c>
      <c r="B3" s="130" t="s">
        <v>84</v>
      </c>
      <c r="C3" s="503"/>
      <c r="D3" s="131"/>
      <c r="E3" s="130" t="s">
        <v>88</v>
      </c>
      <c r="F3" s="505"/>
      <c r="G3" s="132"/>
      <c r="H3" s="735"/>
    </row>
    <row r="4" spans="1:8" s="133" customFormat="1" ht="35.25" customHeight="1" thickBot="1">
      <c r="A4" s="734"/>
      <c r="B4" s="77" t="s">
        <v>97</v>
      </c>
      <c r="C4" s="400" t="s">
        <v>463</v>
      </c>
      <c r="D4" s="399" t="s">
        <v>464</v>
      </c>
      <c r="E4" s="77" t="s">
        <v>97</v>
      </c>
      <c r="F4" s="400" t="s">
        <v>463</v>
      </c>
      <c r="G4" s="399" t="s">
        <v>464</v>
      </c>
      <c r="H4" s="735"/>
    </row>
    <row r="5" spans="1:8" s="138" customFormat="1" ht="12" customHeight="1" thickBot="1">
      <c r="A5" s="134">
        <v>1</v>
      </c>
      <c r="B5" s="135">
        <v>2</v>
      </c>
      <c r="C5" s="504">
        <v>3</v>
      </c>
      <c r="D5" s="136">
        <v>4</v>
      </c>
      <c r="E5" s="135">
        <v>5</v>
      </c>
      <c r="F5" s="506">
        <v>6</v>
      </c>
      <c r="G5" s="137">
        <v>7</v>
      </c>
      <c r="H5" s="735"/>
    </row>
    <row r="6" spans="1:8" ht="12.75" customHeight="1">
      <c r="A6" s="139" t="s">
        <v>46</v>
      </c>
      <c r="B6" s="140" t="s">
        <v>183</v>
      </c>
      <c r="C6" s="116">
        <v>28332</v>
      </c>
      <c r="D6" s="116">
        <v>31885</v>
      </c>
      <c r="E6" s="140" t="s">
        <v>98</v>
      </c>
      <c r="F6" s="507">
        <v>70732</v>
      </c>
      <c r="G6" s="122">
        <v>77094</v>
      </c>
      <c r="H6" s="735"/>
    </row>
    <row r="7" spans="1:8" ht="12.75" customHeight="1">
      <c r="A7" s="141" t="s">
        <v>47</v>
      </c>
      <c r="B7" s="142" t="s">
        <v>85</v>
      </c>
      <c r="C7" s="117">
        <v>27787</v>
      </c>
      <c r="D7" s="117">
        <v>30079</v>
      </c>
      <c r="E7" s="142" t="s">
        <v>204</v>
      </c>
      <c r="F7" s="118">
        <v>17429</v>
      </c>
      <c r="G7" s="123">
        <v>18976</v>
      </c>
      <c r="H7" s="735"/>
    </row>
    <row r="8" spans="1:8" ht="12.75" customHeight="1">
      <c r="A8" s="141" t="s">
        <v>48</v>
      </c>
      <c r="B8" s="142" t="s">
        <v>87</v>
      </c>
      <c r="C8" s="117">
        <v>2880</v>
      </c>
      <c r="D8" s="117">
        <v>2880</v>
      </c>
      <c r="E8" s="142" t="s">
        <v>340</v>
      </c>
      <c r="F8" s="118">
        <v>70092</v>
      </c>
      <c r="G8" s="123">
        <v>90598</v>
      </c>
      <c r="H8" s="735"/>
    </row>
    <row r="9" spans="1:8" ht="12.75" customHeight="1">
      <c r="A9" s="141" t="s">
        <v>49</v>
      </c>
      <c r="B9" s="143" t="s">
        <v>327</v>
      </c>
      <c r="C9" s="117">
        <v>92190</v>
      </c>
      <c r="D9" s="117">
        <v>105689</v>
      </c>
      <c r="E9" s="142" t="s">
        <v>205</v>
      </c>
      <c r="F9" s="118">
        <v>105</v>
      </c>
      <c r="G9" s="123">
        <v>105</v>
      </c>
      <c r="H9" s="735"/>
    </row>
    <row r="10" spans="1:8" ht="12.75" customHeight="1">
      <c r="A10" s="141" t="s">
        <v>50</v>
      </c>
      <c r="B10" s="142" t="s">
        <v>328</v>
      </c>
      <c r="C10" s="117">
        <v>20756</v>
      </c>
      <c r="D10" s="117">
        <v>30737</v>
      </c>
      <c r="E10" s="142" t="s">
        <v>206</v>
      </c>
      <c r="F10" s="118">
        <v>19669</v>
      </c>
      <c r="G10" s="123">
        <v>23352</v>
      </c>
      <c r="H10" s="735"/>
    </row>
    <row r="11" spans="1:8" ht="12.75" customHeight="1">
      <c r="A11" s="141" t="s">
        <v>51</v>
      </c>
      <c r="B11" s="142" t="s">
        <v>360</v>
      </c>
      <c r="C11" s="118"/>
      <c r="D11" s="118">
        <v>8046</v>
      </c>
      <c r="E11" s="142" t="s">
        <v>78</v>
      </c>
      <c r="F11" s="118"/>
      <c r="G11" s="123"/>
      <c r="H11" s="735"/>
    </row>
    <row r="12" spans="1:8" ht="12.75" customHeight="1">
      <c r="A12" s="141" t="s">
        <v>52</v>
      </c>
      <c r="B12" s="142" t="s">
        <v>329</v>
      </c>
      <c r="C12" s="117">
        <v>720</v>
      </c>
      <c r="D12" s="117">
        <v>3374</v>
      </c>
      <c r="E12" s="142" t="s">
        <v>42</v>
      </c>
      <c r="F12" s="118"/>
      <c r="G12" s="123"/>
      <c r="H12" s="735"/>
    </row>
    <row r="13" spans="1:8" ht="12.75" customHeight="1">
      <c r="A13" s="141" t="s">
        <v>53</v>
      </c>
      <c r="B13" s="142" t="s">
        <v>330</v>
      </c>
      <c r="C13" s="117"/>
      <c r="D13" s="117"/>
      <c r="E13" s="10"/>
      <c r="F13" s="118"/>
      <c r="G13" s="123"/>
      <c r="H13" s="735"/>
    </row>
    <row r="14" spans="1:8" ht="12.75" customHeight="1">
      <c r="A14" s="141" t="s">
        <v>54</v>
      </c>
      <c r="B14" s="144" t="s">
        <v>331</v>
      </c>
      <c r="C14" s="118"/>
      <c r="D14" s="118"/>
      <c r="E14" s="10"/>
      <c r="F14" s="118"/>
      <c r="G14" s="123"/>
      <c r="H14" s="735"/>
    </row>
    <row r="15" spans="1:8" ht="12.75" customHeight="1">
      <c r="A15" s="141" t="s">
        <v>55</v>
      </c>
      <c r="B15" s="10"/>
      <c r="C15" s="117"/>
      <c r="D15" s="117"/>
      <c r="E15" s="10"/>
      <c r="F15" s="118"/>
      <c r="G15" s="123"/>
      <c r="H15" s="735"/>
    </row>
    <row r="16" spans="1:8" ht="12.75" customHeight="1">
      <c r="A16" s="141" t="s">
        <v>56</v>
      </c>
      <c r="B16" s="10"/>
      <c r="C16" s="117"/>
      <c r="D16" s="117"/>
      <c r="E16" s="10"/>
      <c r="F16" s="118"/>
      <c r="G16" s="123"/>
      <c r="H16" s="735"/>
    </row>
    <row r="17" spans="1:8" ht="12.75" customHeight="1" thickBot="1">
      <c r="A17" s="141" t="s">
        <v>57</v>
      </c>
      <c r="B17" s="12"/>
      <c r="C17" s="119"/>
      <c r="D17" s="119"/>
      <c r="E17" s="10"/>
      <c r="F17" s="508"/>
      <c r="G17" s="124"/>
      <c r="H17" s="735"/>
    </row>
    <row r="18" spans="1:8" ht="15.75" customHeight="1" thickBot="1">
      <c r="A18" s="145" t="s">
        <v>58</v>
      </c>
      <c r="B18" s="26" t="s">
        <v>354</v>
      </c>
      <c r="C18" s="120">
        <f>+C6+C7+C8+C9+C10+C12+C13+C14+C15+C16+C17</f>
        <v>172665</v>
      </c>
      <c r="D18" s="120">
        <f>+D6+D7+D8+D9+D10+D12+D13+D14+D15+D16+D17</f>
        <v>204644</v>
      </c>
      <c r="E18" s="26" t="s">
        <v>353</v>
      </c>
      <c r="F18" s="509">
        <f>SUM(F6:F17)</f>
        <v>178027</v>
      </c>
      <c r="G18" s="125">
        <f>SUM(G6:G17)</f>
        <v>210125</v>
      </c>
      <c r="H18" s="735"/>
    </row>
    <row r="19" spans="1:8" ht="12.75" customHeight="1">
      <c r="A19" s="146" t="s">
        <v>59</v>
      </c>
      <c r="B19" s="147" t="s">
        <v>332</v>
      </c>
      <c r="C19" s="148">
        <f>+C20+C21+C22+C23</f>
        <v>5362</v>
      </c>
      <c r="D19" s="148">
        <f>+D20+D21+D22+D23</f>
        <v>5481</v>
      </c>
      <c r="E19" s="149" t="s">
        <v>217</v>
      </c>
      <c r="F19" s="510"/>
      <c r="G19" s="126"/>
      <c r="H19" s="735"/>
    </row>
    <row r="20" spans="1:8" ht="12.75" customHeight="1">
      <c r="A20" s="150" t="s">
        <v>60</v>
      </c>
      <c r="B20" s="149" t="s">
        <v>269</v>
      </c>
      <c r="C20" s="15">
        <v>5362</v>
      </c>
      <c r="D20" s="15">
        <v>5481</v>
      </c>
      <c r="E20" s="149" t="s">
        <v>218</v>
      </c>
      <c r="F20" s="511"/>
      <c r="G20" s="16"/>
      <c r="H20" s="735"/>
    </row>
    <row r="21" spans="1:8" ht="12.75" customHeight="1">
      <c r="A21" s="150" t="s">
        <v>61</v>
      </c>
      <c r="B21" s="149" t="s">
        <v>270</v>
      </c>
      <c r="C21" s="15"/>
      <c r="D21" s="15"/>
      <c r="E21" s="149" t="s">
        <v>158</v>
      </c>
      <c r="F21" s="511"/>
      <c r="G21" s="16"/>
      <c r="H21" s="735"/>
    </row>
    <row r="22" spans="1:8" ht="12.75" customHeight="1">
      <c r="A22" s="150" t="s">
        <v>62</v>
      </c>
      <c r="B22" s="149" t="s">
        <v>333</v>
      </c>
      <c r="C22" s="15"/>
      <c r="D22" s="15"/>
      <c r="E22" s="149" t="s">
        <v>159</v>
      </c>
      <c r="F22" s="511"/>
      <c r="G22" s="16"/>
      <c r="H22" s="735"/>
    </row>
    <row r="23" spans="1:8" ht="12.75" customHeight="1">
      <c r="A23" s="150" t="s">
        <v>63</v>
      </c>
      <c r="B23" s="149" t="s">
        <v>334</v>
      </c>
      <c r="C23" s="15"/>
      <c r="D23" s="15"/>
      <c r="E23" s="147" t="s">
        <v>341</v>
      </c>
      <c r="F23" s="511"/>
      <c r="G23" s="16"/>
      <c r="H23" s="735"/>
    </row>
    <row r="24" spans="1:8" ht="12.75" customHeight="1">
      <c r="A24" s="150" t="s">
        <v>64</v>
      </c>
      <c r="B24" s="149" t="s">
        <v>335</v>
      </c>
      <c r="C24" s="151">
        <f>+C25+C26</f>
        <v>0</v>
      </c>
      <c r="D24" s="151">
        <f>+D25+D26</f>
        <v>0</v>
      </c>
      <c r="E24" s="149" t="s">
        <v>219</v>
      </c>
      <c r="F24" s="511"/>
      <c r="G24" s="16"/>
      <c r="H24" s="735"/>
    </row>
    <row r="25" spans="1:8" ht="12.75" customHeight="1">
      <c r="A25" s="146" t="s">
        <v>65</v>
      </c>
      <c r="B25" s="147" t="s">
        <v>336</v>
      </c>
      <c r="C25" s="121"/>
      <c r="D25" s="121"/>
      <c r="E25" s="140" t="s">
        <v>220</v>
      </c>
      <c r="F25" s="510"/>
      <c r="G25" s="126"/>
      <c r="H25" s="735"/>
    </row>
    <row r="26" spans="1:8" ht="12.75" customHeight="1" thickBot="1">
      <c r="A26" s="150" t="s">
        <v>66</v>
      </c>
      <c r="B26" s="149" t="s">
        <v>279</v>
      </c>
      <c r="C26" s="15"/>
      <c r="D26" s="15"/>
      <c r="E26" s="10"/>
      <c r="F26" s="511"/>
      <c r="G26" s="16"/>
      <c r="H26" s="735"/>
    </row>
    <row r="27" spans="1:8" ht="15.75" customHeight="1" thickBot="1">
      <c r="A27" s="145" t="s">
        <v>67</v>
      </c>
      <c r="B27" s="26" t="s">
        <v>351</v>
      </c>
      <c r="C27" s="120">
        <f>+C19+C24</f>
        <v>5362</v>
      </c>
      <c r="D27" s="120">
        <f>+D19+D24</f>
        <v>5481</v>
      </c>
      <c r="E27" s="26" t="s">
        <v>352</v>
      </c>
      <c r="F27" s="509">
        <f>SUM(F19:F26)</f>
        <v>0</v>
      </c>
      <c r="G27" s="125">
        <f>SUM(G19:G26)</f>
        <v>0</v>
      </c>
      <c r="H27" s="735"/>
    </row>
    <row r="28" spans="1:8" ht="18" customHeight="1" thickBot="1">
      <c r="A28" s="145" t="s">
        <v>68</v>
      </c>
      <c r="B28" s="152" t="s">
        <v>339</v>
      </c>
      <c r="C28" s="120">
        <f>+C18+C27</f>
        <v>178027</v>
      </c>
      <c r="D28" s="120">
        <f>+D18+D27</f>
        <v>210125</v>
      </c>
      <c r="E28" s="152" t="s">
        <v>342</v>
      </c>
      <c r="F28" s="509">
        <f>+F18+F27</f>
        <v>178027</v>
      </c>
      <c r="G28" s="125">
        <f>+G18+G27</f>
        <v>210125</v>
      </c>
      <c r="H28" s="735"/>
    </row>
    <row r="29" spans="1:8" ht="18" customHeight="1" thickBot="1">
      <c r="A29" s="145" t="s">
        <v>69</v>
      </c>
      <c r="B29" s="26" t="s">
        <v>337</v>
      </c>
      <c r="C29" s="156"/>
      <c r="D29" s="156"/>
      <c r="E29" s="26" t="s">
        <v>343</v>
      </c>
      <c r="F29" s="512"/>
      <c r="G29" s="155"/>
      <c r="H29" s="735"/>
    </row>
    <row r="30" spans="1:8" ht="14.25" customHeight="1" thickBot="1">
      <c r="A30" s="145" t="s">
        <v>70</v>
      </c>
      <c r="B30" s="153" t="s">
        <v>338</v>
      </c>
      <c r="C30" s="154">
        <f>+C28+C29</f>
        <v>178027</v>
      </c>
      <c r="D30" s="154">
        <f>+D28+D29</f>
        <v>210125</v>
      </c>
      <c r="E30" s="153" t="s">
        <v>344</v>
      </c>
      <c r="F30" s="513">
        <f>+F28+F29</f>
        <v>178027</v>
      </c>
      <c r="G30" s="514">
        <f>+G28+G29</f>
        <v>210125</v>
      </c>
      <c r="H30" s="735"/>
    </row>
    <row r="31" spans="1:8" ht="15.75" customHeight="1" thickBot="1">
      <c r="A31" s="145" t="s">
        <v>71</v>
      </c>
      <c r="B31" s="153" t="s">
        <v>164</v>
      </c>
      <c r="C31" s="154">
        <f>IF(C18-F18&lt;0,F18-C18,"-")</f>
        <v>5362</v>
      </c>
      <c r="D31" s="154">
        <f>IF(D18-G18&lt;0,G18-D18,"-")</f>
        <v>5481</v>
      </c>
      <c r="E31" s="153" t="s">
        <v>165</v>
      </c>
      <c r="F31" s="513" t="str">
        <f>IF(C18-F18&gt;0,C18-F18,"-")</f>
        <v>-</v>
      </c>
      <c r="G31" s="514" t="str">
        <f>IF(D18-G18&gt;0,D18-G18,"-")</f>
        <v>-</v>
      </c>
      <c r="H31" s="735"/>
    </row>
    <row r="32" spans="1:8" ht="15.75" customHeight="1" thickBot="1">
      <c r="A32" s="145" t="s">
        <v>72</v>
      </c>
      <c r="B32" s="153" t="s">
        <v>345</v>
      </c>
      <c r="C32" s="154" t="str">
        <f>IF(C18+C19-F28&lt;0,F28-(C18+C19),"-")</f>
        <v>-</v>
      </c>
      <c r="D32" s="154" t="str">
        <f>IF(D18+D19-G28&lt;0,G28-(D18+D19),"-")</f>
        <v>-</v>
      </c>
      <c r="E32" s="153" t="s">
        <v>346</v>
      </c>
      <c r="F32" s="513" t="str">
        <f>IF(C18+C19-F28&gt;0,C18+C19-F28,"-")</f>
        <v>-</v>
      </c>
      <c r="G32" s="514" t="str">
        <f>IF(D18+D19-G28&gt;0,D18+D19-G28,"-")</f>
        <v>-</v>
      </c>
      <c r="H32" s="735"/>
    </row>
  </sheetData>
  <sheetProtection/>
  <mergeCells count="2">
    <mergeCell ref="A3:A4"/>
    <mergeCell ref="H1:H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15" workbookViewId="0" topLeftCell="A1">
      <selection activeCell="D10" sqref="D10"/>
    </sheetView>
  </sheetViews>
  <sheetFormatPr defaultColWidth="9.00390625" defaultRowHeight="12.75"/>
  <cols>
    <col min="1" max="1" width="5.375" style="11" customWidth="1"/>
    <col min="2" max="2" width="44.875" style="76" customWidth="1"/>
    <col min="3" max="3" width="11.375" style="76" customWidth="1"/>
    <col min="4" max="4" width="11.125" style="11" customWidth="1"/>
    <col min="5" max="5" width="50.50390625" style="11" customWidth="1"/>
    <col min="6" max="6" width="11.875" style="11" customWidth="1"/>
    <col min="7" max="7" width="11.50390625" style="11" customWidth="1"/>
    <col min="8" max="8" width="4.875" style="11" customWidth="1"/>
    <col min="9" max="16384" width="9.375" style="11" customWidth="1"/>
  </cols>
  <sheetData>
    <row r="1" spans="2:8" ht="31.5">
      <c r="B1" s="127" t="s">
        <v>162</v>
      </c>
      <c r="C1" s="127"/>
      <c r="D1" s="128"/>
      <c r="E1" s="128"/>
      <c r="F1" s="128"/>
      <c r="G1" s="128"/>
      <c r="H1" s="735" t="s">
        <v>503</v>
      </c>
    </row>
    <row r="2" spans="7:8" ht="9.75" customHeight="1" thickBot="1">
      <c r="G2" s="129" t="s">
        <v>96</v>
      </c>
      <c r="H2" s="735"/>
    </row>
    <row r="3" spans="1:8" ht="13.5" thickBot="1">
      <c r="A3" s="736" t="s">
        <v>99</v>
      </c>
      <c r="B3" s="130" t="s">
        <v>84</v>
      </c>
      <c r="C3" s="503"/>
      <c r="D3" s="131"/>
      <c r="E3" s="130" t="s">
        <v>88</v>
      </c>
      <c r="F3" s="505"/>
      <c r="G3" s="132"/>
      <c r="H3" s="735"/>
    </row>
    <row r="4" spans="1:8" s="133" customFormat="1" ht="36.75" thickBot="1">
      <c r="A4" s="737"/>
      <c r="B4" s="77" t="s">
        <v>97</v>
      </c>
      <c r="C4" s="400" t="s">
        <v>463</v>
      </c>
      <c r="D4" s="399" t="s">
        <v>464</v>
      </c>
      <c r="E4" s="77" t="s">
        <v>97</v>
      </c>
      <c r="F4" s="400" t="s">
        <v>463</v>
      </c>
      <c r="G4" s="399" t="s">
        <v>464</v>
      </c>
      <c r="H4" s="735"/>
    </row>
    <row r="5" spans="1:8" s="133" customFormat="1" ht="13.5" thickBot="1">
      <c r="A5" s="134">
        <v>1</v>
      </c>
      <c r="B5" s="135">
        <v>2</v>
      </c>
      <c r="C5" s="136">
        <v>3</v>
      </c>
      <c r="D5" s="136">
        <v>4</v>
      </c>
      <c r="E5" s="135">
        <v>5</v>
      </c>
      <c r="F5" s="506">
        <v>6</v>
      </c>
      <c r="G5" s="137">
        <v>7</v>
      </c>
      <c r="H5" s="735"/>
    </row>
    <row r="6" spans="1:8" ht="12.75" customHeight="1">
      <c r="A6" s="139" t="s">
        <v>46</v>
      </c>
      <c r="B6" s="140" t="s">
        <v>377</v>
      </c>
      <c r="C6" s="116"/>
      <c r="D6" s="116"/>
      <c r="E6" s="140" t="s">
        <v>295</v>
      </c>
      <c r="F6" s="507"/>
      <c r="G6" s="122">
        <v>7895</v>
      </c>
      <c r="H6" s="735"/>
    </row>
    <row r="7" spans="1:8" ht="12.75" customHeight="1">
      <c r="A7" s="141" t="s">
        <v>47</v>
      </c>
      <c r="B7" s="142" t="s">
        <v>470</v>
      </c>
      <c r="C7" s="117"/>
      <c r="D7" s="117"/>
      <c r="E7" s="142" t="s">
        <v>208</v>
      </c>
      <c r="F7" s="118"/>
      <c r="G7" s="123"/>
      <c r="H7" s="735"/>
    </row>
    <row r="8" spans="1:8" ht="12.75" customHeight="1">
      <c r="A8" s="141" t="s">
        <v>48</v>
      </c>
      <c r="B8" s="142" t="s">
        <v>156</v>
      </c>
      <c r="C8" s="117"/>
      <c r="D8" s="117"/>
      <c r="E8" s="142" t="s">
        <v>322</v>
      </c>
      <c r="F8" s="118">
        <f>F9</f>
        <v>50</v>
      </c>
      <c r="G8" s="123">
        <v>550</v>
      </c>
      <c r="H8" s="735"/>
    </row>
    <row r="9" spans="1:8" ht="12.75" customHeight="1">
      <c r="A9" s="141" t="s">
        <v>49</v>
      </c>
      <c r="B9" s="142" t="s">
        <v>193</v>
      </c>
      <c r="C9" s="117"/>
      <c r="D9" s="117"/>
      <c r="E9" s="142" t="s">
        <v>361</v>
      </c>
      <c r="F9" s="118">
        <v>50</v>
      </c>
      <c r="G9" s="123">
        <v>50</v>
      </c>
      <c r="H9" s="735"/>
    </row>
    <row r="10" spans="1:8" ht="12.75" customHeight="1">
      <c r="A10" s="141" t="s">
        <v>50</v>
      </c>
      <c r="B10" s="142" t="s">
        <v>256</v>
      </c>
      <c r="C10" s="117"/>
      <c r="D10" s="117"/>
      <c r="E10" s="142" t="s">
        <v>362</v>
      </c>
      <c r="F10" s="118"/>
      <c r="G10" s="123"/>
      <c r="H10" s="735"/>
    </row>
    <row r="11" spans="1:8" ht="12.75" customHeight="1">
      <c r="A11" s="141" t="s">
        <v>51</v>
      </c>
      <c r="B11" s="142" t="s">
        <v>355</v>
      </c>
      <c r="C11" s="118"/>
      <c r="D11" s="118"/>
      <c r="E11" s="158" t="s">
        <v>363</v>
      </c>
      <c r="F11" s="118"/>
      <c r="G11" s="123"/>
      <c r="H11" s="735"/>
    </row>
    <row r="12" spans="1:8" ht="12.75" customHeight="1">
      <c r="A12" s="141" t="s">
        <v>52</v>
      </c>
      <c r="B12" s="142" t="s">
        <v>356</v>
      </c>
      <c r="C12" s="117"/>
      <c r="D12" s="117"/>
      <c r="E12" s="158" t="s">
        <v>299</v>
      </c>
      <c r="F12" s="118"/>
      <c r="G12" s="123"/>
      <c r="H12" s="735"/>
    </row>
    <row r="13" spans="1:8" ht="12.75" customHeight="1">
      <c r="A13" s="141" t="s">
        <v>53</v>
      </c>
      <c r="B13" s="142" t="s">
        <v>359</v>
      </c>
      <c r="C13" s="117"/>
      <c r="D13" s="117">
        <v>7895</v>
      </c>
      <c r="E13" s="159" t="s">
        <v>300</v>
      </c>
      <c r="F13" s="118"/>
      <c r="G13" s="123"/>
      <c r="H13" s="735"/>
    </row>
    <row r="14" spans="1:8" ht="22.5" customHeight="1">
      <c r="A14" s="141" t="s">
        <v>54</v>
      </c>
      <c r="B14" s="160" t="s">
        <v>375</v>
      </c>
      <c r="C14" s="118"/>
      <c r="D14" s="118">
        <v>7275</v>
      </c>
      <c r="E14" s="597" t="s">
        <v>489</v>
      </c>
      <c r="F14" s="118"/>
      <c r="G14" s="123">
        <v>500</v>
      </c>
      <c r="H14" s="735"/>
    </row>
    <row r="15" spans="1:8" ht="22.5" customHeight="1">
      <c r="A15" s="141" t="s">
        <v>55</v>
      </c>
      <c r="B15" s="142" t="s">
        <v>357</v>
      </c>
      <c r="C15" s="118"/>
      <c r="D15" s="118"/>
      <c r="E15" s="158"/>
      <c r="F15" s="118"/>
      <c r="G15" s="123"/>
      <c r="H15" s="735"/>
    </row>
    <row r="16" spans="1:8" ht="12.75" customHeight="1">
      <c r="A16" s="141" t="s">
        <v>56</v>
      </c>
      <c r="B16" s="142" t="s">
        <v>358</v>
      </c>
      <c r="C16" s="118">
        <v>550</v>
      </c>
      <c r="D16" s="123">
        <v>550</v>
      </c>
      <c r="E16" s="142" t="s">
        <v>78</v>
      </c>
      <c r="F16" s="118"/>
      <c r="G16" s="123"/>
      <c r="H16" s="735"/>
    </row>
    <row r="17" spans="1:8" ht="12.75" customHeight="1" thickBot="1">
      <c r="A17" s="192" t="s">
        <v>57</v>
      </c>
      <c r="B17" s="193"/>
      <c r="C17" s="194"/>
      <c r="D17" s="194"/>
      <c r="E17" s="193" t="s">
        <v>42</v>
      </c>
      <c r="F17" s="194"/>
      <c r="G17" s="174"/>
      <c r="H17" s="735"/>
    </row>
    <row r="18" spans="1:8" ht="15.75" customHeight="1" thickBot="1">
      <c r="A18" s="145" t="s">
        <v>58</v>
      </c>
      <c r="B18" s="26" t="s">
        <v>147</v>
      </c>
      <c r="C18" s="120">
        <f>+C6+C7+C8+C9+C10+C11+C12+C13+C15+C16+C17</f>
        <v>550</v>
      </c>
      <c r="D18" s="120">
        <f>+D6+D7+D8+D9+D10+D11+D12+D13+D15+D16+D17</f>
        <v>8445</v>
      </c>
      <c r="E18" s="26" t="s">
        <v>148</v>
      </c>
      <c r="F18" s="509">
        <f>+F6+F7+F8+F16+F17</f>
        <v>50</v>
      </c>
      <c r="G18" s="125">
        <f>+G6+G7+G8+G16+G17</f>
        <v>8445</v>
      </c>
      <c r="H18" s="735"/>
    </row>
    <row r="19" spans="1:8" ht="12.75" customHeight="1">
      <c r="A19" s="161" t="s">
        <v>59</v>
      </c>
      <c r="B19" s="162" t="s">
        <v>374</v>
      </c>
      <c r="C19" s="168">
        <f>+C20+C21+C22+C23+C24</f>
        <v>0</v>
      </c>
      <c r="D19" s="168">
        <f>+D20+D21+D22+D23+D24</f>
        <v>0</v>
      </c>
      <c r="E19" s="149" t="s">
        <v>217</v>
      </c>
      <c r="F19" s="515"/>
      <c r="G19" s="14"/>
      <c r="H19" s="735"/>
    </row>
    <row r="20" spans="1:8" ht="12.75" customHeight="1">
      <c r="A20" s="141" t="s">
        <v>60</v>
      </c>
      <c r="B20" s="163" t="s">
        <v>364</v>
      </c>
      <c r="C20" s="15"/>
      <c r="D20" s="15"/>
      <c r="E20" s="149" t="s">
        <v>221</v>
      </c>
      <c r="F20" s="511">
        <v>500</v>
      </c>
      <c r="G20" s="16"/>
      <c r="H20" s="735"/>
    </row>
    <row r="21" spans="1:8" ht="12.75" customHeight="1">
      <c r="A21" s="161" t="s">
        <v>61</v>
      </c>
      <c r="B21" s="163" t="s">
        <v>365</v>
      </c>
      <c r="C21" s="15"/>
      <c r="D21" s="15"/>
      <c r="E21" s="149" t="s">
        <v>158</v>
      </c>
      <c r="F21" s="511"/>
      <c r="G21" s="16"/>
      <c r="H21" s="735"/>
    </row>
    <row r="22" spans="1:8" ht="12.75" customHeight="1">
      <c r="A22" s="141" t="s">
        <v>62</v>
      </c>
      <c r="B22" s="163" t="s">
        <v>366</v>
      </c>
      <c r="C22" s="15"/>
      <c r="D22" s="15"/>
      <c r="E22" s="149" t="s">
        <v>159</v>
      </c>
      <c r="F22" s="511"/>
      <c r="G22" s="16"/>
      <c r="H22" s="735"/>
    </row>
    <row r="23" spans="1:8" ht="12.75" customHeight="1">
      <c r="A23" s="161" t="s">
        <v>63</v>
      </c>
      <c r="B23" s="163" t="s">
        <v>367</v>
      </c>
      <c r="C23" s="15"/>
      <c r="D23" s="15"/>
      <c r="E23" s="147" t="s">
        <v>341</v>
      </c>
      <c r="F23" s="511"/>
      <c r="G23" s="16"/>
      <c r="H23" s="735"/>
    </row>
    <row r="24" spans="1:8" ht="12.75" customHeight="1">
      <c r="A24" s="141" t="s">
        <v>64</v>
      </c>
      <c r="B24" s="164" t="s">
        <v>368</v>
      </c>
      <c r="C24" s="15"/>
      <c r="D24" s="15"/>
      <c r="E24" s="149" t="s">
        <v>222</v>
      </c>
      <c r="F24" s="511"/>
      <c r="G24" s="16"/>
      <c r="H24" s="735"/>
    </row>
    <row r="25" spans="1:8" ht="12.75" customHeight="1">
      <c r="A25" s="161" t="s">
        <v>65</v>
      </c>
      <c r="B25" s="165" t="s">
        <v>369</v>
      </c>
      <c r="C25" s="151">
        <f>+C26+C27+C28+C29</f>
        <v>0</v>
      </c>
      <c r="D25" s="151">
        <f>+D26+D27+D28+D29</f>
        <v>0</v>
      </c>
      <c r="E25" s="166" t="s">
        <v>220</v>
      </c>
      <c r="F25" s="511"/>
      <c r="G25" s="16"/>
      <c r="H25" s="735"/>
    </row>
    <row r="26" spans="1:8" ht="12.75" customHeight="1">
      <c r="A26" s="141" t="s">
        <v>66</v>
      </c>
      <c r="B26" s="164" t="s">
        <v>370</v>
      </c>
      <c r="C26" s="15"/>
      <c r="D26" s="15"/>
      <c r="E26" s="166" t="s">
        <v>376</v>
      </c>
      <c r="F26" s="511"/>
      <c r="G26" s="16"/>
      <c r="H26" s="735"/>
    </row>
    <row r="27" spans="1:8" ht="12.75" customHeight="1">
      <c r="A27" s="161" t="s">
        <v>67</v>
      </c>
      <c r="B27" s="164" t="s">
        <v>371</v>
      </c>
      <c r="C27" s="15"/>
      <c r="D27" s="15"/>
      <c r="E27" s="157"/>
      <c r="F27" s="511"/>
      <c r="G27" s="16"/>
      <c r="H27" s="735"/>
    </row>
    <row r="28" spans="1:8" ht="12.75" customHeight="1">
      <c r="A28" s="141" t="s">
        <v>68</v>
      </c>
      <c r="B28" s="163" t="s">
        <v>372</v>
      </c>
      <c r="C28" s="15"/>
      <c r="D28" s="15"/>
      <c r="E28" s="23"/>
      <c r="F28" s="511"/>
      <c r="G28" s="16"/>
      <c r="H28" s="735"/>
    </row>
    <row r="29" spans="1:8" ht="12.75" customHeight="1" thickBot="1">
      <c r="A29" s="161" t="s">
        <v>69</v>
      </c>
      <c r="B29" s="167" t="s">
        <v>373</v>
      </c>
      <c r="C29" s="15"/>
      <c r="D29" s="15"/>
      <c r="E29" s="10"/>
      <c r="F29" s="511"/>
      <c r="G29" s="16"/>
      <c r="H29" s="735"/>
    </row>
    <row r="30" spans="1:8" ht="21.75" customHeight="1" thickBot="1">
      <c r="A30" s="145" t="s">
        <v>71</v>
      </c>
      <c r="B30" s="26" t="s">
        <v>410</v>
      </c>
      <c r="C30" s="120">
        <f>+C19+C25</f>
        <v>0</v>
      </c>
      <c r="D30" s="120">
        <f>+D19+D25</f>
        <v>0</v>
      </c>
      <c r="E30" s="26" t="s">
        <v>411</v>
      </c>
      <c r="F30" s="509">
        <f>SUM(F19:F29)</f>
        <v>500</v>
      </c>
      <c r="G30" s="125">
        <f>SUM(G19:G29)</f>
        <v>0</v>
      </c>
      <c r="H30" s="735"/>
    </row>
    <row r="31" spans="1:8" ht="18" customHeight="1" thickBot="1">
      <c r="A31" s="145" t="s">
        <v>72</v>
      </c>
      <c r="B31" s="152" t="s">
        <v>408</v>
      </c>
      <c r="C31" s="120">
        <f>+C18+C30</f>
        <v>550</v>
      </c>
      <c r="D31" s="120">
        <f>+D18+D30</f>
        <v>8445</v>
      </c>
      <c r="E31" s="152" t="s">
        <v>412</v>
      </c>
      <c r="F31" s="509">
        <f>+F18+F30</f>
        <v>550</v>
      </c>
      <c r="G31" s="125">
        <f>+G18+G30</f>
        <v>8445</v>
      </c>
      <c r="H31" s="735"/>
    </row>
    <row r="32" spans="1:8" ht="15.75" customHeight="1" thickBot="1">
      <c r="A32" s="145" t="s">
        <v>73</v>
      </c>
      <c r="B32" s="26" t="s">
        <v>337</v>
      </c>
      <c r="C32" s="156"/>
      <c r="D32" s="156"/>
      <c r="E32" s="26" t="s">
        <v>343</v>
      </c>
      <c r="F32" s="512"/>
      <c r="G32" s="155"/>
      <c r="H32" s="735"/>
    </row>
    <row r="33" spans="1:8" ht="15" customHeight="1" thickBot="1">
      <c r="A33" s="145" t="s">
        <v>74</v>
      </c>
      <c r="B33" s="153" t="s">
        <v>409</v>
      </c>
      <c r="C33" s="513">
        <f>+C31+C32</f>
        <v>550</v>
      </c>
      <c r="D33" s="514">
        <f>+D31+D32</f>
        <v>8445</v>
      </c>
      <c r="E33" s="153" t="s">
        <v>413</v>
      </c>
      <c r="F33" s="513">
        <f>+F31+F32</f>
        <v>550</v>
      </c>
      <c r="G33" s="514">
        <f>+G31+G32</f>
        <v>8445</v>
      </c>
      <c r="H33" s="735"/>
    </row>
    <row r="34" spans="1:8" ht="15.75" customHeight="1" thickBot="1">
      <c r="A34" s="145" t="s">
        <v>140</v>
      </c>
      <c r="B34" s="153" t="s">
        <v>164</v>
      </c>
      <c r="C34" s="513" t="str">
        <f>IF(C18-F18&lt;0,F18-C18,"-")</f>
        <v>-</v>
      </c>
      <c r="D34" s="514" t="str">
        <f>IF(D18-G18&lt;0,G18-D18,"-")</f>
        <v>-</v>
      </c>
      <c r="E34" s="153" t="s">
        <v>165</v>
      </c>
      <c r="F34" s="513">
        <f>IF(C18-F18&gt;0,C18-F18,"-")</f>
        <v>500</v>
      </c>
      <c r="G34" s="514" t="str">
        <f>IF(D18-G18&gt;0,D18-G18,"-")</f>
        <v>-</v>
      </c>
      <c r="H34" s="735"/>
    </row>
    <row r="35" spans="1:8" ht="14.25" customHeight="1" thickBot="1">
      <c r="A35" s="145" t="s">
        <v>141</v>
      </c>
      <c r="B35" s="153" t="s">
        <v>345</v>
      </c>
      <c r="C35" s="513" t="str">
        <f>IF(C18+C19-F31&lt;0,F31-(C18+C19),"-")</f>
        <v>-</v>
      </c>
      <c r="D35" s="514" t="str">
        <f>IF(D18+D19-G31&lt;0,G31-(D18+D19),"-")</f>
        <v>-</v>
      </c>
      <c r="E35" s="153" t="s">
        <v>346</v>
      </c>
      <c r="F35" s="513" t="str">
        <f>IF(C18+C19-F31&gt;0,C18+C19-F31,"-")</f>
        <v>-</v>
      </c>
      <c r="G35" s="514" t="str">
        <f>IF(D18+D19-G31&gt;0,D18+D19-G31,"-")</f>
        <v>-</v>
      </c>
      <c r="H35" s="735"/>
    </row>
  </sheetData>
  <sheetProtection/>
  <mergeCells count="2">
    <mergeCell ref="A3:A4"/>
    <mergeCell ref="H1:H35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C1">
      <selection activeCell="D27" sqref="D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" t="s">
        <v>149</v>
      </c>
      <c r="E1" s="30" t="s">
        <v>155</v>
      </c>
    </row>
    <row r="3" spans="1:5" ht="12.75">
      <c r="A3" s="32"/>
      <c r="B3" s="33"/>
      <c r="C3" s="32"/>
      <c r="D3" s="35"/>
      <c r="E3" s="33"/>
    </row>
    <row r="4" spans="1:5" ht="15.75">
      <c r="A4" s="17" t="s">
        <v>399</v>
      </c>
      <c r="B4" s="34"/>
      <c r="C4" s="38"/>
      <c r="D4" s="35"/>
      <c r="E4" s="33"/>
    </row>
    <row r="5" spans="1:5" ht="12.75">
      <c r="A5" s="32"/>
      <c r="B5" s="33"/>
      <c r="C5" s="32"/>
      <c r="D5" s="35"/>
      <c r="E5" s="33"/>
    </row>
    <row r="6" spans="1:5" ht="12.75">
      <c r="A6" s="32" t="s">
        <v>230</v>
      </c>
      <c r="B6" s="33">
        <f>+'1.1.sz.mell.'!G50</f>
        <v>213089</v>
      </c>
      <c r="C6" s="32" t="s">
        <v>402</v>
      </c>
      <c r="D6" s="35">
        <f>+'2.1.sz.mell  '!D18+'2.2.sz.mell  '!D18</f>
        <v>213089</v>
      </c>
      <c r="E6" s="33">
        <f aca="true" t="shared" si="0" ref="E6:E15">+B6-D6</f>
        <v>0</v>
      </c>
    </row>
    <row r="7" spans="1:5" ht="12.75">
      <c r="A7" s="32" t="s">
        <v>150</v>
      </c>
      <c r="B7" s="33">
        <f>+'1.1.sz.mell.'!G64</f>
        <v>218570</v>
      </c>
      <c r="C7" s="32" t="s">
        <v>403</v>
      </c>
      <c r="D7" s="35">
        <f>+'2.1.sz.mell  '!D28+'2.2.sz.mell  '!D31</f>
        <v>218570</v>
      </c>
      <c r="E7" s="33">
        <f t="shared" si="0"/>
        <v>0</v>
      </c>
    </row>
    <row r="8" spans="1:5" ht="12.75">
      <c r="A8" s="32" t="s">
        <v>397</v>
      </c>
      <c r="B8" s="33">
        <f>+'1.1.sz.mell.'!G66</f>
        <v>218570</v>
      </c>
      <c r="C8" s="32" t="s">
        <v>404</v>
      </c>
      <c r="D8" s="35">
        <f>+'2.1.sz.mell  '!D30+'2.2.sz.mell  '!D33</f>
        <v>218570</v>
      </c>
      <c r="E8" s="33">
        <f t="shared" si="0"/>
        <v>0</v>
      </c>
    </row>
    <row r="9" spans="1:5" ht="12.75">
      <c r="A9" s="32"/>
      <c r="B9" s="33"/>
      <c r="C9" s="32"/>
      <c r="D9" s="35"/>
      <c r="E9" s="33"/>
    </row>
    <row r="10" spans="1:5" ht="12.75">
      <c r="A10" s="32"/>
      <c r="B10" s="33"/>
      <c r="C10" s="32"/>
      <c r="D10" s="35"/>
      <c r="E10" s="33"/>
    </row>
    <row r="11" spans="1:5" ht="15.75">
      <c r="A11" s="17" t="s">
        <v>400</v>
      </c>
      <c r="B11" s="34"/>
      <c r="C11" s="38"/>
      <c r="D11" s="35"/>
      <c r="E11" s="33"/>
    </row>
    <row r="12" spans="1:5" ht="12.75">
      <c r="A12" s="32"/>
      <c r="B12" s="33"/>
      <c r="C12" s="32"/>
      <c r="D12" s="35"/>
      <c r="E12" s="33"/>
    </row>
    <row r="13" spans="1:5" ht="12.75">
      <c r="A13" s="32" t="s">
        <v>163</v>
      </c>
      <c r="B13" s="33">
        <f>+'1.1.sz.mell.'!G99</f>
        <v>218570</v>
      </c>
      <c r="C13" s="32" t="s">
        <v>405</v>
      </c>
      <c r="D13" s="35">
        <f>+'2.1.sz.mell  '!G18+'2.2.sz.mell  '!G18</f>
        <v>218570</v>
      </c>
      <c r="E13" s="33">
        <f t="shared" si="0"/>
        <v>0</v>
      </c>
    </row>
    <row r="14" spans="1:5" ht="12.75">
      <c r="A14" s="32" t="s">
        <v>151</v>
      </c>
      <c r="B14" s="33">
        <f>+'1.1.sz.mell.'!G118</f>
        <v>218570</v>
      </c>
      <c r="C14" s="32" t="s">
        <v>406</v>
      </c>
      <c r="D14" s="35">
        <f>+'2.1.sz.mell  '!G28+'2.2.sz.mell  '!G31</f>
        <v>218570</v>
      </c>
      <c r="E14" s="33">
        <f t="shared" si="0"/>
        <v>0</v>
      </c>
    </row>
    <row r="15" spans="1:5" ht="12.75">
      <c r="A15" s="32" t="s">
        <v>398</v>
      </c>
      <c r="B15" s="33">
        <f>+'1.1.sz.mell.'!G120</f>
        <v>218570</v>
      </c>
      <c r="C15" s="32" t="s">
        <v>407</v>
      </c>
      <c r="D15" s="35">
        <f>+'2.1.sz.mell  '!G30+'2.2.sz.mell  '!G33</f>
        <v>218570</v>
      </c>
      <c r="E15" s="33">
        <f t="shared" si="0"/>
        <v>0</v>
      </c>
    </row>
    <row r="16" spans="1:5" ht="12.75">
      <c r="A16" s="28"/>
      <c r="B16" s="28"/>
      <c r="C16" s="32"/>
      <c r="D16" s="35"/>
      <c r="E16" s="29"/>
    </row>
    <row r="17" spans="1:5" ht="12.75">
      <c r="A17" s="28"/>
      <c r="B17" s="28"/>
      <c r="C17" s="28"/>
      <c r="D17" s="28"/>
      <c r="E17" s="28"/>
    </row>
    <row r="18" spans="1:5" ht="12.75">
      <c r="A18" s="28"/>
      <c r="B18" s="28"/>
      <c r="C18" s="28"/>
      <c r="D18" s="28"/>
      <c r="E18" s="28"/>
    </row>
    <row r="19" spans="1:5" ht="12.75">
      <c r="A19" s="28"/>
      <c r="B19" s="28"/>
      <c r="C19" s="28"/>
      <c r="D19" s="28"/>
      <c r="E19" s="2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E14" sqref="E14"/>
    </sheetView>
  </sheetViews>
  <sheetFormatPr defaultColWidth="9.00390625" defaultRowHeight="12.75"/>
  <cols>
    <col min="1" max="1" width="5.625" style="41" customWidth="1"/>
    <col min="2" max="2" width="36.625" style="41" customWidth="1"/>
    <col min="3" max="3" width="11.125" style="41" customWidth="1"/>
    <col min="4" max="4" width="10.875" style="41" customWidth="1"/>
    <col min="5" max="5" width="9.625" style="41" customWidth="1"/>
    <col min="6" max="6" width="10.00390625" style="41" customWidth="1"/>
    <col min="7" max="7" width="12.125" style="41" customWidth="1"/>
    <col min="8" max="16384" width="9.375" style="41" customWidth="1"/>
  </cols>
  <sheetData>
    <row r="1" spans="1:7" ht="33" customHeight="1">
      <c r="A1" s="738" t="s">
        <v>416</v>
      </c>
      <c r="B1" s="738"/>
      <c r="C1" s="738"/>
      <c r="D1" s="738"/>
      <c r="E1" s="738"/>
      <c r="F1" s="738"/>
      <c r="G1" s="738"/>
    </row>
    <row r="2" spans="1:8" ht="15.75" customHeight="1" thickBot="1">
      <c r="A2" s="42"/>
      <c r="B2" s="42"/>
      <c r="C2" s="42"/>
      <c r="D2" s="739"/>
      <c r="E2" s="739"/>
      <c r="F2" s="747" t="s">
        <v>82</v>
      </c>
      <c r="G2" s="747"/>
      <c r="H2" s="49"/>
    </row>
    <row r="3" spans="1:7" ht="63" customHeight="1">
      <c r="A3" s="742" t="s">
        <v>44</v>
      </c>
      <c r="B3" s="744" t="s">
        <v>234</v>
      </c>
      <c r="C3" s="373"/>
      <c r="D3" s="746" t="s">
        <v>401</v>
      </c>
      <c r="E3" s="744"/>
      <c r="F3" s="744"/>
      <c r="G3" s="740" t="s">
        <v>432</v>
      </c>
    </row>
    <row r="4" spans="1:7" ht="15.75" thickBot="1">
      <c r="A4" s="743"/>
      <c r="B4" s="745"/>
      <c r="C4" s="44">
        <v>2013</v>
      </c>
      <c r="D4" s="44" t="s">
        <v>235</v>
      </c>
      <c r="E4" s="44" t="s">
        <v>378</v>
      </c>
      <c r="F4" s="44" t="s">
        <v>379</v>
      </c>
      <c r="G4" s="741"/>
    </row>
    <row r="5" spans="1:7" ht="15.7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8">
        <v>7</v>
      </c>
    </row>
    <row r="6" spans="1:7" ht="24" customHeight="1">
      <c r="A6" s="45" t="s">
        <v>46</v>
      </c>
      <c r="B6" s="371" t="s">
        <v>431</v>
      </c>
      <c r="C6" s="371">
        <v>500</v>
      </c>
      <c r="D6" s="61">
        <v>500</v>
      </c>
      <c r="E6" s="61"/>
      <c r="F6" s="61"/>
      <c r="G6" s="52">
        <f>SUM(C6:F6)</f>
        <v>1000</v>
      </c>
    </row>
    <row r="7" spans="1:7" ht="15">
      <c r="A7" s="43" t="s">
        <v>47</v>
      </c>
      <c r="B7" s="62"/>
      <c r="C7" s="62"/>
      <c r="D7" s="63"/>
      <c r="E7" s="63"/>
      <c r="F7" s="63"/>
      <c r="G7" s="53">
        <f>SUM(D7:F7)</f>
        <v>0</v>
      </c>
    </row>
    <row r="8" spans="1:7" ht="15">
      <c r="A8" s="43" t="s">
        <v>48</v>
      </c>
      <c r="B8" s="62"/>
      <c r="C8" s="62"/>
      <c r="D8" s="63"/>
      <c r="E8" s="63"/>
      <c r="F8" s="63"/>
      <c r="G8" s="53">
        <f>SUM(D8:F8)</f>
        <v>0</v>
      </c>
    </row>
    <row r="9" spans="1:7" ht="15">
      <c r="A9" s="43" t="s">
        <v>49</v>
      </c>
      <c r="B9" s="62"/>
      <c r="C9" s="62"/>
      <c r="D9" s="63"/>
      <c r="E9" s="63"/>
      <c r="F9" s="63"/>
      <c r="G9" s="53">
        <f>SUM(D9:F9)</f>
        <v>0</v>
      </c>
    </row>
    <row r="10" spans="1:7" ht="15.75" thickBot="1">
      <c r="A10" s="50" t="s">
        <v>50</v>
      </c>
      <c r="B10" s="64"/>
      <c r="C10" s="64"/>
      <c r="D10" s="65"/>
      <c r="E10" s="65"/>
      <c r="F10" s="65"/>
      <c r="G10" s="53">
        <f>SUM(D10:F10)</f>
        <v>0</v>
      </c>
    </row>
    <row r="11" spans="1:7" ht="15.75" thickBot="1">
      <c r="A11" s="46" t="s">
        <v>51</v>
      </c>
      <c r="B11" s="51" t="s">
        <v>236</v>
      </c>
      <c r="C11" s="372">
        <f>C6</f>
        <v>500</v>
      </c>
      <c r="D11" s="54">
        <f>SUM(D6:D10)</f>
        <v>500</v>
      </c>
      <c r="E11" s="54">
        <f>SUM(E6:E10)</f>
        <v>0</v>
      </c>
      <c r="F11" s="54">
        <f>SUM(F6:F10)</f>
        <v>0</v>
      </c>
      <c r="G11" s="55">
        <f>SUM(G6:G10)</f>
        <v>1000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7/2014. (IV.30.)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C7" sqref="C7"/>
    </sheetView>
  </sheetViews>
  <sheetFormatPr defaultColWidth="9.00390625" defaultRowHeight="12.75"/>
  <cols>
    <col min="1" max="1" width="5.625" style="41" customWidth="1"/>
    <col min="2" max="2" width="68.625" style="41" customWidth="1"/>
    <col min="3" max="3" width="19.50390625" style="41" customWidth="1"/>
    <col min="4" max="16384" width="9.375" style="41" customWidth="1"/>
  </cols>
  <sheetData>
    <row r="1" spans="1:3" ht="33" customHeight="1">
      <c r="A1" s="738" t="s">
        <v>417</v>
      </c>
      <c r="B1" s="738"/>
      <c r="C1" s="738"/>
    </row>
    <row r="2" spans="1:4" ht="15.75" customHeight="1" thickBot="1">
      <c r="A2" s="42"/>
      <c r="B2" s="42"/>
      <c r="C2" s="56" t="s">
        <v>82</v>
      </c>
      <c r="D2" s="49"/>
    </row>
    <row r="3" spans="1:3" ht="26.25" customHeight="1" thickBot="1">
      <c r="A3" s="66" t="s">
        <v>44</v>
      </c>
      <c r="B3" s="67" t="s">
        <v>231</v>
      </c>
      <c r="C3" s="68" t="s">
        <v>293</v>
      </c>
    </row>
    <row r="4" spans="1:3" ht="15.75" thickBot="1">
      <c r="A4" s="69">
        <v>1</v>
      </c>
      <c r="B4" s="70">
        <v>2</v>
      </c>
      <c r="C4" s="71">
        <v>3</v>
      </c>
    </row>
    <row r="5" spans="1:3" ht="15">
      <c r="A5" s="72" t="s">
        <v>46</v>
      </c>
      <c r="B5" s="172" t="s">
        <v>86</v>
      </c>
      <c r="C5" s="169">
        <v>30600</v>
      </c>
    </row>
    <row r="6" spans="1:3" ht="24.75">
      <c r="A6" s="73" t="s">
        <v>47</v>
      </c>
      <c r="B6" s="186" t="s">
        <v>380</v>
      </c>
      <c r="C6" s="170"/>
    </row>
    <row r="7" spans="1:3" ht="15">
      <c r="A7" s="73" t="s">
        <v>48</v>
      </c>
      <c r="B7" s="187" t="s">
        <v>237</v>
      </c>
      <c r="C7" s="170">
        <v>1180</v>
      </c>
    </row>
    <row r="8" spans="1:3" ht="24.75">
      <c r="A8" s="73" t="s">
        <v>49</v>
      </c>
      <c r="B8" s="187" t="s">
        <v>382</v>
      </c>
      <c r="C8" s="170"/>
    </row>
    <row r="9" spans="1:3" ht="15">
      <c r="A9" s="74" t="s">
        <v>50</v>
      </c>
      <c r="B9" s="187" t="s">
        <v>381</v>
      </c>
      <c r="C9" s="171"/>
    </row>
    <row r="10" spans="1:3" ht="15.75" thickBot="1">
      <c r="A10" s="73" t="s">
        <v>51</v>
      </c>
      <c r="B10" s="188" t="s">
        <v>232</v>
      </c>
      <c r="C10" s="170"/>
    </row>
    <row r="11" spans="1:3" ht="15.75" thickBot="1">
      <c r="A11" s="748" t="s">
        <v>238</v>
      </c>
      <c r="B11" s="749"/>
      <c r="C11" s="75">
        <f>SUM(C5:C10)</f>
        <v>31780</v>
      </c>
    </row>
    <row r="12" spans="1:3" ht="23.25" customHeight="1">
      <c r="A12" s="750" t="s">
        <v>253</v>
      </c>
      <c r="B12" s="750"/>
      <c r="C12" s="75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7/2014. (IV.30.)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x</cp:lastModifiedBy>
  <cp:lastPrinted>2014-05-13T06:00:42Z</cp:lastPrinted>
  <dcterms:created xsi:type="dcterms:W3CDTF">1999-10-30T10:30:45Z</dcterms:created>
  <dcterms:modified xsi:type="dcterms:W3CDTF">2014-05-13T06:02:13Z</dcterms:modified>
  <cp:category/>
  <cp:version/>
  <cp:contentType/>
  <cp:contentStatus/>
</cp:coreProperties>
</file>