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1..sz.mell.bevételek" sheetId="1" r:id="rId1"/>
    <sheet name="2.sz kiadások" sheetId="2" r:id="rId2"/>
  </sheets>
  <externalReferences>
    <externalReference r:id="rId5"/>
  </externalReferences>
  <definedNames>
    <definedName name="_xlnm.Print_Area" localSheetId="1">'2.sz kiadások'!$A$1:$M$26</definedName>
  </definedNames>
  <calcPr fullCalcOnLoad="1"/>
</workbook>
</file>

<file path=xl/sharedStrings.xml><?xml version="1.0" encoding="utf-8"?>
<sst xmlns="http://schemas.openxmlformats.org/spreadsheetml/2006/main" count="155" uniqueCount="149">
  <si>
    <t>Sorszám</t>
  </si>
  <si>
    <t>Előirányzat-csoport, kiemelt előirányzat megnevezése</t>
  </si>
  <si>
    <t>1.</t>
  </si>
  <si>
    <t>1.2.</t>
  </si>
  <si>
    <t>2.</t>
  </si>
  <si>
    <t>3.1.</t>
  </si>
  <si>
    <t>3.2.</t>
  </si>
  <si>
    <t xml:space="preserve">Működési költségvetés kiadásai </t>
  </si>
  <si>
    <t>1.1.</t>
  </si>
  <si>
    <t>Személyi  juttatások</t>
  </si>
  <si>
    <t>Munkaadókat terhelő járulékok és szociális hozzájárulási adó</t>
  </si>
  <si>
    <t>1.3.</t>
  </si>
  <si>
    <t>Dologi  kiadások</t>
  </si>
  <si>
    <t>1.4.</t>
  </si>
  <si>
    <t xml:space="preserve">Ellátottak pénzbeli juttatásai </t>
  </si>
  <si>
    <t>1.5</t>
  </si>
  <si>
    <t>Egyéb működési célú kiadások</t>
  </si>
  <si>
    <t>Intézményi beruházási kiadások</t>
  </si>
  <si>
    <t>Általános tartalék</t>
  </si>
  <si>
    <t>KÖLTSÉGVETÉSI KIADÁSOK ÖSSZESEN (1+2+3+4)</t>
  </si>
  <si>
    <t>4.2.</t>
  </si>
  <si>
    <t>Finanszírozási bevételek</t>
  </si>
  <si>
    <t xml:space="preserve">Eredeti ei  Hivatal </t>
  </si>
  <si>
    <t xml:space="preserve">Mód.ei,        Hivatal </t>
  </si>
  <si>
    <t>Eredeti ei önk.</t>
  </si>
  <si>
    <t>Módosított ei  önk.</t>
  </si>
  <si>
    <t>eredeti előirányzat</t>
  </si>
  <si>
    <t xml:space="preserve">módosított előirányzat </t>
  </si>
  <si>
    <t>Vagyoni típusú adók</t>
  </si>
  <si>
    <t xml:space="preserve">Termékek és szolgáltatások adói </t>
  </si>
  <si>
    <t xml:space="preserve">Önkormányzatok működési támogatásai </t>
  </si>
  <si>
    <t>Egyéb működési célú támogatások bevételei államháztartáson belülről</t>
  </si>
  <si>
    <t>Működési célú támogatás államháztartáson belülről</t>
  </si>
  <si>
    <t>Felhalmozási célú átvett pénzeszközök</t>
  </si>
  <si>
    <t xml:space="preserve">eredeti ei Hivatal </t>
  </si>
  <si>
    <t xml:space="preserve">módosított ei Hivatal </t>
  </si>
  <si>
    <t>Hivatal teljesítés</t>
  </si>
  <si>
    <t>1.1</t>
  </si>
  <si>
    <t>Biztosító által fizetett kártérítés</t>
  </si>
  <si>
    <t>1.5.3</t>
  </si>
  <si>
    <t>Mindösszesen</t>
  </si>
  <si>
    <t>Önkormányzat teljesítés</t>
  </si>
  <si>
    <t>Hivatal  teljesítés</t>
  </si>
  <si>
    <t>1.5.2</t>
  </si>
  <si>
    <t>1.5.4.</t>
  </si>
  <si>
    <t>Eredeti ei.</t>
  </si>
  <si>
    <t>Teljesítés</t>
  </si>
  <si>
    <t>Módos.ei</t>
  </si>
  <si>
    <t>Felhalmozási célú támogatások államháztartáson belülről</t>
  </si>
  <si>
    <t>1.2.1</t>
  </si>
  <si>
    <t>Egyéb felhalmozási célú támogatások bevételei államháztartáson belülről</t>
  </si>
  <si>
    <t xml:space="preserve">  építményadó</t>
  </si>
  <si>
    <t xml:space="preserve">  magánszemélyek kommunális adója</t>
  </si>
  <si>
    <t>Gépjárműadók</t>
  </si>
  <si>
    <t>Közhatalmi bevételek</t>
  </si>
  <si>
    <t>Egyéb közhatalmi bevétel</t>
  </si>
  <si>
    <t>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</si>
  <si>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</si>
  <si>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</si>
  <si>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</si>
  <si>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</si>
  <si>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</si>
  <si>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</si>
  <si>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</t>
  </si>
  <si>
    <t>1.2.2</t>
  </si>
  <si>
    <t>1.2.3</t>
  </si>
  <si>
    <t>1.2.4</t>
  </si>
  <si>
    <t>2</t>
  </si>
  <si>
    <t>2.1</t>
  </si>
  <si>
    <t>3</t>
  </si>
  <si>
    <t>3.1.2.</t>
  </si>
  <si>
    <t>3.1.3.</t>
  </si>
  <si>
    <t>3.2.1.</t>
  </si>
  <si>
    <t>3.2.2</t>
  </si>
  <si>
    <t>3.3.1</t>
  </si>
  <si>
    <t>4.1</t>
  </si>
  <si>
    <t>4.3</t>
  </si>
  <si>
    <t>4.4</t>
  </si>
  <si>
    <t>4.5</t>
  </si>
  <si>
    <t>4.6</t>
  </si>
  <si>
    <t>4.7</t>
  </si>
  <si>
    <t>4.8</t>
  </si>
  <si>
    <t>4.9</t>
  </si>
  <si>
    <t>Egyéb működési bevétel</t>
  </si>
  <si>
    <t>5</t>
  </si>
  <si>
    <t>Felhalmozási bevételek</t>
  </si>
  <si>
    <t>5.1</t>
  </si>
  <si>
    <t>ingatlanok értékesítése</t>
  </si>
  <si>
    <t>6.1</t>
  </si>
  <si>
    <t>KÖLTSÉGVETÉSI BEVÉTELEK ÖSSZESEN(1+…+6)</t>
  </si>
  <si>
    <t xml:space="preserve">Önkormányzat teljesítés              </t>
  </si>
  <si>
    <t>TELJESÍTÉS</t>
  </si>
  <si>
    <t xml:space="preserve">MÓDOSÍTOTT EI. </t>
  </si>
  <si>
    <t>EREDETI EI.</t>
  </si>
  <si>
    <t>MINDÖSSZESEN</t>
  </si>
  <si>
    <t>1.sz.melléklet</t>
  </si>
  <si>
    <t>Teljesítés %-a</t>
  </si>
  <si>
    <t>2.sz. melléklet</t>
  </si>
  <si>
    <t>KÖLTSÉGVETÉSI BEVÉTELEK ÉS KIADÁSOK EGYENLEGE</t>
  </si>
  <si>
    <t>Költségvetési hiány, többlet ( költségvetési bevételek  - költségvetési kiadások ) (+/-)</t>
  </si>
  <si>
    <t>Közfoglalkoztatottak létszáma (fő)</t>
  </si>
  <si>
    <t>Teljesítés  %</t>
  </si>
  <si>
    <t>Finanszírozási kiadások</t>
  </si>
  <si>
    <t>KÖLTSÉGVETÉSI KIADÁSOK ÖSSZESEN (5+6)</t>
  </si>
  <si>
    <t>Előző évi maradvány</t>
  </si>
  <si>
    <t>KÖLTSÉGVETÉSI ÉS  BEVÉTELEK ÖSSZESEN (7+8+9)</t>
  </si>
  <si>
    <t xml:space="preserve">    1.5.1</t>
  </si>
  <si>
    <t>4.</t>
  </si>
  <si>
    <t xml:space="preserve">Egyéb áruhasználati és szolgáltatási adók </t>
  </si>
  <si>
    <t>szabálysértési pénz-, és helyszíni bírsgá és közlekedési szabályszegések után kiszabott közigazgatási bírság helyi önkormányzatot megillető része</t>
  </si>
  <si>
    <t>6.</t>
  </si>
  <si>
    <t>Egyéb működési célú átvett pénzeszközök</t>
  </si>
  <si>
    <t>7.</t>
  </si>
  <si>
    <t>7.1</t>
  </si>
  <si>
    <t>8.</t>
  </si>
  <si>
    <t>9.</t>
  </si>
  <si>
    <t>11.</t>
  </si>
  <si>
    <t>10.</t>
  </si>
  <si>
    <t xml:space="preserve">2017. évi  B E V É T E L E K  </t>
  </si>
  <si>
    <t xml:space="preserve">   Központi költségvetési szervek</t>
  </si>
  <si>
    <t>Fejezeti kezelésű előirányzatok  EU-s programok és azok hazai társfinanszírozása</t>
  </si>
  <si>
    <t xml:space="preserve">Társasalombiztosítás pénzügyi alapjai </t>
  </si>
  <si>
    <t>Elkülönített állapmi pénzalapok</t>
  </si>
  <si>
    <t>1.2.5</t>
  </si>
  <si>
    <t>Egyéb fejezeti kezelésű előirányzatok</t>
  </si>
  <si>
    <t>2.1.1</t>
  </si>
  <si>
    <t>2.1.2</t>
  </si>
  <si>
    <t>elkülönített állami pénzalapok</t>
  </si>
  <si>
    <t>Értékesítési és forgalmi adók (iparűzési adó)</t>
  </si>
  <si>
    <t>3.2.3</t>
  </si>
  <si>
    <t>3.3.1.1.</t>
  </si>
  <si>
    <t>Működési célú átvett pénzeszközök</t>
  </si>
  <si>
    <t xml:space="preserve">Működési célú visszatérítendő támogatások, kölcsönök visszatérülése államháztartáson kívülről </t>
  </si>
  <si>
    <t>6.2</t>
  </si>
  <si>
    <t>Felhalmozási célú visszatérítendő támogatások, kölcsönök visszatérítése államhztaráson kívülről</t>
  </si>
  <si>
    <t>7.2</t>
  </si>
  <si>
    <t xml:space="preserve">Egyéb felhalomzási célú pénzeszközök </t>
  </si>
  <si>
    <t>7.2.1</t>
  </si>
  <si>
    <t xml:space="preserve">   - egyéb civil szervezetek</t>
  </si>
  <si>
    <t>7.2.2</t>
  </si>
  <si>
    <t xml:space="preserve">  - háztratások</t>
  </si>
  <si>
    <t>2017. évi  K I A D Á S O K</t>
  </si>
  <si>
    <t xml:space="preserve">  Egyéb elvonások, befizetések</t>
  </si>
  <si>
    <t xml:space="preserve">   Működési célú pénzeszköz átadás államháztartáson           belülre</t>
  </si>
  <si>
    <t xml:space="preserve">  Működési célú pénzeszköz átadás államháztartáson kívülre</t>
  </si>
  <si>
    <t xml:space="preserve">3. </t>
  </si>
  <si>
    <t xml:space="preserve">Felújíátsok kiadásai </t>
  </si>
  <si>
    <t>Egyéb felhalmozási célú kiadások</t>
  </si>
  <si>
    <t>5.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</si>
</sst>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[$-40E]yyyy\.\ mmmm\ d\."/>
    <numFmt numFmtId="166" formatCode="_-* #,##0.00\ [$Ft-40E]_-;\-* #,##0.00\ [$Ft-40E]_-;_-* &quot;-&quot;??\ [$Ft-40E]_-;_-@_-"/>
    <numFmt numFmtId="167" formatCode="_-* #,##0.00\ [$€-1]_-;\-* #,##0.00\ [$€-1]_-;_-* &quot;-&quot;??\ [$€-1]_-;_-@_-"/>
    <numFmt numFmtId="168" formatCode="#,##0.00\ &quot;Ft&quot;"/>
    <numFmt numFmtId="169" formatCode="_-* #,##0.0\ _F_t_-;\-* #,##0.0\ _F_t_-;_-* &quot;-&quot;??\ _F_t_-;_-@_-"/>
    <numFmt numFmtId="170" formatCode="_-* #,##0.000\ _F_t_-;\-* #,##0.000\ _F_t_-;_-* &quot;-&quot;??\ _F_t_-;_-@_-"/>
    <numFmt numFmtId="171" formatCode="_-* #,##0.0000\ _F_t_-;\-* #,##0.0000\ _F_t_-;_-* &quot;-&quot;??\ _F_t_-;_-@_-"/>
    <numFmt numFmtId="172" formatCode="_-* #,##0\ _F_t_-;\-* #,##0\ _F_t_-;_-* &quot;-&quot;??\ _F_t_-;_-@_-"/>
    <numFmt numFmtId="173" formatCode="_-* #,##0.00000\ _F_t_-;\-* #,##0.00000\ _F_t_-;_-* &quot;-&quot;??\ _F_t_-;_-@_-"/>
    <numFmt numFmtId="174" formatCode="_-* #,##0.000000\ _F_t_-;\-* #,##0.000000\ _F_t_-;_-* &quot;-&quot;??\ _F_t_-;_-@_-"/>
    <numFmt numFmtId="175" formatCode="_-* #,##0.0000000\ _F_t_-;\-* #,##0.0000000\ _F_t_-;_-* &quot;-&quot;??\ _F_t_-;_-@_-"/>
    <numFmt numFmtId="176" formatCode="#,##0.00_ ;\-#,##0.00\ "/>
    <numFmt numFmtId="177" formatCode="0.0"/>
    <numFmt numFmtId="178" formatCode="0.0%"/>
  </numFmts>
  <fonts count="62">
    <font>
      <sz val="10"/>
      <name val="Arial CE"/>
      <family val="0"/>
    </font>
    <font>
      <i/>
      <sz val="10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0"/>
    </font>
    <font>
      <i/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3"/>
      <name val="Times New Roman CE"/>
      <family val="1"/>
    </font>
    <font>
      <sz val="13"/>
      <name val="Times New Roman CE"/>
      <family val="0"/>
    </font>
    <font>
      <i/>
      <sz val="13"/>
      <name val="Times New Roman CE"/>
      <family val="0"/>
    </font>
    <font>
      <b/>
      <i/>
      <sz val="13"/>
      <name val="Times New Roman CE"/>
      <family val="0"/>
    </font>
    <font>
      <b/>
      <sz val="16"/>
      <name val="Times New Roman CE"/>
      <family val="0"/>
    </font>
    <font>
      <sz val="12"/>
      <name val="Times New Roman"/>
      <family val="1"/>
    </font>
    <font>
      <b/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9"/>
      <name val="Times New Roman CE"/>
      <family val="0"/>
    </font>
    <font>
      <b/>
      <sz val="12"/>
      <color indexed="9"/>
      <name val="Times New Roman CE"/>
      <family val="0"/>
    </font>
    <font>
      <b/>
      <sz val="12"/>
      <color indexed="9"/>
      <name val="Arial CE"/>
      <family val="0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0"/>
      <name val="Times New Roman CE"/>
      <family val="0"/>
    </font>
    <font>
      <b/>
      <sz val="12"/>
      <color theme="0"/>
      <name val="Times New Roman CE"/>
      <family val="0"/>
    </font>
    <font>
      <b/>
      <sz val="12"/>
      <color theme="0"/>
      <name val="Arial CE"/>
      <family val="0"/>
    </font>
    <font>
      <b/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Fill="1">
      <alignment/>
      <protection/>
    </xf>
    <xf numFmtId="0" fontId="7" fillId="0" borderId="0" xfId="54" applyFont="1" applyFill="1">
      <alignment/>
      <protection/>
    </xf>
    <xf numFmtId="0" fontId="2" fillId="0" borderId="0" xfId="54" applyFont="1">
      <alignment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0" xfId="54" applyNumberFormat="1" applyFill="1">
      <alignment/>
      <protection/>
    </xf>
    <xf numFmtId="0" fontId="0" fillId="0" borderId="0" xfId="0" applyNumberFormat="1" applyAlignment="1">
      <alignment/>
    </xf>
    <xf numFmtId="0" fontId="2" fillId="0" borderId="0" xfId="54" applyNumberFormat="1" applyBorder="1">
      <alignment/>
      <protection/>
    </xf>
    <xf numFmtId="0" fontId="2" fillId="0" borderId="0" xfId="54" applyNumberFormat="1" applyFill="1" applyBorder="1">
      <alignment/>
      <protection/>
    </xf>
    <xf numFmtId="0" fontId="0" fillId="0" borderId="0" xfId="0" applyNumberForma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34" borderId="0" xfId="54" applyFill="1">
      <alignment/>
      <protection/>
    </xf>
    <xf numFmtId="0" fontId="5" fillId="33" borderId="0" xfId="54" applyFont="1" applyFill="1" applyAlignment="1">
      <alignment vertical="top"/>
      <protection/>
    </xf>
    <xf numFmtId="0" fontId="5" fillId="0" borderId="0" xfId="54" applyFont="1" applyAlignment="1">
      <alignment vertical="top"/>
      <protection/>
    </xf>
    <xf numFmtId="0" fontId="5" fillId="0" borderId="0" xfId="54" applyFont="1" applyFill="1" applyAlignment="1">
      <alignment vertical="top"/>
      <protection/>
    </xf>
    <xf numFmtId="0" fontId="2" fillId="33" borderId="0" xfId="54" applyFill="1">
      <alignment/>
      <protection/>
    </xf>
    <xf numFmtId="0" fontId="0" fillId="0" borderId="0" xfId="0" applyAlignment="1">
      <alignment wrapText="1"/>
    </xf>
    <xf numFmtId="0" fontId="2" fillId="33" borderId="0" xfId="54" applyFill="1" applyBorder="1">
      <alignment/>
      <protection/>
    </xf>
    <xf numFmtId="0" fontId="2" fillId="0" borderId="0" xfId="54" applyFill="1" applyBorder="1">
      <alignment/>
      <protection/>
    </xf>
    <xf numFmtId="164" fontId="4" fillId="0" borderId="0" xfId="54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54" applyFont="1" applyFill="1" applyBorder="1">
      <alignment/>
      <protection/>
    </xf>
    <xf numFmtId="0" fontId="2" fillId="33" borderId="0" xfId="54" applyFont="1" applyFill="1" applyBorder="1">
      <alignment/>
      <protection/>
    </xf>
    <xf numFmtId="0" fontId="0" fillId="33" borderId="0" xfId="0" applyFill="1" applyBorder="1" applyAlignment="1">
      <alignment vertical="center" wrapText="1"/>
    </xf>
    <xf numFmtId="0" fontId="2" fillId="33" borderId="0" xfId="54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3" fillId="34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54" applyAlignment="1">
      <alignment/>
      <protection/>
    </xf>
    <xf numFmtId="0" fontId="2" fillId="0" borderId="0" xfId="54" applyNumberFormat="1" applyBorder="1" applyAlignment="1">
      <alignment/>
      <protection/>
    </xf>
    <xf numFmtId="0" fontId="13" fillId="0" borderId="10" xfId="54" applyFont="1" applyFill="1" applyBorder="1" applyAlignment="1" applyProtection="1">
      <alignment horizontal="center" wrapText="1"/>
      <protection/>
    </xf>
    <xf numFmtId="0" fontId="14" fillId="0" borderId="11" xfId="54" applyFont="1" applyFill="1" applyBorder="1" applyAlignment="1" applyProtection="1">
      <alignment horizontal="center" wrapText="1"/>
      <protection/>
    </xf>
    <xf numFmtId="0" fontId="14" fillId="0" borderId="12" xfId="54" applyFont="1" applyFill="1" applyBorder="1" applyAlignment="1" applyProtection="1">
      <alignment horizontal="center" wrapText="1"/>
      <protection/>
    </xf>
    <xf numFmtId="0" fontId="14" fillId="0" borderId="13" xfId="54" applyFont="1" applyFill="1" applyBorder="1" applyAlignment="1" applyProtection="1">
      <alignment horizontal="center" wrapText="1"/>
      <protection/>
    </xf>
    <xf numFmtId="0" fontId="13" fillId="34" borderId="14" xfId="0" applyFont="1" applyFill="1" applyBorder="1" applyAlignment="1">
      <alignment horizontal="center" wrapText="1"/>
    </xf>
    <xf numFmtId="164" fontId="13" fillId="34" borderId="15" xfId="0" applyNumberFormat="1" applyFont="1" applyFill="1" applyBorder="1" applyAlignment="1">
      <alignment wrapText="1"/>
    </xf>
    <xf numFmtId="164" fontId="13" fillId="35" borderId="16" xfId="0" applyNumberFormat="1" applyFont="1" applyFill="1" applyBorder="1" applyAlignment="1">
      <alignment horizontal="right" wrapText="1"/>
    </xf>
    <xf numFmtId="49" fontId="14" fillId="0" borderId="17" xfId="54" applyNumberFormat="1" applyFont="1" applyFill="1" applyBorder="1" applyAlignment="1" applyProtection="1">
      <alignment horizontal="center" wrapText="1"/>
      <protection/>
    </xf>
    <xf numFmtId="164" fontId="13" fillId="0" borderId="18" xfId="54" applyNumberFormat="1" applyFont="1" applyFill="1" applyBorder="1" applyAlignment="1" applyProtection="1">
      <alignment horizontal="right" wrapText="1"/>
      <protection locked="0"/>
    </xf>
    <xf numFmtId="49" fontId="14" fillId="0" borderId="19" xfId="54" applyNumberFormat="1" applyFont="1" applyFill="1" applyBorder="1" applyAlignment="1" applyProtection="1">
      <alignment horizontal="center" wrapText="1"/>
      <protection/>
    </xf>
    <xf numFmtId="164" fontId="13" fillId="0" borderId="20" xfId="54" applyNumberFormat="1" applyFont="1" applyFill="1" applyBorder="1" applyAlignment="1" applyProtection="1">
      <alignment horizontal="right" wrapText="1"/>
      <protection locked="0"/>
    </xf>
    <xf numFmtId="164" fontId="14" fillId="0" borderId="20" xfId="54" applyNumberFormat="1" applyFont="1" applyFill="1" applyBorder="1" applyAlignment="1" applyProtection="1">
      <alignment horizontal="right" wrapText="1"/>
      <protection locked="0"/>
    </xf>
    <xf numFmtId="164" fontId="15" fillId="0" borderId="21" xfId="54" applyNumberFormat="1" applyFont="1" applyFill="1" applyBorder="1" applyAlignment="1" applyProtection="1">
      <alignment horizontal="right" wrapText="1"/>
      <protection locked="0"/>
    </xf>
    <xf numFmtId="164" fontId="14" fillId="0" borderId="21" xfId="54" applyNumberFormat="1" applyFont="1" applyFill="1" applyBorder="1" applyAlignment="1" applyProtection="1">
      <alignment horizontal="right" wrapText="1"/>
      <protection locked="0"/>
    </xf>
    <xf numFmtId="164" fontId="14" fillId="0" borderId="12" xfId="54" applyNumberFormat="1" applyFont="1" applyFill="1" applyBorder="1" applyAlignment="1" applyProtection="1">
      <alignment horizontal="right" wrapText="1"/>
      <protection locked="0"/>
    </xf>
    <xf numFmtId="49" fontId="14" fillId="0" borderId="19" xfId="54" applyNumberFormat="1" applyFont="1" applyFill="1" applyBorder="1" applyAlignment="1" applyProtection="1">
      <alignment wrapText="1"/>
      <protection/>
    </xf>
    <xf numFmtId="164" fontId="15" fillId="0" borderId="21" xfId="54" applyNumberFormat="1" applyFont="1" applyFill="1" applyBorder="1" applyAlignment="1" applyProtection="1">
      <alignment wrapText="1"/>
      <protection locked="0"/>
    </xf>
    <xf numFmtId="0" fontId="13" fillId="0" borderId="22" xfId="54" applyNumberFormat="1" applyFont="1" applyFill="1" applyBorder="1" applyAlignment="1" applyProtection="1">
      <alignment wrapText="1"/>
      <protection/>
    </xf>
    <xf numFmtId="0" fontId="5" fillId="0" borderId="0" xfId="54" applyFont="1" applyAlignment="1">
      <alignment vertical="top"/>
      <protection/>
    </xf>
    <xf numFmtId="0" fontId="6" fillId="0" borderId="0" xfId="54" applyFont="1" applyAlignment="1">
      <alignment vertical="top"/>
      <protection/>
    </xf>
    <xf numFmtId="0" fontId="5" fillId="33" borderId="0" xfId="54" applyFont="1" applyFill="1" applyAlignment="1">
      <alignment vertical="top"/>
      <protection/>
    </xf>
    <xf numFmtId="0" fontId="0" fillId="0" borderId="0" xfId="0" applyBorder="1" applyAlignment="1">
      <alignment/>
    </xf>
    <xf numFmtId="0" fontId="3" fillId="33" borderId="22" xfId="54" applyFont="1" applyFill="1" applyBorder="1" applyAlignment="1">
      <alignment/>
      <protection/>
    </xf>
    <xf numFmtId="164" fontId="13" fillId="35" borderId="15" xfId="54" applyNumberFormat="1" applyFont="1" applyFill="1" applyBorder="1" applyAlignment="1">
      <alignment/>
      <protection/>
    </xf>
    <xf numFmtId="49" fontId="14" fillId="0" borderId="23" xfId="54" applyNumberFormat="1" applyFont="1" applyFill="1" applyBorder="1" applyAlignment="1" applyProtection="1">
      <alignment horizontal="center" wrapText="1"/>
      <protection/>
    </xf>
    <xf numFmtId="0" fontId="14" fillId="0" borderId="2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35" borderId="25" xfId="0" applyFont="1" applyFill="1" applyBorder="1" applyAlignment="1">
      <alignment horizontal="center" wrapText="1"/>
    </xf>
    <xf numFmtId="0" fontId="14" fillId="0" borderId="26" xfId="54" applyFont="1" applyFill="1" applyBorder="1" applyAlignment="1" applyProtection="1">
      <alignment horizontal="center" wrapText="1"/>
      <protection/>
    </xf>
    <xf numFmtId="0" fontId="14" fillId="0" borderId="27" xfId="54" applyFont="1" applyFill="1" applyBorder="1" applyAlignment="1" applyProtection="1">
      <alignment horizontal="center" wrapText="1"/>
      <protection/>
    </xf>
    <xf numFmtId="164" fontId="13" fillId="34" borderId="24" xfId="0" applyNumberFormat="1" applyFont="1" applyFill="1" applyBorder="1" applyAlignment="1">
      <alignment wrapText="1"/>
    </xf>
    <xf numFmtId="164" fontId="13" fillId="34" borderId="28" xfId="0" applyNumberFormat="1" applyFont="1" applyFill="1" applyBorder="1" applyAlignment="1">
      <alignment wrapText="1"/>
    </xf>
    <xf numFmtId="164" fontId="13" fillId="36" borderId="29" xfId="54" applyNumberFormat="1" applyFont="1" applyFill="1" applyBorder="1" applyAlignment="1" applyProtection="1">
      <alignment horizontal="right" wrapText="1"/>
      <protection locked="0"/>
    </xf>
    <xf numFmtId="164" fontId="14" fillId="0" borderId="30" xfId="54" applyNumberFormat="1" applyFont="1" applyFill="1" applyBorder="1" applyAlignment="1" applyProtection="1">
      <alignment horizontal="right" wrapText="1"/>
      <protection locked="0"/>
    </xf>
    <xf numFmtId="164" fontId="13" fillId="36" borderId="31" xfId="54" applyNumberFormat="1" applyFont="1" applyFill="1" applyBorder="1" applyAlignment="1" applyProtection="1">
      <alignment horizontal="right" wrapText="1"/>
      <protection locked="0"/>
    </xf>
    <xf numFmtId="164" fontId="14" fillId="36" borderId="31" xfId="54" applyNumberFormat="1" applyFont="1" applyFill="1" applyBorder="1" applyAlignment="1" applyProtection="1">
      <alignment horizontal="right" wrapText="1"/>
      <protection locked="0"/>
    </xf>
    <xf numFmtId="164" fontId="15" fillId="0" borderId="32" xfId="54" applyNumberFormat="1" applyFont="1" applyFill="1" applyBorder="1" applyAlignment="1" applyProtection="1">
      <alignment horizontal="right" wrapText="1"/>
      <protection locked="0"/>
    </xf>
    <xf numFmtId="164" fontId="13" fillId="36" borderId="33" xfId="54" applyNumberFormat="1" applyFont="1" applyFill="1" applyBorder="1" applyAlignment="1" applyProtection="1">
      <alignment horizontal="right" wrapText="1"/>
      <protection locked="0"/>
    </xf>
    <xf numFmtId="164" fontId="15" fillId="0" borderId="32" xfId="54" applyNumberFormat="1" applyFont="1" applyFill="1" applyBorder="1" applyAlignment="1" applyProtection="1">
      <alignment wrapText="1"/>
      <protection locked="0"/>
    </xf>
    <xf numFmtId="164" fontId="15" fillId="36" borderId="33" xfId="54" applyNumberFormat="1" applyFont="1" applyFill="1" applyBorder="1" applyAlignment="1" applyProtection="1">
      <alignment wrapText="1"/>
      <protection locked="0"/>
    </xf>
    <xf numFmtId="164" fontId="15" fillId="36" borderId="33" xfId="54" applyNumberFormat="1" applyFont="1" applyFill="1" applyBorder="1" applyAlignment="1" applyProtection="1">
      <alignment horizontal="right" wrapText="1"/>
      <protection locked="0"/>
    </xf>
    <xf numFmtId="164" fontId="14" fillId="0" borderId="32" xfId="54" applyNumberFormat="1" applyFont="1" applyFill="1" applyBorder="1" applyAlignment="1" applyProtection="1">
      <alignment horizontal="right" wrapText="1"/>
      <protection locked="0"/>
    </xf>
    <xf numFmtId="164" fontId="14" fillId="0" borderId="23" xfId="54" applyNumberFormat="1" applyFont="1" applyFill="1" applyBorder="1" applyAlignment="1" applyProtection="1">
      <alignment horizontal="right" wrapText="1"/>
      <protection locked="0"/>
    </xf>
    <xf numFmtId="164" fontId="14" fillId="36" borderId="33" xfId="54" applyNumberFormat="1" applyFont="1" applyFill="1" applyBorder="1" applyAlignment="1" applyProtection="1">
      <alignment horizontal="right" wrapText="1"/>
      <protection locked="0"/>
    </xf>
    <xf numFmtId="0" fontId="13" fillId="0" borderId="34" xfId="54" applyFont="1" applyFill="1" applyBorder="1" applyAlignment="1" applyProtection="1">
      <alignment horizontal="center" wrapText="1"/>
      <protection/>
    </xf>
    <xf numFmtId="0" fontId="13" fillId="34" borderId="15" xfId="0" applyFont="1" applyFill="1" applyBorder="1" applyAlignment="1">
      <alignment wrapText="1"/>
    </xf>
    <xf numFmtId="0" fontId="16" fillId="0" borderId="18" xfId="54" applyFont="1" applyFill="1" applyBorder="1" applyAlignment="1" applyProtection="1">
      <alignment horizontal="left" wrapText="1"/>
      <protection/>
    </xf>
    <xf numFmtId="0" fontId="16" fillId="0" borderId="20" xfId="54" applyFont="1" applyFill="1" applyBorder="1" applyAlignment="1" applyProtection="1">
      <alignment horizontal="left" wrapText="1"/>
      <protection/>
    </xf>
    <xf numFmtId="0" fontId="16" fillId="0" borderId="22" xfId="54" applyFont="1" applyFill="1" applyBorder="1" applyAlignment="1" applyProtection="1">
      <alignment horizontal="left" wrapText="1"/>
      <protection/>
    </xf>
    <xf numFmtId="0" fontId="14" fillId="0" borderId="22" xfId="54" applyFont="1" applyFill="1" applyBorder="1" applyAlignment="1" applyProtection="1">
      <alignment horizontal="left" wrapText="1"/>
      <protection/>
    </xf>
    <xf numFmtId="0" fontId="14" fillId="0" borderId="20" xfId="54" applyFont="1" applyFill="1" applyBorder="1" applyAlignment="1" applyProtection="1">
      <alignment wrapText="1"/>
      <protection/>
    </xf>
    <xf numFmtId="0" fontId="14" fillId="0" borderId="21" xfId="54" applyFont="1" applyFill="1" applyBorder="1" applyAlignment="1" applyProtection="1">
      <alignment wrapText="1"/>
      <protection/>
    </xf>
    <xf numFmtId="0" fontId="13" fillId="0" borderId="35" xfId="0" applyFont="1" applyBorder="1" applyAlignment="1">
      <alignment horizontal="center" wrapText="1"/>
    </xf>
    <xf numFmtId="0" fontId="14" fillId="0" borderId="36" xfId="54" applyFont="1" applyFill="1" applyBorder="1" applyAlignment="1" applyProtection="1">
      <alignment horizontal="center" wrapText="1"/>
      <protection/>
    </xf>
    <xf numFmtId="164" fontId="13" fillId="34" borderId="37" xfId="0" applyNumberFormat="1" applyFont="1" applyFill="1" applyBorder="1" applyAlignment="1">
      <alignment wrapText="1"/>
    </xf>
    <xf numFmtId="164" fontId="14" fillId="0" borderId="38" xfId="54" applyNumberFormat="1" applyFont="1" applyFill="1" applyBorder="1" applyAlignment="1" applyProtection="1">
      <alignment horizontal="right" wrapText="1"/>
      <protection locked="0"/>
    </xf>
    <xf numFmtId="164" fontId="14" fillId="0" borderId="39" xfId="54" applyNumberFormat="1" applyFont="1" applyFill="1" applyBorder="1" applyAlignment="1" applyProtection="1">
      <alignment horizontal="right" wrapText="1"/>
      <protection locked="0"/>
    </xf>
    <xf numFmtId="164" fontId="14" fillId="0" borderId="40" xfId="54" applyNumberFormat="1" applyFont="1" applyFill="1" applyBorder="1" applyAlignment="1" applyProtection="1">
      <alignment horizontal="right" wrapText="1"/>
      <protection locked="0"/>
    </xf>
    <xf numFmtId="164" fontId="14" fillId="0" borderId="40" xfId="54" applyNumberFormat="1" applyFont="1" applyFill="1" applyBorder="1" applyAlignment="1" applyProtection="1">
      <alignment wrapText="1"/>
      <protection locked="0"/>
    </xf>
    <xf numFmtId="164" fontId="14" fillId="0" borderId="38" xfId="0" applyNumberFormat="1" applyFont="1" applyBorder="1" applyAlignment="1" applyProtection="1">
      <alignment wrapText="1"/>
      <protection locked="0"/>
    </xf>
    <xf numFmtId="164" fontId="14" fillId="0" borderId="40" xfId="0" applyNumberFormat="1" applyFont="1" applyBorder="1" applyAlignment="1" applyProtection="1">
      <alignment wrapText="1"/>
      <protection locked="0"/>
    </xf>
    <xf numFmtId="0" fontId="13" fillId="0" borderId="26" xfId="54" applyFont="1" applyFill="1" applyBorder="1" applyAlignment="1" applyProtection="1">
      <alignment horizontal="center" wrapText="1"/>
      <protection/>
    </xf>
    <xf numFmtId="0" fontId="13" fillId="0" borderId="13" xfId="54" applyFont="1" applyFill="1" applyBorder="1" applyAlignment="1" applyProtection="1">
      <alignment horizontal="center" wrapText="1"/>
      <protection/>
    </xf>
    <xf numFmtId="0" fontId="13" fillId="35" borderId="28" xfId="54" applyFont="1" applyFill="1" applyBorder="1" applyAlignment="1" applyProtection="1">
      <alignment horizontal="center" wrapText="1"/>
      <protection/>
    </xf>
    <xf numFmtId="0" fontId="14" fillId="0" borderId="23" xfId="54" applyFont="1" applyFill="1" applyBorder="1" applyAlignment="1" applyProtection="1">
      <alignment horizontal="center" wrapText="1"/>
      <protection/>
    </xf>
    <xf numFmtId="0" fontId="14" fillId="0" borderId="41" xfId="54" applyFont="1" applyFill="1" applyBorder="1" applyAlignment="1" applyProtection="1">
      <alignment horizontal="center" wrapText="1"/>
      <protection/>
    </xf>
    <xf numFmtId="0" fontId="13" fillId="0" borderId="42" xfId="54" applyNumberFormat="1" applyFont="1" applyFill="1" applyBorder="1" applyAlignment="1" applyProtection="1">
      <alignment wrapText="1"/>
      <protection/>
    </xf>
    <xf numFmtId="164" fontId="13" fillId="35" borderId="14" xfId="0" applyNumberFormat="1" applyFont="1" applyFill="1" applyBorder="1" applyAlignment="1">
      <alignment horizontal="right" wrapText="1"/>
    </xf>
    <xf numFmtId="164" fontId="13" fillId="0" borderId="43" xfId="54" applyNumberFormat="1" applyFont="1" applyFill="1" applyBorder="1" applyAlignment="1" applyProtection="1">
      <alignment horizontal="right" wrapText="1"/>
      <protection locked="0"/>
    </xf>
    <xf numFmtId="164" fontId="13" fillId="0" borderId="30" xfId="54" applyNumberFormat="1" applyFont="1" applyFill="1" applyBorder="1" applyAlignment="1" applyProtection="1">
      <alignment horizontal="right" wrapText="1"/>
      <protection locked="0"/>
    </xf>
    <xf numFmtId="4" fontId="13" fillId="0" borderId="0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>
      <alignment/>
      <protection/>
    </xf>
    <xf numFmtId="0" fontId="14" fillId="0" borderId="0" xfId="54" applyFont="1" applyBorder="1">
      <alignment/>
      <protection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54" applyAlignment="1">
      <alignment vertical="top"/>
      <protection/>
    </xf>
    <xf numFmtId="0" fontId="12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4" fontId="58" fillId="37" borderId="41" xfId="0" applyNumberFormat="1" applyFont="1" applyFill="1" applyBorder="1" applyAlignment="1">
      <alignment wrapText="1"/>
    </xf>
    <xf numFmtId="164" fontId="58" fillId="37" borderId="36" xfId="0" applyNumberFormat="1" applyFont="1" applyFill="1" applyBorder="1" applyAlignment="1">
      <alignment wrapText="1"/>
    </xf>
    <xf numFmtId="164" fontId="58" fillId="37" borderId="26" xfId="0" applyNumberFormat="1" applyFont="1" applyFill="1" applyBorder="1" applyAlignment="1">
      <alignment wrapText="1"/>
    </xf>
    <xf numFmtId="164" fontId="58" fillId="37" borderId="13" xfId="0" applyNumberFormat="1" applyFont="1" applyFill="1" applyBorder="1" applyAlignment="1">
      <alignment wrapText="1"/>
    </xf>
    <xf numFmtId="0" fontId="13" fillId="33" borderId="26" xfId="0" applyFont="1" applyFill="1" applyBorder="1" applyAlignment="1">
      <alignment horizontal="center" wrapText="1"/>
    </xf>
    <xf numFmtId="0" fontId="58" fillId="37" borderId="26" xfId="0" applyFont="1" applyFill="1" applyBorder="1" applyAlignment="1">
      <alignment wrapText="1"/>
    </xf>
    <xf numFmtId="0" fontId="2" fillId="0" borderId="44" xfId="54" applyFont="1" applyFill="1" applyBorder="1" applyAlignment="1" applyProtection="1">
      <alignment horizontal="center"/>
      <protection/>
    </xf>
    <xf numFmtId="0" fontId="13" fillId="34" borderId="45" xfId="0" applyFont="1" applyFill="1" applyBorder="1" applyAlignment="1">
      <alignment horizontal="center" wrapText="1"/>
    </xf>
    <xf numFmtId="0" fontId="13" fillId="34" borderId="45" xfId="0" applyFont="1" applyFill="1" applyBorder="1" applyAlignment="1">
      <alignment wrapText="1"/>
    </xf>
    <xf numFmtId="164" fontId="13" fillId="34" borderId="46" xfId="0" applyNumberFormat="1" applyFont="1" applyFill="1" applyBorder="1" applyAlignment="1">
      <alignment wrapText="1"/>
    </xf>
    <xf numFmtId="164" fontId="13" fillId="34" borderId="35" xfId="0" applyNumberFormat="1" applyFont="1" applyFill="1" applyBorder="1" applyAlignment="1">
      <alignment wrapText="1"/>
    </xf>
    <xf numFmtId="164" fontId="13" fillId="34" borderId="45" xfId="0" applyNumberFormat="1" applyFont="1" applyFill="1" applyBorder="1" applyAlignment="1">
      <alignment wrapText="1"/>
    </xf>
    <xf numFmtId="164" fontId="13" fillId="34" borderId="34" xfId="0" applyNumberFormat="1" applyFont="1" applyFill="1" applyBorder="1" applyAlignment="1">
      <alignment wrapText="1"/>
    </xf>
    <xf numFmtId="172" fontId="13" fillId="0" borderId="17" xfId="46" applyNumberFormat="1" applyFont="1" applyFill="1" applyBorder="1" applyAlignment="1" applyProtection="1">
      <alignment horizontal="right" wrapText="1"/>
      <protection/>
    </xf>
    <xf numFmtId="172" fontId="13" fillId="0" borderId="47" xfId="46" applyNumberFormat="1" applyFont="1" applyFill="1" applyBorder="1" applyAlignment="1" applyProtection="1">
      <alignment horizontal="right" wrapText="1"/>
      <protection/>
    </xf>
    <xf numFmtId="172" fontId="13" fillId="36" borderId="29" xfId="46" applyNumberFormat="1" applyFont="1" applyFill="1" applyBorder="1" applyAlignment="1" applyProtection="1">
      <alignment horizontal="right" wrapText="1"/>
      <protection locked="0"/>
    </xf>
    <xf numFmtId="172" fontId="13" fillId="0" borderId="19" xfId="46" applyNumberFormat="1" applyFont="1" applyFill="1" applyBorder="1" applyAlignment="1" applyProtection="1">
      <alignment horizontal="right" wrapText="1"/>
      <protection/>
    </xf>
    <xf numFmtId="172" fontId="13" fillId="0" borderId="44" xfId="46" applyNumberFormat="1" applyFont="1" applyFill="1" applyBorder="1" applyAlignment="1" applyProtection="1">
      <alignment horizontal="right" wrapText="1"/>
      <protection/>
    </xf>
    <xf numFmtId="172" fontId="13" fillId="36" borderId="31" xfId="46" applyNumberFormat="1" applyFont="1" applyFill="1" applyBorder="1" applyAlignment="1" applyProtection="1">
      <alignment horizontal="right" wrapText="1"/>
      <protection locked="0"/>
    </xf>
    <xf numFmtId="172" fontId="13" fillId="36" borderId="33" xfId="46" applyNumberFormat="1" applyFont="1" applyFill="1" applyBorder="1" applyAlignment="1" applyProtection="1">
      <alignment horizontal="right" wrapText="1"/>
      <protection locked="0"/>
    </xf>
    <xf numFmtId="172" fontId="15" fillId="0" borderId="44" xfId="46" applyNumberFormat="1" applyFont="1" applyFill="1" applyBorder="1" applyAlignment="1" applyProtection="1">
      <alignment wrapText="1"/>
      <protection/>
    </xf>
    <xf numFmtId="172" fontId="15" fillId="36" borderId="33" xfId="46" applyNumberFormat="1" applyFont="1" applyFill="1" applyBorder="1" applyAlignment="1" applyProtection="1">
      <alignment wrapText="1"/>
      <protection locked="0"/>
    </xf>
    <xf numFmtId="172" fontId="15" fillId="0" borderId="19" xfId="46" applyNumberFormat="1" applyFont="1" applyFill="1" applyBorder="1" applyAlignment="1" applyProtection="1">
      <alignment horizontal="right" wrapText="1"/>
      <protection/>
    </xf>
    <xf numFmtId="172" fontId="15" fillId="0" borderId="44" xfId="46" applyNumberFormat="1" applyFont="1" applyFill="1" applyBorder="1" applyAlignment="1" applyProtection="1">
      <alignment horizontal="right" wrapText="1"/>
      <protection/>
    </xf>
    <xf numFmtId="172" fontId="15" fillId="36" borderId="33" xfId="46" applyNumberFormat="1" applyFont="1" applyFill="1" applyBorder="1" applyAlignment="1" applyProtection="1">
      <alignment horizontal="right" wrapText="1"/>
      <protection locked="0"/>
    </xf>
    <xf numFmtId="172" fontId="15" fillId="0" borderId="23" xfId="46" applyNumberFormat="1" applyFont="1" applyFill="1" applyBorder="1" applyAlignment="1" applyProtection="1">
      <alignment horizontal="right" wrapText="1"/>
      <protection/>
    </xf>
    <xf numFmtId="172" fontId="15" fillId="0" borderId="12" xfId="46" applyNumberFormat="1" applyFont="1" applyFill="1" applyBorder="1" applyAlignment="1" applyProtection="1">
      <alignment horizontal="right" wrapText="1"/>
      <protection/>
    </xf>
    <xf numFmtId="172" fontId="13" fillId="34" borderId="10" xfId="46" applyNumberFormat="1" applyFont="1" applyFill="1" applyBorder="1" applyAlignment="1">
      <alignment horizontal="right" wrapText="1"/>
    </xf>
    <xf numFmtId="172" fontId="13" fillId="34" borderId="48" xfId="46" applyNumberFormat="1" applyFont="1" applyFill="1" applyBorder="1" applyAlignment="1">
      <alignment horizontal="right" wrapText="1"/>
    </xf>
    <xf numFmtId="172" fontId="13" fillId="34" borderId="46" xfId="46" applyNumberFormat="1" applyFont="1" applyFill="1" applyBorder="1" applyAlignment="1">
      <alignment wrapText="1"/>
    </xf>
    <xf numFmtId="172" fontId="58" fillId="37" borderId="26" xfId="46" applyNumberFormat="1" applyFont="1" applyFill="1" applyBorder="1" applyAlignment="1">
      <alignment wrapText="1"/>
    </xf>
    <xf numFmtId="172" fontId="58" fillId="37" borderId="13" xfId="46" applyNumberFormat="1" applyFont="1" applyFill="1" applyBorder="1" applyAlignment="1">
      <alignment wrapText="1"/>
    </xf>
    <xf numFmtId="172" fontId="58" fillId="37" borderId="41" xfId="46" applyNumberFormat="1" applyFont="1" applyFill="1" applyBorder="1" applyAlignment="1">
      <alignment wrapText="1"/>
    </xf>
    <xf numFmtId="0" fontId="3" fillId="38" borderId="0" xfId="54" applyFont="1" applyFill="1" applyBorder="1" applyAlignment="1">
      <alignment vertical="center"/>
      <protection/>
    </xf>
    <xf numFmtId="0" fontId="3" fillId="38" borderId="0" xfId="54" applyFont="1" applyFill="1" applyAlignment="1">
      <alignment vertical="center"/>
      <protection/>
    </xf>
    <xf numFmtId="0" fontId="2" fillId="0" borderId="0" xfId="54" applyAlignment="1">
      <alignment horizontal="center" vertical="center"/>
      <protection/>
    </xf>
    <xf numFmtId="0" fontId="13" fillId="33" borderId="44" xfId="0" applyFont="1" applyFill="1" applyBorder="1" applyAlignment="1">
      <alignment horizontal="center" wrapText="1"/>
    </xf>
    <xf numFmtId="164" fontId="13" fillId="33" borderId="44" xfId="0" applyNumberFormat="1" applyFont="1" applyFill="1" applyBorder="1" applyAlignment="1">
      <alignment wrapText="1"/>
    </xf>
    <xf numFmtId="164" fontId="13" fillId="33" borderId="19" xfId="0" applyNumberFormat="1" applyFont="1" applyFill="1" applyBorder="1" applyAlignment="1">
      <alignment wrapText="1"/>
    </xf>
    <xf numFmtId="164" fontId="13" fillId="33" borderId="31" xfId="0" applyNumberFormat="1" applyFont="1" applyFill="1" applyBorder="1" applyAlignment="1">
      <alignment wrapText="1"/>
    </xf>
    <xf numFmtId="164" fontId="59" fillId="37" borderId="49" xfId="54" applyNumberFormat="1" applyFont="1" applyFill="1" applyBorder="1" applyAlignment="1" applyProtection="1">
      <alignment horizontal="right" vertical="center" indent="1"/>
      <protection/>
    </xf>
    <xf numFmtId="164" fontId="59" fillId="37" borderId="50" xfId="54" applyNumberFormat="1" applyFont="1" applyFill="1" applyBorder="1" applyAlignment="1" applyProtection="1">
      <alignment horizontal="right" vertical="center" indent="1"/>
      <protection/>
    </xf>
    <xf numFmtId="164" fontId="59" fillId="37" borderId="51" xfId="54" applyNumberFormat="1" applyFont="1" applyFill="1" applyBorder="1" applyAlignment="1" applyProtection="1">
      <alignment horizontal="right" vertical="center" indent="1"/>
      <protection/>
    </xf>
    <xf numFmtId="0" fontId="14" fillId="0" borderId="20" xfId="54" applyFont="1" applyFill="1" applyBorder="1" applyAlignment="1" applyProtection="1">
      <alignment wrapText="1"/>
      <protection/>
    </xf>
    <xf numFmtId="0" fontId="13" fillId="33" borderId="20" xfId="0" applyFont="1" applyFill="1" applyBorder="1" applyAlignment="1">
      <alignment wrapText="1"/>
    </xf>
    <xf numFmtId="0" fontId="59" fillId="37" borderId="20" xfId="54" applyFont="1" applyFill="1" applyBorder="1" applyAlignment="1" applyProtection="1">
      <alignment wrapText="1"/>
      <protection/>
    </xf>
    <xf numFmtId="164" fontId="13" fillId="33" borderId="39" xfId="0" applyNumberFormat="1" applyFont="1" applyFill="1" applyBorder="1" applyAlignment="1">
      <alignment wrapText="1"/>
    </xf>
    <xf numFmtId="0" fontId="59" fillId="37" borderId="39" xfId="54" applyFont="1" applyFill="1" applyBorder="1" applyAlignment="1" applyProtection="1">
      <alignment horizontal="right" vertical="center" indent="1"/>
      <protection/>
    </xf>
    <xf numFmtId="172" fontId="15" fillId="0" borderId="19" xfId="46" applyNumberFormat="1" applyFont="1" applyFill="1" applyBorder="1" applyAlignment="1" applyProtection="1">
      <alignment wrapText="1"/>
      <protection/>
    </xf>
    <xf numFmtId="172" fontId="59" fillId="37" borderId="49" xfId="54" applyNumberFormat="1" applyFont="1" applyFill="1" applyBorder="1" applyProtection="1">
      <alignment/>
      <protection/>
    </xf>
    <xf numFmtId="172" fontId="59" fillId="37" borderId="50" xfId="54" applyNumberFormat="1" applyFont="1" applyFill="1" applyBorder="1" applyAlignment="1" applyProtection="1">
      <alignment horizontal="right" vertical="center" indent="1"/>
      <protection/>
    </xf>
    <xf numFmtId="0" fontId="0" fillId="0" borderId="0" xfId="54" applyNumberFormat="1" applyFont="1" applyBorder="1">
      <alignment/>
      <protection/>
    </xf>
    <xf numFmtId="164" fontId="2" fillId="0" borderId="0" xfId="54" applyNumberFormat="1">
      <alignment/>
      <protection/>
    </xf>
    <xf numFmtId="172" fontId="2" fillId="0" borderId="0" xfId="46" applyNumberFormat="1" applyFont="1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46" applyNumberFormat="1" applyFont="1" applyAlignment="1">
      <alignment horizontal="center" vertical="center"/>
    </xf>
    <xf numFmtId="172" fontId="13" fillId="34" borderId="14" xfId="0" applyNumberFormat="1" applyFont="1" applyFill="1" applyBorder="1" applyAlignment="1">
      <alignment horizontal="right" wrapText="1"/>
    </xf>
    <xf numFmtId="172" fontId="13" fillId="34" borderId="16" xfId="0" applyNumberFormat="1" applyFont="1" applyFill="1" applyBorder="1" applyAlignment="1">
      <alignment horizontal="right" wrapText="1"/>
    </xf>
    <xf numFmtId="49" fontId="13" fillId="34" borderId="17" xfId="0" applyNumberFormat="1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left" wrapText="1"/>
    </xf>
    <xf numFmtId="172" fontId="16" fillId="34" borderId="17" xfId="46" applyNumberFormat="1" applyFont="1" applyFill="1" applyBorder="1" applyAlignment="1">
      <alignment horizontal="right" wrapText="1"/>
    </xf>
    <xf numFmtId="172" fontId="16" fillId="34" borderId="47" xfId="46" applyNumberFormat="1" applyFont="1" applyFill="1" applyBorder="1" applyAlignment="1">
      <alignment horizontal="right" wrapText="1"/>
    </xf>
    <xf numFmtId="172" fontId="16" fillId="34" borderId="29" xfId="46" applyNumberFormat="1" applyFont="1" applyFill="1" applyBorder="1" applyAlignment="1" applyProtection="1">
      <alignment wrapText="1"/>
      <protection locked="0"/>
    </xf>
    <xf numFmtId="49" fontId="13" fillId="34" borderId="23" xfId="0" applyNumberFormat="1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left" wrapText="1"/>
    </xf>
    <xf numFmtId="172" fontId="16" fillId="34" borderId="23" xfId="46" applyNumberFormat="1" applyFont="1" applyFill="1" applyBorder="1" applyAlignment="1">
      <alignment horizontal="right" wrapText="1"/>
    </xf>
    <xf numFmtId="172" fontId="13" fillId="34" borderId="12" xfId="46" applyNumberFormat="1" applyFont="1" applyFill="1" applyBorder="1" applyAlignment="1">
      <alignment horizontal="right" wrapText="1"/>
    </xf>
    <xf numFmtId="172" fontId="13" fillId="34" borderId="33" xfId="46" applyNumberFormat="1" applyFont="1" applyFill="1" applyBorder="1" applyAlignment="1" applyProtection="1">
      <alignment wrapText="1"/>
      <protection locked="0"/>
    </xf>
    <xf numFmtId="172" fontId="13" fillId="33" borderId="19" xfId="46" applyNumberFormat="1" applyFont="1" applyFill="1" applyBorder="1" applyAlignment="1">
      <alignment wrapText="1"/>
    </xf>
    <xf numFmtId="172" fontId="13" fillId="33" borderId="44" xfId="46" applyNumberFormat="1" applyFont="1" applyFill="1" applyBorder="1" applyAlignment="1">
      <alignment wrapText="1"/>
    </xf>
    <xf numFmtId="164" fontId="13" fillId="34" borderId="32" xfId="0" applyNumberFormat="1" applyFont="1" applyFill="1" applyBorder="1" applyAlignment="1" applyProtection="1">
      <alignment wrapText="1"/>
      <protection locked="0"/>
    </xf>
    <xf numFmtId="164" fontId="13" fillId="34" borderId="21" xfId="0" applyNumberFormat="1" applyFont="1" applyFill="1" applyBorder="1" applyAlignment="1" applyProtection="1">
      <alignment wrapText="1"/>
      <protection locked="0"/>
    </xf>
    <xf numFmtId="164" fontId="13" fillId="34" borderId="33" xfId="0" applyNumberFormat="1" applyFont="1" applyFill="1" applyBorder="1" applyAlignment="1" applyProtection="1">
      <alignment wrapText="1"/>
      <protection locked="0"/>
    </xf>
    <xf numFmtId="164" fontId="13" fillId="34" borderId="43" xfId="0" applyNumberFormat="1" applyFont="1" applyFill="1" applyBorder="1" applyAlignment="1" applyProtection="1">
      <alignment wrapText="1"/>
      <protection locked="0"/>
    </xf>
    <xf numFmtId="164" fontId="13" fillId="34" borderId="18" xfId="0" applyNumberFormat="1" applyFont="1" applyFill="1" applyBorder="1" applyAlignment="1" applyProtection="1">
      <alignment wrapText="1"/>
      <protection locked="0"/>
    </xf>
    <xf numFmtId="164" fontId="13" fillId="34" borderId="29" xfId="0" applyNumberFormat="1" applyFont="1" applyFill="1" applyBorder="1" applyAlignment="1" applyProtection="1">
      <alignment wrapText="1"/>
      <protection locked="0"/>
    </xf>
    <xf numFmtId="164" fontId="13" fillId="34" borderId="14" xfId="0" applyNumberFormat="1" applyFont="1" applyFill="1" applyBorder="1" applyAlignment="1">
      <alignment horizontal="right" wrapText="1"/>
    </xf>
    <xf numFmtId="164" fontId="13" fillId="34" borderId="16" xfId="0" applyNumberFormat="1" applyFont="1" applyFill="1" applyBorder="1" applyAlignment="1">
      <alignment horizontal="right" wrapText="1"/>
    </xf>
    <xf numFmtId="164" fontId="13" fillId="34" borderId="15" xfId="54" applyNumberFormat="1" applyFont="1" applyFill="1" applyBorder="1" applyAlignment="1">
      <alignment/>
      <protection/>
    </xf>
    <xf numFmtId="164" fontId="13" fillId="38" borderId="14" xfId="0" applyNumberFormat="1" applyFont="1" applyFill="1" applyBorder="1" applyAlignment="1">
      <alignment horizontal="right" wrapText="1"/>
    </xf>
    <xf numFmtId="164" fontId="13" fillId="38" borderId="16" xfId="0" applyNumberFormat="1" applyFont="1" applyFill="1" applyBorder="1" applyAlignment="1">
      <alignment horizontal="right" wrapText="1"/>
    </xf>
    <xf numFmtId="164" fontId="13" fillId="38" borderId="15" xfId="54" applyNumberFormat="1" applyFont="1" applyFill="1" applyBorder="1" applyAlignment="1">
      <alignment/>
      <protection/>
    </xf>
    <xf numFmtId="10" fontId="13" fillId="35" borderId="28" xfId="61" applyNumberFormat="1" applyFont="1" applyFill="1" applyBorder="1" applyAlignment="1">
      <alignment/>
    </xf>
    <xf numFmtId="0" fontId="13" fillId="0" borderId="24" xfId="54" applyFont="1" applyFill="1" applyBorder="1" applyAlignment="1" applyProtection="1">
      <alignment horizontal="center" vertical="center" wrapText="1"/>
      <protection/>
    </xf>
    <xf numFmtId="0" fontId="13" fillId="0" borderId="14" xfId="54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0" fontId="13" fillId="34" borderId="28" xfId="61" applyNumberFormat="1" applyFont="1" applyFill="1" applyBorder="1" applyAlignment="1">
      <alignment/>
    </xf>
    <xf numFmtId="0" fontId="3" fillId="0" borderId="11" xfId="54" applyFont="1" applyBorder="1" applyAlignment="1" applyProtection="1">
      <alignment horizontal="center" vertical="center" wrapText="1"/>
      <protection locked="0"/>
    </xf>
    <xf numFmtId="0" fontId="3" fillId="0" borderId="13" xfId="54" applyFont="1" applyBorder="1" applyAlignment="1" applyProtection="1">
      <alignment horizontal="center" vertical="center" wrapText="1"/>
      <protection locked="0"/>
    </xf>
    <xf numFmtId="172" fontId="3" fillId="0" borderId="26" xfId="46" applyNumberFormat="1" applyFont="1" applyBorder="1" applyAlignment="1">
      <alignment horizontal="center" vertical="center" wrapText="1"/>
    </xf>
    <xf numFmtId="172" fontId="3" fillId="0" borderId="13" xfId="46" applyNumberFormat="1" applyFont="1" applyBorder="1" applyAlignment="1">
      <alignment horizontal="center" vertical="center" wrapText="1"/>
    </xf>
    <xf numFmtId="172" fontId="3" fillId="35" borderId="13" xfId="46" applyNumberFormat="1" applyFont="1" applyFill="1" applyBorder="1" applyAlignment="1">
      <alignment horizontal="center" vertical="center" wrapText="1"/>
    </xf>
    <xf numFmtId="172" fontId="2" fillId="0" borderId="11" xfId="46" applyNumberFormat="1" applyFont="1" applyBorder="1" applyAlignment="1">
      <alignment horizontal="center" vertical="center" wrapText="1"/>
    </xf>
    <xf numFmtId="172" fontId="2" fillId="0" borderId="52" xfId="46" applyNumberFormat="1" applyFont="1" applyBorder="1" applyAlignment="1">
      <alignment horizontal="center" vertical="center" wrapText="1"/>
    </xf>
    <xf numFmtId="172" fontId="3" fillId="35" borderId="41" xfId="46" applyNumberFormat="1" applyFont="1" applyFill="1" applyBorder="1" applyAlignment="1">
      <alignment horizontal="center" vertical="center" wrapText="1"/>
    </xf>
    <xf numFmtId="172" fontId="3" fillId="0" borderId="42" xfId="46" applyNumberFormat="1" applyFont="1" applyBorder="1" applyAlignment="1">
      <alignment horizontal="center" vertical="center" wrapText="1"/>
    </xf>
    <xf numFmtId="172" fontId="3" fillId="0" borderId="22" xfId="46" applyNumberFormat="1" applyFont="1" applyBorder="1" applyAlignment="1">
      <alignment horizontal="center" vertical="center" wrapText="1"/>
    </xf>
    <xf numFmtId="172" fontId="3" fillId="33" borderId="53" xfId="46" applyNumberFormat="1" applyFont="1" applyFill="1" applyBorder="1" applyAlignment="1">
      <alignment horizontal="center" vertical="center" wrapText="1"/>
    </xf>
    <xf numFmtId="49" fontId="3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3" fillId="35" borderId="24" xfId="54" applyFont="1" applyFill="1" applyBorder="1" applyAlignment="1" applyProtection="1">
      <alignment vertical="center" wrapText="1"/>
      <protection locked="0"/>
    </xf>
    <xf numFmtId="172" fontId="3" fillId="35" borderId="24" xfId="46" applyNumberFormat="1" applyFont="1" applyFill="1" applyBorder="1" applyAlignment="1" applyProtection="1">
      <alignment horizontal="left" vertical="center" wrapText="1"/>
      <protection locked="0"/>
    </xf>
    <xf numFmtId="172" fontId="3" fillId="35" borderId="14" xfId="46" applyNumberFormat="1" applyFont="1" applyFill="1" applyBorder="1" applyAlignment="1">
      <alignment horizontal="center" vertical="center"/>
    </xf>
    <xf numFmtId="172" fontId="3" fillId="35" borderId="54" xfId="46" applyNumberFormat="1" applyFont="1" applyFill="1" applyBorder="1" applyAlignment="1">
      <alignment horizontal="center" vertical="center"/>
    </xf>
    <xf numFmtId="172" fontId="3" fillId="35" borderId="28" xfId="46" applyNumberFormat="1" applyFont="1" applyFill="1" applyBorder="1" applyAlignment="1">
      <alignment horizontal="center" vertical="center"/>
    </xf>
    <xf numFmtId="172" fontId="3" fillId="34" borderId="14" xfId="46" applyNumberFormat="1" applyFont="1" applyFill="1" applyBorder="1" applyAlignment="1">
      <alignment horizontal="center" vertical="center"/>
    </xf>
    <xf numFmtId="172" fontId="3" fillId="34" borderId="16" xfId="46" applyNumberFormat="1" applyFont="1" applyFill="1" applyBorder="1" applyAlignment="1">
      <alignment horizontal="center" vertical="center"/>
    </xf>
    <xf numFmtId="172" fontId="3" fillId="34" borderId="15" xfId="46" applyNumberFormat="1" applyFont="1" applyFill="1" applyBorder="1" applyAlignment="1">
      <alignment horizontal="center" vertical="center"/>
    </xf>
    <xf numFmtId="10" fontId="3" fillId="33" borderId="28" xfId="61" applyNumberFormat="1" applyFont="1" applyFill="1" applyBorder="1" applyAlignment="1">
      <alignment horizontal="center" vertical="center"/>
    </xf>
    <xf numFmtId="49" fontId="3" fillId="36" borderId="47" xfId="0" applyNumberFormat="1" applyFont="1" applyFill="1" applyBorder="1" applyAlignment="1">
      <alignment horizontal="center" vertical="center"/>
    </xf>
    <xf numFmtId="16" fontId="3" fillId="36" borderId="18" xfId="54" applyNumberFormat="1" applyFont="1" applyFill="1" applyBorder="1" applyAlignment="1" applyProtection="1">
      <alignment vertical="center" wrapText="1"/>
      <protection locked="0"/>
    </xf>
    <xf numFmtId="172" fontId="3" fillId="36" borderId="17" xfId="46" applyNumberFormat="1" applyFont="1" applyFill="1" applyBorder="1" applyAlignment="1">
      <alignment horizontal="left" vertical="center"/>
    </xf>
    <xf numFmtId="172" fontId="3" fillId="36" borderId="47" xfId="46" applyNumberFormat="1" applyFont="1" applyFill="1" applyBorder="1" applyAlignment="1">
      <alignment horizontal="left" vertical="center"/>
    </xf>
    <xf numFmtId="172" fontId="3" fillId="36" borderId="18" xfId="46" applyNumberFormat="1" applyFont="1" applyFill="1" applyBorder="1" applyAlignment="1">
      <alignment horizontal="left" vertical="center"/>
    </xf>
    <xf numFmtId="172" fontId="2" fillId="36" borderId="17" xfId="46" applyNumberFormat="1" applyFont="1" applyFill="1" applyBorder="1" applyAlignment="1">
      <alignment horizontal="center" vertical="center"/>
    </xf>
    <xf numFmtId="172" fontId="2" fillId="36" borderId="55" xfId="46" applyNumberFormat="1" applyFont="1" applyFill="1" applyBorder="1" applyAlignment="1">
      <alignment horizontal="center" vertical="center"/>
    </xf>
    <xf numFmtId="172" fontId="2" fillId="36" borderId="29" xfId="46" applyNumberFormat="1" applyFont="1" applyFill="1" applyBorder="1" applyAlignment="1">
      <alignment horizontal="center" vertical="center"/>
    </xf>
    <xf numFmtId="172" fontId="3" fillId="33" borderId="14" xfId="46" applyNumberFormat="1" applyFont="1" applyFill="1" applyBorder="1" applyAlignment="1">
      <alignment horizontal="center" vertical="center"/>
    </xf>
    <xf numFmtId="172" fontId="3" fillId="33" borderId="16" xfId="46" applyNumberFormat="1" applyFont="1" applyFill="1" applyBorder="1" applyAlignment="1">
      <alignment horizontal="center" vertical="center"/>
    </xf>
    <xf numFmtId="172" fontId="3" fillId="33" borderId="15" xfId="46" applyNumberFormat="1" applyFont="1" applyFill="1" applyBorder="1" applyAlignment="1">
      <alignment horizontal="center" vertical="center"/>
    </xf>
    <xf numFmtId="49" fontId="3" fillId="36" borderId="44" xfId="0" applyNumberFormat="1" applyFont="1" applyFill="1" applyBorder="1" applyAlignment="1">
      <alignment horizontal="center" vertical="center"/>
    </xf>
    <xf numFmtId="16" fontId="3" fillId="36" borderId="20" xfId="54" applyNumberFormat="1" applyFont="1" applyFill="1" applyBorder="1" applyAlignment="1" applyProtection="1">
      <alignment vertical="center" wrapText="1"/>
      <protection locked="0"/>
    </xf>
    <xf numFmtId="172" fontId="3" fillId="36" borderId="19" xfId="46" applyNumberFormat="1" applyFont="1" applyFill="1" applyBorder="1" applyAlignment="1">
      <alignment horizontal="left" vertical="center"/>
    </xf>
    <xf numFmtId="172" fontId="3" fillId="36" borderId="44" xfId="46" applyNumberFormat="1" applyFont="1" applyFill="1" applyBorder="1" applyAlignment="1">
      <alignment horizontal="left" vertical="center"/>
    </xf>
    <xf numFmtId="172" fontId="3" fillId="36" borderId="20" xfId="46" applyNumberFormat="1" applyFont="1" applyFill="1" applyBorder="1" applyAlignment="1">
      <alignment horizontal="left" vertical="center"/>
    </xf>
    <xf numFmtId="172" fontId="2" fillId="36" borderId="19" xfId="46" applyNumberFormat="1" applyFont="1" applyFill="1" applyBorder="1" applyAlignment="1">
      <alignment horizontal="center" vertical="center"/>
    </xf>
    <xf numFmtId="172" fontId="2" fillId="36" borderId="56" xfId="46" applyNumberFormat="1" applyFont="1" applyFill="1" applyBorder="1" applyAlignment="1">
      <alignment horizontal="center" vertical="center"/>
    </xf>
    <xf numFmtId="172" fontId="2" fillId="36" borderId="31" xfId="46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18" fillId="0" borderId="20" xfId="0" applyFont="1" applyBorder="1" applyAlignment="1" applyProtection="1">
      <alignment vertical="center" wrapText="1"/>
      <protection/>
    </xf>
    <xf numFmtId="172" fontId="19" fillId="33" borderId="19" xfId="46" applyNumberFormat="1" applyFont="1" applyFill="1" applyBorder="1" applyAlignment="1">
      <alignment horizontal="left" vertical="center"/>
    </xf>
    <xf numFmtId="172" fontId="19" fillId="33" borderId="44" xfId="46" applyNumberFormat="1" applyFont="1" applyFill="1" applyBorder="1" applyAlignment="1">
      <alignment horizontal="left" vertical="center"/>
    </xf>
    <xf numFmtId="172" fontId="2" fillId="39" borderId="20" xfId="46" applyNumberFormat="1" applyFont="1" applyFill="1" applyBorder="1" applyAlignment="1" applyProtection="1">
      <alignment horizontal="left" vertical="center" wrapText="1"/>
      <protection locked="0"/>
    </xf>
    <xf numFmtId="172" fontId="2" fillId="33" borderId="19" xfId="46" applyNumberFormat="1" applyFont="1" applyFill="1" applyBorder="1" applyAlignment="1">
      <alignment horizontal="center" vertical="center"/>
    </xf>
    <xf numFmtId="172" fontId="2" fillId="33" borderId="56" xfId="46" applyNumberFormat="1" applyFont="1" applyFill="1" applyBorder="1" applyAlignment="1">
      <alignment horizontal="center" vertical="center"/>
    </xf>
    <xf numFmtId="172" fontId="2" fillId="33" borderId="31" xfId="46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18" fillId="0" borderId="21" xfId="0" applyFont="1" applyBorder="1" applyAlignment="1" applyProtection="1">
      <alignment vertical="center" wrapText="1"/>
      <protection/>
    </xf>
    <xf numFmtId="172" fontId="19" fillId="33" borderId="23" xfId="46" applyNumberFormat="1" applyFont="1" applyFill="1" applyBorder="1" applyAlignment="1">
      <alignment horizontal="left" vertical="center"/>
    </xf>
    <xf numFmtId="172" fontId="19" fillId="33" borderId="12" xfId="46" applyNumberFormat="1" applyFont="1" applyFill="1" applyBorder="1" applyAlignment="1">
      <alignment horizontal="left" vertical="center"/>
    </xf>
    <xf numFmtId="172" fontId="2" fillId="39" borderId="21" xfId="46" applyNumberFormat="1" applyFont="1" applyFill="1" applyBorder="1" applyAlignment="1" applyProtection="1">
      <alignment horizontal="left" vertical="center" wrapText="1"/>
      <protection locked="0"/>
    </xf>
    <xf numFmtId="172" fontId="2" fillId="33" borderId="23" xfId="46" applyNumberFormat="1" applyFont="1" applyFill="1" applyBorder="1" applyAlignment="1">
      <alignment horizontal="center" vertical="center"/>
    </xf>
    <xf numFmtId="172" fontId="2" fillId="33" borderId="57" xfId="46" applyNumberFormat="1" applyFont="1" applyFill="1" applyBorder="1" applyAlignment="1">
      <alignment horizontal="center" vertical="center"/>
    </xf>
    <xf numFmtId="172" fontId="2" fillId="33" borderId="33" xfId="46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 wrapText="1"/>
    </xf>
    <xf numFmtId="172" fontId="3" fillId="35" borderId="11" xfId="46" applyNumberFormat="1" applyFont="1" applyFill="1" applyBorder="1" applyAlignment="1">
      <alignment horizontal="center" vertical="center"/>
    </xf>
    <xf numFmtId="172" fontId="3" fillId="35" borderId="58" xfId="46" applyNumberFormat="1" applyFont="1" applyFill="1" applyBorder="1" applyAlignment="1">
      <alignment horizontal="center" vertical="center"/>
    </xf>
    <xf numFmtId="172" fontId="3" fillId="35" borderId="13" xfId="46" applyNumberFormat="1" applyFont="1" applyFill="1" applyBorder="1" applyAlignment="1">
      <alignment horizontal="center" vertical="center"/>
    </xf>
    <xf numFmtId="172" fontId="3" fillId="35" borderId="52" xfId="46" applyNumberFormat="1" applyFont="1" applyFill="1" applyBorder="1" applyAlignment="1">
      <alignment horizontal="center" vertical="center"/>
    </xf>
    <xf numFmtId="172" fontId="3" fillId="35" borderId="41" xfId="46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 wrapText="1"/>
    </xf>
    <xf numFmtId="172" fontId="2" fillId="33" borderId="44" xfId="46" applyNumberFormat="1" applyFont="1" applyFill="1" applyBorder="1" applyAlignment="1">
      <alignment horizontal="center" vertical="center"/>
    </xf>
    <xf numFmtId="172" fontId="2" fillId="33" borderId="20" xfId="46" applyNumberFormat="1" applyFont="1" applyFill="1" applyBorder="1" applyAlignment="1">
      <alignment horizontal="center" vertical="center"/>
    </xf>
    <xf numFmtId="172" fontId="2" fillId="33" borderId="19" xfId="46" applyNumberFormat="1" applyFont="1" applyFill="1" applyBorder="1" applyAlignment="1">
      <alignment horizontal="center" vertical="center"/>
    </xf>
    <xf numFmtId="172" fontId="2" fillId="33" borderId="56" xfId="46" applyNumberFormat="1" applyFont="1" applyFill="1" applyBorder="1" applyAlignment="1">
      <alignment horizontal="center" vertical="center"/>
    </xf>
    <xf numFmtId="172" fontId="2" fillId="33" borderId="31" xfId="46" applyNumberFormat="1" applyFont="1" applyFill="1" applyBorder="1" applyAlignment="1">
      <alignment horizontal="center" vertical="center"/>
    </xf>
    <xf numFmtId="172" fontId="3" fillId="33" borderId="19" xfId="46" applyNumberFormat="1" applyFont="1" applyFill="1" applyBorder="1" applyAlignment="1">
      <alignment horizontal="center" vertical="center"/>
    </xf>
    <xf numFmtId="172" fontId="3" fillId="33" borderId="56" xfId="46" applyNumberFormat="1" applyFont="1" applyFill="1" applyBorder="1" applyAlignment="1">
      <alignment horizontal="center" vertical="center"/>
    </xf>
    <xf numFmtId="172" fontId="3" fillId="33" borderId="31" xfId="46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72" fontId="3" fillId="33" borderId="44" xfId="46" applyNumberFormat="1" applyFont="1" applyFill="1" applyBorder="1" applyAlignment="1">
      <alignment horizontal="center" vertical="center"/>
    </xf>
    <xf numFmtId="172" fontId="3" fillId="33" borderId="59" xfId="46" applyNumberFormat="1" applyFont="1" applyFill="1" applyBorder="1" applyAlignment="1">
      <alignment horizontal="center" vertical="center"/>
    </xf>
    <xf numFmtId="172" fontId="3" fillId="33" borderId="27" xfId="46" applyNumberFormat="1" applyFont="1" applyFill="1" applyBorder="1" applyAlignment="1">
      <alignment horizontal="center" vertical="center"/>
    </xf>
    <xf numFmtId="49" fontId="3" fillId="35" borderId="45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vertical="center" wrapText="1"/>
    </xf>
    <xf numFmtId="172" fontId="3" fillId="35" borderId="45" xfId="46" applyNumberFormat="1" applyFont="1" applyFill="1" applyBorder="1" applyAlignment="1" applyProtection="1">
      <alignment horizontal="center" vertical="center" wrapText="1"/>
      <protection locked="0"/>
    </xf>
    <xf numFmtId="172" fontId="3" fillId="35" borderId="34" xfId="46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46" applyNumberFormat="1" applyFont="1" applyFill="1" applyBorder="1" applyAlignment="1">
      <alignment horizontal="center" vertical="center"/>
    </xf>
    <xf numFmtId="172" fontId="3" fillId="35" borderId="60" xfId="46" applyNumberFormat="1" applyFont="1" applyFill="1" applyBorder="1" applyAlignment="1">
      <alignment horizontal="center" vertical="center"/>
    </xf>
    <xf numFmtId="172" fontId="3" fillId="35" borderId="46" xfId="46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72" fontId="3" fillId="34" borderId="43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18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17" xfId="46" applyNumberFormat="1" applyFont="1" applyFill="1" applyBorder="1" applyAlignment="1">
      <alignment horizontal="center" vertical="center"/>
    </xf>
    <xf numFmtId="172" fontId="3" fillId="34" borderId="55" xfId="46" applyNumberFormat="1" applyFont="1" applyFill="1" applyBorder="1" applyAlignment="1">
      <alignment horizontal="center" vertical="center"/>
    </xf>
    <xf numFmtId="172" fontId="3" fillId="34" borderId="29" xfId="46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172" fontId="2" fillId="33" borderId="43" xfId="46" applyNumberFormat="1" applyFont="1" applyFill="1" applyBorder="1" applyAlignment="1" applyProtection="1">
      <alignment horizontal="center" vertical="center" wrapText="1"/>
      <protection locked="0"/>
    </xf>
    <xf numFmtId="172" fontId="2" fillId="33" borderId="18" xfId="46" applyNumberFormat="1" applyFont="1" applyFill="1" applyBorder="1" applyAlignment="1" applyProtection="1">
      <alignment horizontal="center" vertical="center" wrapText="1"/>
      <protection locked="0"/>
    </xf>
    <xf numFmtId="172" fontId="2" fillId="0" borderId="19" xfId="46" applyNumberFormat="1" applyFont="1" applyBorder="1" applyAlignment="1">
      <alignment horizontal="center" vertical="center"/>
    </xf>
    <xf numFmtId="172" fontId="2" fillId="0" borderId="56" xfId="46" applyNumberFormat="1" applyFont="1" applyBorder="1" applyAlignment="1">
      <alignment horizontal="center" vertical="center"/>
    </xf>
    <xf numFmtId="172" fontId="2" fillId="0" borderId="31" xfId="46" applyNumberFormat="1" applyFont="1" applyBorder="1" applyAlignment="1">
      <alignment horizontal="center" vertical="center"/>
    </xf>
    <xf numFmtId="49" fontId="3" fillId="34" borderId="44" xfId="0" applyNumberFormat="1" applyFont="1" applyFill="1" applyBorder="1" applyAlignment="1">
      <alignment horizontal="center" vertical="center" wrapText="1"/>
    </xf>
    <xf numFmtId="172" fontId="2" fillId="34" borderId="19" xfId="46" applyNumberFormat="1" applyFont="1" applyFill="1" applyBorder="1" applyAlignment="1">
      <alignment horizontal="center" vertical="center"/>
    </xf>
    <xf numFmtId="172" fontId="2" fillId="34" borderId="56" xfId="46" applyNumberFormat="1" applyFont="1" applyFill="1" applyBorder="1" applyAlignment="1">
      <alignment horizontal="center" vertical="center"/>
    </xf>
    <xf numFmtId="172" fontId="2" fillId="34" borderId="31" xfId="46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172" fontId="3" fillId="33" borderId="43" xfId="46" applyNumberFormat="1" applyFont="1" applyFill="1" applyBorder="1" applyAlignment="1" applyProtection="1">
      <alignment horizontal="center" vertical="center" wrapText="1"/>
      <protection locked="0"/>
    </xf>
    <xf numFmtId="172" fontId="3" fillId="33" borderId="18" xfId="46" applyNumberFormat="1" applyFont="1" applyFill="1" applyBorder="1" applyAlignment="1" applyProtection="1">
      <alignment horizontal="center" vertical="center" wrapText="1"/>
      <protection locked="0"/>
    </xf>
    <xf numFmtId="49" fontId="3" fillId="33" borderId="44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172" fontId="3" fillId="33" borderId="19" xfId="46" applyNumberFormat="1" applyFont="1" applyFill="1" applyBorder="1" applyAlignment="1" applyProtection="1">
      <alignment horizontal="center" vertical="center" wrapText="1"/>
      <protection locked="0"/>
    </xf>
    <xf numFmtId="172" fontId="3" fillId="33" borderId="44" xfId="46" applyNumberFormat="1" applyFont="1" applyFill="1" applyBorder="1" applyAlignment="1" applyProtection="1">
      <alignment horizontal="center" vertical="center" wrapText="1"/>
      <protection locked="0"/>
    </xf>
    <xf numFmtId="172" fontId="3" fillId="33" borderId="20" xfId="46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vertical="center" wrapText="1"/>
    </xf>
    <xf numFmtId="172" fontId="3" fillId="34" borderId="19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44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20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19" xfId="46" applyNumberFormat="1" applyFont="1" applyFill="1" applyBorder="1" applyAlignment="1">
      <alignment horizontal="center" vertical="center"/>
    </xf>
    <xf numFmtId="172" fontId="3" fillId="34" borderId="56" xfId="46" applyNumberFormat="1" applyFont="1" applyFill="1" applyBorder="1" applyAlignment="1">
      <alignment horizontal="center" vertical="center"/>
    </xf>
    <xf numFmtId="172" fontId="3" fillId="34" borderId="31" xfId="46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172" fontId="3" fillId="33" borderId="23" xfId="46" applyNumberFormat="1" applyFont="1" applyFill="1" applyBorder="1" applyAlignment="1" applyProtection="1">
      <alignment horizontal="center" vertical="center" wrapText="1"/>
      <protection locked="0"/>
    </xf>
    <xf numFmtId="172" fontId="3" fillId="33" borderId="12" xfId="46" applyNumberFormat="1" applyFont="1" applyFill="1" applyBorder="1" applyAlignment="1" applyProtection="1">
      <alignment horizontal="center" vertical="center" wrapText="1"/>
      <protection locked="0"/>
    </xf>
    <xf numFmtId="172" fontId="2" fillId="33" borderId="21" xfId="46" applyNumberFormat="1" applyFont="1" applyFill="1" applyBorder="1" applyAlignment="1" applyProtection="1">
      <alignment horizontal="center" vertical="center" wrapText="1"/>
      <protection locked="0"/>
    </xf>
    <xf numFmtId="172" fontId="3" fillId="33" borderId="23" xfId="46" applyNumberFormat="1" applyFont="1" applyFill="1" applyBorder="1" applyAlignment="1">
      <alignment horizontal="center" vertical="center"/>
    </xf>
    <xf numFmtId="172" fontId="3" fillId="33" borderId="57" xfId="46" applyNumberFormat="1" applyFont="1" applyFill="1" applyBorder="1" applyAlignment="1">
      <alignment horizontal="center" vertical="center"/>
    </xf>
    <xf numFmtId="172" fontId="3" fillId="33" borderId="33" xfId="46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72" fontId="3" fillId="35" borderId="14" xfId="46" applyNumberFormat="1" applyFont="1" applyFill="1" applyBorder="1" applyAlignment="1" applyProtection="1">
      <alignment horizontal="center" vertical="center" wrapText="1"/>
      <protection locked="0"/>
    </xf>
    <xf numFmtId="172" fontId="3" fillId="35" borderId="16" xfId="46" applyNumberFormat="1" applyFont="1" applyFill="1" applyBorder="1" applyAlignment="1" applyProtection="1">
      <alignment horizontal="center" vertical="center" wrapText="1"/>
      <protection locked="0"/>
    </xf>
    <xf numFmtId="172" fontId="3" fillId="35" borderId="15" xfId="46" applyNumberFormat="1" applyFont="1" applyFill="1" applyBorder="1" applyAlignment="1" applyProtection="1">
      <alignment horizontal="center" vertical="center" wrapText="1"/>
      <protection locked="0"/>
    </xf>
    <xf numFmtId="49" fontId="2" fillId="36" borderId="47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172" fontId="2" fillId="36" borderId="17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47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18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17" xfId="46" applyNumberFormat="1" applyFont="1" applyFill="1" applyBorder="1" applyAlignment="1">
      <alignment horizontal="center" vertical="center"/>
    </xf>
    <xf numFmtId="172" fontId="2" fillId="36" borderId="55" xfId="46" applyNumberFormat="1" applyFont="1" applyFill="1" applyBorder="1" applyAlignment="1">
      <alignment horizontal="center" vertical="center"/>
    </xf>
    <xf numFmtId="172" fontId="2" fillId="36" borderId="29" xfId="46" applyNumberFormat="1" applyFont="1" applyFill="1" applyBorder="1" applyAlignment="1">
      <alignment horizontal="center" vertical="center"/>
    </xf>
    <xf numFmtId="49" fontId="2" fillId="36" borderId="44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vertical="center" wrapText="1"/>
    </xf>
    <xf numFmtId="172" fontId="2" fillId="36" borderId="19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44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20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19" xfId="46" applyNumberFormat="1" applyFont="1" applyFill="1" applyBorder="1" applyAlignment="1">
      <alignment horizontal="center" vertical="center"/>
    </xf>
    <xf numFmtId="172" fontId="2" fillId="36" borderId="56" xfId="46" applyNumberFormat="1" applyFont="1" applyFill="1" applyBorder="1" applyAlignment="1">
      <alignment horizontal="center" vertical="center"/>
    </xf>
    <xf numFmtId="172" fontId="2" fillId="36" borderId="31" xfId="46" applyNumberFormat="1" applyFont="1" applyFill="1" applyBorder="1" applyAlignment="1">
      <alignment horizontal="center" vertical="center"/>
    </xf>
    <xf numFmtId="49" fontId="2" fillId="36" borderId="44" xfId="54" applyNumberFormat="1" applyFont="1" applyFill="1" applyBorder="1" applyAlignment="1" applyProtection="1">
      <alignment horizontal="center" vertical="center" wrapText="1"/>
      <protection/>
    </xf>
    <xf numFmtId="49" fontId="2" fillId="36" borderId="44" xfId="54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>
      <alignment vertical="center" wrapText="1"/>
    </xf>
    <xf numFmtId="49" fontId="2" fillId="36" borderId="12" xfId="54" applyNumberFormat="1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>
      <alignment vertical="center" wrapText="1"/>
    </xf>
    <xf numFmtId="172" fontId="2" fillId="36" borderId="23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12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21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23" xfId="46" applyNumberFormat="1" applyFont="1" applyFill="1" applyBorder="1" applyAlignment="1">
      <alignment horizontal="center" vertical="center"/>
    </xf>
    <xf numFmtId="172" fontId="2" fillId="36" borderId="57" xfId="46" applyNumberFormat="1" applyFont="1" applyFill="1" applyBorder="1" applyAlignment="1">
      <alignment horizontal="center" vertical="center"/>
    </xf>
    <xf numFmtId="172" fontId="2" fillId="36" borderId="33" xfId="46" applyNumberFormat="1" applyFont="1" applyFill="1" applyBorder="1" applyAlignment="1">
      <alignment horizontal="center" vertical="center"/>
    </xf>
    <xf numFmtId="49" fontId="3" fillId="35" borderId="14" xfId="54" applyNumberFormat="1" applyFont="1" applyFill="1" applyBorder="1" applyAlignment="1" applyProtection="1">
      <alignment horizontal="center" vertical="center" wrapText="1"/>
      <protection/>
    </xf>
    <xf numFmtId="49" fontId="2" fillId="36" borderId="53" xfId="54" applyNumberFormat="1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>
      <alignment vertical="center" wrapText="1"/>
    </xf>
    <xf numFmtId="172" fontId="2" fillId="36" borderId="61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53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22" xfId="46" applyNumberFormat="1" applyFont="1" applyFill="1" applyBorder="1" applyAlignment="1" applyProtection="1">
      <alignment horizontal="center" vertical="center" wrapText="1"/>
      <protection locked="0"/>
    </xf>
    <xf numFmtId="172" fontId="2" fillId="36" borderId="61" xfId="46" applyNumberFormat="1" applyFont="1" applyFill="1" applyBorder="1" applyAlignment="1">
      <alignment horizontal="center" vertical="center"/>
    </xf>
    <xf numFmtId="172" fontId="2" fillId="36" borderId="59" xfId="46" applyNumberFormat="1" applyFont="1" applyFill="1" applyBorder="1" applyAlignment="1">
      <alignment horizontal="center" vertical="center"/>
    </xf>
    <xf numFmtId="172" fontId="2" fillId="36" borderId="27" xfId="46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172" fontId="2" fillId="35" borderId="14" xfId="46" applyNumberFormat="1" applyFont="1" applyFill="1" applyBorder="1" applyAlignment="1">
      <alignment horizontal="center" vertical="center"/>
    </xf>
    <xf numFmtId="172" fontId="2" fillId="35" borderId="54" xfId="46" applyNumberFormat="1" applyFont="1" applyFill="1" applyBorder="1" applyAlignment="1">
      <alignment horizontal="center" vertical="center"/>
    </xf>
    <xf numFmtId="172" fontId="2" fillId="35" borderId="28" xfId="46" applyNumberFormat="1" applyFont="1" applyFill="1" applyBorder="1" applyAlignment="1">
      <alignment horizontal="center" vertical="center"/>
    </xf>
    <xf numFmtId="49" fontId="2" fillId="36" borderId="47" xfId="54" applyNumberFormat="1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172" fontId="2" fillId="36" borderId="12" xfId="46" applyNumberFormat="1" applyFont="1" applyFill="1" applyBorder="1" applyAlignment="1">
      <alignment horizontal="center" vertical="center"/>
    </xf>
    <xf numFmtId="172" fontId="3" fillId="35" borderId="16" xfId="46" applyNumberFormat="1" applyFont="1" applyFill="1" applyBorder="1" applyAlignment="1">
      <alignment horizontal="center" vertical="center"/>
    </xf>
    <xf numFmtId="49" fontId="2" fillId="33" borderId="47" xfId="54" applyNumberFormat="1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>
      <alignment vertical="center" wrapText="1"/>
    </xf>
    <xf numFmtId="172" fontId="2" fillId="33" borderId="47" xfId="46" applyNumberFormat="1" applyFont="1" applyFill="1" applyBorder="1" applyAlignment="1" applyProtection="1">
      <alignment horizontal="center" vertical="center" wrapText="1"/>
      <protection locked="0"/>
    </xf>
    <xf numFmtId="172" fontId="2" fillId="33" borderId="47" xfId="46" applyNumberFormat="1" applyFont="1" applyFill="1" applyBorder="1" applyAlignment="1">
      <alignment horizontal="center" vertical="center"/>
    </xf>
    <xf numFmtId="49" fontId="2" fillId="34" borderId="44" xfId="54" applyNumberFormat="1" applyFont="1" applyFill="1" applyBorder="1" applyAlignment="1" applyProtection="1">
      <alignment horizontal="center" vertical="center" wrapText="1"/>
      <protection/>
    </xf>
    <xf numFmtId="0" fontId="2" fillId="34" borderId="44" xfId="0" applyFont="1" applyFill="1" applyBorder="1" applyAlignment="1">
      <alignment vertical="center" wrapText="1"/>
    </xf>
    <xf numFmtId="172" fontId="2" fillId="34" borderId="44" xfId="46" applyNumberFormat="1" applyFont="1" applyFill="1" applyBorder="1" applyAlignment="1" applyProtection="1">
      <alignment horizontal="center" vertical="center" wrapText="1"/>
      <protection locked="0"/>
    </xf>
    <xf numFmtId="172" fontId="2" fillId="34" borderId="44" xfId="46" applyNumberFormat="1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 wrapText="1"/>
    </xf>
    <xf numFmtId="172" fontId="2" fillId="36" borderId="44" xfId="46" applyNumberFormat="1" applyFont="1" applyFill="1" applyBorder="1" applyAlignment="1">
      <alignment horizontal="center" vertical="center"/>
    </xf>
    <xf numFmtId="0" fontId="60" fillId="37" borderId="6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vertical="center" wrapText="1"/>
    </xf>
    <xf numFmtId="172" fontId="60" fillId="37" borderId="61" xfId="46" applyNumberFormat="1" applyFont="1" applyFill="1" applyBorder="1" applyAlignment="1">
      <alignment horizontal="center" vertical="center"/>
    </xf>
    <xf numFmtId="172" fontId="60" fillId="37" borderId="53" xfId="46" applyNumberFormat="1" applyFont="1" applyFill="1" applyBorder="1" applyAlignment="1">
      <alignment horizontal="center" vertical="center"/>
    </xf>
    <xf numFmtId="172" fontId="60" fillId="37" borderId="22" xfId="46" applyNumberFormat="1" applyFont="1" applyFill="1" applyBorder="1" applyAlignment="1">
      <alignment horizontal="center" vertical="center"/>
    </xf>
    <xf numFmtId="172" fontId="60" fillId="37" borderId="59" xfId="46" applyNumberFormat="1" applyFont="1" applyFill="1" applyBorder="1" applyAlignment="1">
      <alignment horizontal="center" vertical="center"/>
    </xf>
    <xf numFmtId="172" fontId="60" fillId="37" borderId="27" xfId="46" applyNumberFormat="1" applyFont="1" applyFill="1" applyBorder="1" applyAlignment="1">
      <alignment horizontal="center" vertical="center"/>
    </xf>
    <xf numFmtId="172" fontId="59" fillId="37" borderId="14" xfId="46" applyNumberFormat="1" applyFont="1" applyFill="1" applyBorder="1" applyAlignment="1">
      <alignment horizontal="center" vertical="center"/>
    </xf>
    <xf numFmtId="172" fontId="59" fillId="37" borderId="16" xfId="46" applyNumberFormat="1" applyFont="1" applyFill="1" applyBorder="1" applyAlignment="1">
      <alignment horizontal="center" vertical="center"/>
    </xf>
    <xf numFmtId="172" fontId="59" fillId="37" borderId="15" xfId="46" applyNumberFormat="1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vertical="center" wrapText="1"/>
    </xf>
    <xf numFmtId="172" fontId="10" fillId="33" borderId="44" xfId="46" applyNumberFormat="1" applyFont="1" applyFill="1" applyBorder="1" applyAlignment="1">
      <alignment horizontal="center" vertical="center"/>
    </xf>
    <xf numFmtId="172" fontId="10" fillId="33" borderId="20" xfId="46" applyNumberFormat="1" applyFont="1" applyFill="1" applyBorder="1" applyAlignment="1">
      <alignment horizontal="center" vertical="center"/>
    </xf>
    <xf numFmtId="172" fontId="10" fillId="33" borderId="19" xfId="46" applyNumberFormat="1" applyFont="1" applyFill="1" applyBorder="1" applyAlignment="1">
      <alignment horizontal="center" vertical="center"/>
    </xf>
    <xf numFmtId="172" fontId="10" fillId="33" borderId="56" xfId="46" applyNumberFormat="1" applyFont="1" applyFill="1" applyBorder="1" applyAlignment="1">
      <alignment horizontal="center" vertical="center"/>
    </xf>
    <xf numFmtId="172" fontId="10" fillId="33" borderId="31" xfId="46" applyNumberFormat="1" applyFont="1" applyFill="1" applyBorder="1" applyAlignment="1">
      <alignment horizontal="center" vertical="center"/>
    </xf>
    <xf numFmtId="172" fontId="2" fillId="33" borderId="14" xfId="46" applyNumberFormat="1" applyFont="1" applyFill="1" applyBorder="1" applyAlignment="1">
      <alignment horizontal="center" vertical="center"/>
    </xf>
    <xf numFmtId="172" fontId="2" fillId="33" borderId="16" xfId="46" applyNumberFormat="1" applyFont="1" applyFill="1" applyBorder="1" applyAlignment="1">
      <alignment horizontal="center" vertical="center"/>
    </xf>
    <xf numFmtId="172" fontId="2" fillId="33" borderId="15" xfId="46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1" fillId="37" borderId="45" xfId="0" applyFont="1" applyFill="1" applyBorder="1" applyAlignment="1" applyProtection="1">
      <alignment vertical="center" wrapText="1"/>
      <protection/>
    </xf>
    <xf numFmtId="172" fontId="60" fillId="37" borderId="10" xfId="46" applyNumberFormat="1" applyFont="1" applyFill="1" applyBorder="1" applyAlignment="1">
      <alignment horizontal="center" vertical="center"/>
    </xf>
    <xf numFmtId="172" fontId="60" fillId="37" borderId="48" xfId="46" applyNumberFormat="1" applyFont="1" applyFill="1" applyBorder="1" applyAlignment="1">
      <alignment horizontal="center" vertical="center"/>
    </xf>
    <xf numFmtId="172" fontId="60" fillId="37" borderId="34" xfId="46" applyNumberFormat="1" applyFont="1" applyFill="1" applyBorder="1" applyAlignment="1">
      <alignment horizontal="center" vertical="center"/>
    </xf>
    <xf numFmtId="172" fontId="60" fillId="37" borderId="0" xfId="46" applyNumberFormat="1" applyFont="1" applyFill="1" applyBorder="1" applyAlignment="1">
      <alignment horizontal="center" vertical="center"/>
    </xf>
    <xf numFmtId="172" fontId="60" fillId="37" borderId="46" xfId="46" applyNumberFormat="1" applyFont="1" applyFill="1" applyBorder="1" applyAlignment="1">
      <alignment horizontal="center" vertical="center"/>
    </xf>
    <xf numFmtId="172" fontId="3" fillId="38" borderId="14" xfId="46" applyNumberFormat="1" applyFont="1" applyFill="1" applyBorder="1" applyAlignment="1">
      <alignment horizontal="center" vertical="center"/>
    </xf>
    <xf numFmtId="172" fontId="3" fillId="38" borderId="16" xfId="46" applyNumberFormat="1" applyFont="1" applyFill="1" applyBorder="1" applyAlignment="1">
      <alignment horizontal="center" vertical="center"/>
    </xf>
    <xf numFmtId="172" fontId="3" fillId="38" borderId="15" xfId="46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3" fillId="0" borderId="42" xfId="54" applyNumberFormat="1" applyFont="1" applyBorder="1" applyAlignment="1" applyProtection="1">
      <alignment horizontal="center" vertical="center"/>
      <protection locked="0"/>
    </xf>
    <xf numFmtId="164" fontId="3" fillId="0" borderId="0" xfId="54" applyNumberFormat="1" applyFont="1" applyBorder="1" applyAlignment="1" applyProtection="1">
      <alignment horizontal="center" vertical="center"/>
      <protection locked="0"/>
    </xf>
    <xf numFmtId="172" fontId="3" fillId="35" borderId="24" xfId="46" applyNumberFormat="1" applyFont="1" applyFill="1" applyBorder="1" applyAlignment="1">
      <alignment horizontal="center" vertical="center"/>
    </xf>
    <xf numFmtId="172" fontId="12" fillId="35" borderId="37" xfId="46" applyNumberFormat="1" applyFont="1" applyFill="1" applyBorder="1" applyAlignment="1">
      <alignment horizontal="center" vertical="center"/>
    </xf>
    <xf numFmtId="172" fontId="0" fillId="0" borderId="62" xfId="46" applyNumberFormat="1" applyFont="1" applyBorder="1" applyAlignment="1">
      <alignment horizontal="center" vertical="center"/>
    </xf>
    <xf numFmtId="0" fontId="11" fillId="35" borderId="41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3" fillId="35" borderId="63" xfId="54" applyFont="1" applyFill="1" applyBorder="1" applyAlignment="1">
      <alignment horizontal="center"/>
      <protection/>
    </xf>
    <xf numFmtId="0" fontId="3" fillId="35" borderId="64" xfId="54" applyFont="1" applyFill="1" applyBorder="1" applyAlignment="1">
      <alignment horizontal="center"/>
      <protection/>
    </xf>
    <xf numFmtId="0" fontId="11" fillId="35" borderId="65" xfId="0" applyFont="1" applyFill="1" applyBorder="1" applyAlignment="1">
      <alignment horizontal="center"/>
    </xf>
    <xf numFmtId="164" fontId="17" fillId="0" borderId="44" xfId="54" applyNumberFormat="1" applyFont="1" applyBorder="1" applyAlignment="1" applyProtection="1">
      <alignment horizontal="center"/>
      <protection locked="0"/>
    </xf>
    <xf numFmtId="164" fontId="3" fillId="0" borderId="44" xfId="54" applyNumberFormat="1" applyFont="1" applyBorder="1" applyAlignment="1" applyProtection="1">
      <alignment horizontal="center"/>
      <protection locked="0"/>
    </xf>
    <xf numFmtId="164" fontId="3" fillId="0" borderId="12" xfId="54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13" fillId="0" borderId="0" xfId="54" applyFont="1" applyFill="1" applyBorder="1" applyAlignment="1" applyProtection="1">
      <alignment horizontal="center"/>
      <protection/>
    </xf>
    <xf numFmtId="164" fontId="13" fillId="0" borderId="15" xfId="54" applyNumberFormat="1" applyFont="1" applyFill="1" applyBorder="1" applyAlignment="1" applyProtection="1">
      <alignment horizontal="center" vertical="center" wrapText="1"/>
      <protection/>
    </xf>
    <xf numFmtId="164" fontId="13" fillId="0" borderId="37" xfId="54" applyNumberFormat="1" applyFont="1" applyFill="1" applyBorder="1" applyAlignment="1" applyProtection="1">
      <alignment horizontal="center" vertical="center" wrapText="1"/>
      <protection/>
    </xf>
    <xf numFmtId="164" fontId="13" fillId="0" borderId="62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leklet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mell."/>
      <sheetName val="1.2.mell."/>
      <sheetName val="2.1.műk. bev.kiad.mérleg"/>
      <sheetName val="2.2.felh. bev. kiad.mérleg"/>
      <sheetName val="3.mell.Önkormányzat"/>
      <sheetName val="4.Int.össz.    "/>
      <sheetName val="5.Polg_Hivatal"/>
      <sheetName val="6.TIK"/>
      <sheetName val="7.Humán"/>
      <sheetName val="8.Óvoda"/>
      <sheetName val="9.Derkovits"/>
      <sheetName val="10.Rendelő"/>
      <sheetName val="11.Városüzemeltetés"/>
      <sheetName val="12.támogatás"/>
      <sheetName val="13.Szoc. "/>
      <sheetName val="14.felh.felúj."/>
      <sheetName val="Munka4"/>
      <sheetName val="Munka3"/>
      <sheetName val="Munka1"/>
      <sheetName val="Munka5"/>
      <sheetName val="Munka2"/>
    </sheetNames>
    <sheetDataSet>
      <sheetData sheetId="0">
        <row r="3">
          <cell r="A3" t="str">
            <v>Sorszám</v>
          </cell>
          <cell r="B3" t="str">
            <v>Előirányzat-csoport, kiemelt előirányzat megnevezése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4"/>
  <sheetViews>
    <sheetView zoomScale="87" zoomScaleNormal="87" zoomScalePageLayoutView="0" workbookViewId="0" topLeftCell="A19">
      <selection activeCell="L51" sqref="L51"/>
    </sheetView>
  </sheetViews>
  <sheetFormatPr defaultColWidth="9.00390625" defaultRowHeight="12.75"/>
  <cols>
    <col min="1" max="1" width="20.625" style="0" customWidth="1"/>
    <col min="2" max="2" width="7.75390625" style="168" customWidth="1"/>
    <col min="3" max="3" width="57.00390625" style="5" customWidth="1"/>
    <col min="4" max="4" width="20.625" style="169" customWidth="1"/>
    <col min="5" max="5" width="19.25390625" style="169" customWidth="1"/>
    <col min="6" max="6" width="20.00390625" style="169" customWidth="1"/>
    <col min="7" max="7" width="18.875" style="169" customWidth="1"/>
    <col min="8" max="8" width="19.25390625" style="169" customWidth="1"/>
    <col min="9" max="9" width="21.375" style="169" customWidth="1"/>
    <col min="10" max="10" width="19.125" style="169" customWidth="1"/>
    <col min="11" max="11" width="18.625" style="169" customWidth="1"/>
    <col min="12" max="12" width="17.875" style="169" customWidth="1"/>
    <col min="13" max="13" width="16.00390625" style="169" customWidth="1"/>
  </cols>
  <sheetData>
    <row r="3" spans="2:13" s="1" customFormat="1" ht="17.25" customHeight="1" thickBot="1">
      <c r="B3" s="418"/>
      <c r="C3" s="418"/>
      <c r="D3" s="418"/>
      <c r="E3" s="418"/>
      <c r="F3" s="418"/>
      <c r="G3" s="418"/>
      <c r="H3" s="418"/>
      <c r="I3" s="418"/>
      <c r="J3" s="167"/>
      <c r="K3" s="167"/>
      <c r="L3" s="167" t="s">
        <v>95</v>
      </c>
      <c r="M3" s="167"/>
    </row>
    <row r="4" spans="2:13" s="110" customFormat="1" ht="16.5" customHeight="1" thickBot="1">
      <c r="B4" s="419" t="s">
        <v>118</v>
      </c>
      <c r="C4" s="420"/>
      <c r="D4" s="420"/>
      <c r="E4" s="420"/>
      <c r="F4" s="420"/>
      <c r="G4" s="420"/>
      <c r="H4" s="420"/>
      <c r="I4" s="420"/>
      <c r="J4" s="421" t="s">
        <v>94</v>
      </c>
      <c r="K4" s="422"/>
      <c r="L4" s="422"/>
      <c r="M4" s="423"/>
    </row>
    <row r="5" spans="2:13" s="149" customFormat="1" ht="63" customHeight="1" thickBot="1">
      <c r="B5" s="202" t="s">
        <v>0</v>
      </c>
      <c r="C5" s="203" t="s">
        <v>1</v>
      </c>
      <c r="D5" s="204" t="s">
        <v>26</v>
      </c>
      <c r="E5" s="205" t="s">
        <v>27</v>
      </c>
      <c r="F5" s="206" t="s">
        <v>90</v>
      </c>
      <c r="G5" s="207" t="s">
        <v>34</v>
      </c>
      <c r="H5" s="208" t="s">
        <v>35</v>
      </c>
      <c r="I5" s="209" t="s">
        <v>36</v>
      </c>
      <c r="J5" s="210" t="s">
        <v>93</v>
      </c>
      <c r="K5" s="211" t="s">
        <v>92</v>
      </c>
      <c r="L5" s="211" t="s">
        <v>91</v>
      </c>
      <c r="M5" s="212" t="s">
        <v>101</v>
      </c>
    </row>
    <row r="6" spans="2:13" s="15" customFormat="1" ht="18" customHeight="1" thickBot="1">
      <c r="B6" s="213" t="s">
        <v>2</v>
      </c>
      <c r="C6" s="214" t="s">
        <v>32</v>
      </c>
      <c r="D6" s="215">
        <f>D7+D8</f>
        <v>160136699</v>
      </c>
      <c r="E6" s="215">
        <f>E7+E8</f>
        <v>220013954</v>
      </c>
      <c r="F6" s="215">
        <f>F7+F8</f>
        <v>223433133</v>
      </c>
      <c r="G6" s="216"/>
      <c r="H6" s="217"/>
      <c r="I6" s="218"/>
      <c r="J6" s="219">
        <f>D6+G6</f>
        <v>160136699</v>
      </c>
      <c r="K6" s="220">
        <f>E6+H6</f>
        <v>220013954</v>
      </c>
      <c r="L6" s="221">
        <f>F6+I6</f>
        <v>223433133</v>
      </c>
      <c r="M6" s="222">
        <f>L6/K6</f>
        <v>1.0155407370207072</v>
      </c>
    </row>
    <row r="7" spans="2:13" s="15" customFormat="1" ht="20.25" customHeight="1" thickBot="1">
      <c r="B7" s="223" t="s">
        <v>37</v>
      </c>
      <c r="C7" s="224" t="s">
        <v>30</v>
      </c>
      <c r="D7" s="225">
        <v>137691823</v>
      </c>
      <c r="E7" s="226">
        <v>147224295</v>
      </c>
      <c r="F7" s="227">
        <v>150643474</v>
      </c>
      <c r="G7" s="228"/>
      <c r="H7" s="229"/>
      <c r="I7" s="230"/>
      <c r="J7" s="231">
        <f aca="true" t="shared" si="0" ref="J7:J51">D7+G7</f>
        <v>137691823</v>
      </c>
      <c r="K7" s="232">
        <f aca="true" t="shared" si="1" ref="K7:K51">E7+H7</f>
        <v>147224295</v>
      </c>
      <c r="L7" s="233">
        <f aca="true" t="shared" si="2" ref="L7:L51">F7+I7</f>
        <v>150643474</v>
      </c>
      <c r="M7" s="222">
        <f aca="true" t="shared" si="3" ref="M7:M51">L7/K7</f>
        <v>1.0232242850950652</v>
      </c>
    </row>
    <row r="8" spans="2:13" s="15" customFormat="1" ht="33.75" customHeight="1" thickBot="1">
      <c r="B8" s="234" t="s">
        <v>3</v>
      </c>
      <c r="C8" s="235" t="s">
        <v>31</v>
      </c>
      <c r="D8" s="236">
        <v>22444876</v>
      </c>
      <c r="E8" s="237">
        <v>72789659</v>
      </c>
      <c r="F8" s="238">
        <f>F9+F10+F11+F12+F13</f>
        <v>72789659</v>
      </c>
      <c r="G8" s="239"/>
      <c r="H8" s="240"/>
      <c r="I8" s="241"/>
      <c r="J8" s="231">
        <f t="shared" si="0"/>
        <v>22444876</v>
      </c>
      <c r="K8" s="232">
        <f t="shared" si="1"/>
        <v>72789659</v>
      </c>
      <c r="L8" s="233">
        <f t="shared" si="2"/>
        <v>72789659</v>
      </c>
      <c r="M8" s="222">
        <f t="shared" si="3"/>
        <v>1</v>
      </c>
    </row>
    <row r="9" spans="2:13" s="15" customFormat="1" ht="16.5" customHeight="1" thickBot="1">
      <c r="B9" s="242" t="s">
        <v>49</v>
      </c>
      <c r="C9" s="243" t="s">
        <v>119</v>
      </c>
      <c r="D9" s="244"/>
      <c r="E9" s="245"/>
      <c r="F9" s="246">
        <v>110000</v>
      </c>
      <c r="G9" s="247"/>
      <c r="H9" s="248"/>
      <c r="I9" s="249"/>
      <c r="J9" s="231">
        <f t="shared" si="0"/>
        <v>0</v>
      </c>
      <c r="K9" s="232">
        <f t="shared" si="1"/>
        <v>0</v>
      </c>
      <c r="L9" s="233">
        <f t="shared" si="2"/>
        <v>110000</v>
      </c>
      <c r="M9" s="222"/>
    </row>
    <row r="10" spans="2:13" s="15" customFormat="1" ht="31.5" customHeight="1" thickBot="1">
      <c r="B10" s="242" t="s">
        <v>64</v>
      </c>
      <c r="C10" s="243" t="s">
        <v>120</v>
      </c>
      <c r="D10" s="244"/>
      <c r="E10" s="245"/>
      <c r="F10" s="246">
        <v>156861</v>
      </c>
      <c r="G10" s="247"/>
      <c r="H10" s="248"/>
      <c r="I10" s="249"/>
      <c r="J10" s="231">
        <f t="shared" si="0"/>
        <v>0</v>
      </c>
      <c r="K10" s="232">
        <f t="shared" si="1"/>
        <v>0</v>
      </c>
      <c r="L10" s="233">
        <f t="shared" si="2"/>
        <v>156861</v>
      </c>
      <c r="M10" s="222"/>
    </row>
    <row r="11" spans="2:13" s="15" customFormat="1" ht="15.75" customHeight="1" thickBot="1">
      <c r="B11" s="242" t="s">
        <v>65</v>
      </c>
      <c r="C11" s="243" t="s">
        <v>124</v>
      </c>
      <c r="D11" s="244"/>
      <c r="E11" s="245"/>
      <c r="F11" s="246">
        <v>1117000</v>
      </c>
      <c r="G11" s="247"/>
      <c r="H11" s="248"/>
      <c r="I11" s="249"/>
      <c r="J11" s="231">
        <f t="shared" si="0"/>
        <v>0</v>
      </c>
      <c r="K11" s="232">
        <f t="shared" si="1"/>
        <v>0</v>
      </c>
      <c r="L11" s="233">
        <f t="shared" si="2"/>
        <v>1117000</v>
      </c>
      <c r="M11" s="222"/>
    </row>
    <row r="12" spans="2:13" s="15" customFormat="1" ht="18.75" customHeight="1" thickBot="1">
      <c r="B12" s="242" t="s">
        <v>66</v>
      </c>
      <c r="C12" s="243" t="s">
        <v>121</v>
      </c>
      <c r="D12" s="244"/>
      <c r="E12" s="245"/>
      <c r="F12" s="246">
        <v>15967300</v>
      </c>
      <c r="G12" s="247"/>
      <c r="H12" s="248"/>
      <c r="I12" s="249"/>
      <c r="J12" s="231">
        <f t="shared" si="0"/>
        <v>0</v>
      </c>
      <c r="K12" s="232">
        <f t="shared" si="1"/>
        <v>0</v>
      </c>
      <c r="L12" s="233">
        <f t="shared" si="2"/>
        <v>15967300</v>
      </c>
      <c r="M12" s="222"/>
    </row>
    <row r="13" spans="2:13" s="15" customFormat="1" ht="15.75" customHeight="1" thickBot="1">
      <c r="B13" s="250" t="s">
        <v>123</v>
      </c>
      <c r="C13" s="251" t="s">
        <v>122</v>
      </c>
      <c r="D13" s="252"/>
      <c r="E13" s="253"/>
      <c r="F13" s="254">
        <v>55438498</v>
      </c>
      <c r="G13" s="255"/>
      <c r="H13" s="256"/>
      <c r="I13" s="257"/>
      <c r="J13" s="231">
        <f t="shared" si="0"/>
        <v>0</v>
      </c>
      <c r="K13" s="232">
        <f t="shared" si="1"/>
        <v>0</v>
      </c>
      <c r="L13" s="233">
        <f t="shared" si="2"/>
        <v>55438498</v>
      </c>
      <c r="M13" s="222"/>
    </row>
    <row r="14" spans="2:13" s="16" customFormat="1" ht="30" customHeight="1" thickBot="1">
      <c r="B14" s="258" t="s">
        <v>67</v>
      </c>
      <c r="C14" s="259" t="s">
        <v>48</v>
      </c>
      <c r="D14" s="260"/>
      <c r="E14" s="261">
        <f>E15</f>
        <v>22115890</v>
      </c>
      <c r="F14" s="262">
        <f>F15</f>
        <v>67888967</v>
      </c>
      <c r="G14" s="260"/>
      <c r="H14" s="263"/>
      <c r="I14" s="264"/>
      <c r="J14" s="219">
        <f t="shared" si="0"/>
        <v>0</v>
      </c>
      <c r="K14" s="220">
        <f t="shared" si="1"/>
        <v>22115890</v>
      </c>
      <c r="L14" s="221">
        <f t="shared" si="2"/>
        <v>67888967</v>
      </c>
      <c r="M14" s="222">
        <f t="shared" si="3"/>
        <v>3.069691836955239</v>
      </c>
    </row>
    <row r="15" spans="2:13" s="55" customFormat="1" ht="25.5" customHeight="1" thickBot="1">
      <c r="B15" s="265" t="s">
        <v>68</v>
      </c>
      <c r="C15" s="266" t="s">
        <v>50</v>
      </c>
      <c r="D15" s="267"/>
      <c r="E15" s="267">
        <v>22115890</v>
      </c>
      <c r="F15" s="268">
        <f>F16+F17</f>
        <v>67888967</v>
      </c>
      <c r="G15" s="269"/>
      <c r="H15" s="270"/>
      <c r="I15" s="271"/>
      <c r="J15" s="231">
        <f t="shared" si="0"/>
        <v>0</v>
      </c>
      <c r="K15" s="232">
        <f t="shared" si="1"/>
        <v>22115890</v>
      </c>
      <c r="L15" s="233">
        <f t="shared" si="2"/>
        <v>67888967</v>
      </c>
      <c r="M15" s="222">
        <f t="shared" si="3"/>
        <v>3.069691836955239</v>
      </c>
    </row>
    <row r="16" spans="2:13" s="15" customFormat="1" ht="27" customHeight="1" thickBot="1">
      <c r="B16" s="265" t="s">
        <v>125</v>
      </c>
      <c r="C16" s="266" t="s">
        <v>120</v>
      </c>
      <c r="D16" s="267"/>
      <c r="E16" s="267"/>
      <c r="F16" s="268">
        <v>63150521</v>
      </c>
      <c r="G16" s="272"/>
      <c r="H16" s="273"/>
      <c r="I16" s="274"/>
      <c r="J16" s="231">
        <f t="shared" si="0"/>
        <v>0</v>
      </c>
      <c r="K16" s="232">
        <f t="shared" si="1"/>
        <v>0</v>
      </c>
      <c r="L16" s="233">
        <f t="shared" si="2"/>
        <v>63150521</v>
      </c>
      <c r="M16" s="222"/>
    </row>
    <row r="17" spans="2:13" s="15" customFormat="1" ht="27" customHeight="1" thickBot="1">
      <c r="B17" s="275" t="s">
        <v>126</v>
      </c>
      <c r="C17" s="266" t="s">
        <v>127</v>
      </c>
      <c r="D17" s="267"/>
      <c r="E17" s="267"/>
      <c r="F17" s="267">
        <v>4738446</v>
      </c>
      <c r="G17" s="276"/>
      <c r="H17" s="277"/>
      <c r="I17" s="278"/>
      <c r="J17" s="231">
        <f t="shared" si="0"/>
        <v>0</v>
      </c>
      <c r="K17" s="232">
        <f t="shared" si="1"/>
        <v>0</v>
      </c>
      <c r="L17" s="233">
        <f t="shared" si="2"/>
        <v>4738446</v>
      </c>
      <c r="M17" s="222"/>
    </row>
    <row r="18" spans="2:13" s="54" customFormat="1" ht="16.5" customHeight="1" thickBot="1">
      <c r="B18" s="279" t="s">
        <v>69</v>
      </c>
      <c r="C18" s="280" t="s">
        <v>54</v>
      </c>
      <c r="D18" s="281">
        <f>D19+D22+D26</f>
        <v>79160000</v>
      </c>
      <c r="E18" s="282">
        <f>E19+E22+E26</f>
        <v>90185143</v>
      </c>
      <c r="F18" s="282">
        <f>F19+F22+F26</f>
        <v>86483854</v>
      </c>
      <c r="G18" s="283"/>
      <c r="H18" s="284"/>
      <c r="I18" s="285"/>
      <c r="J18" s="219">
        <f t="shared" si="0"/>
        <v>79160000</v>
      </c>
      <c r="K18" s="220">
        <f t="shared" si="1"/>
        <v>90185143</v>
      </c>
      <c r="L18" s="221">
        <f t="shared" si="2"/>
        <v>86483854</v>
      </c>
      <c r="M18" s="222">
        <f t="shared" si="3"/>
        <v>0.9589589939442686</v>
      </c>
    </row>
    <row r="19" spans="2:13" s="16" customFormat="1" ht="19.5" customHeight="1" thickBot="1">
      <c r="B19" s="286" t="s">
        <v>5</v>
      </c>
      <c r="C19" s="287" t="s">
        <v>28</v>
      </c>
      <c r="D19" s="288">
        <v>10800000</v>
      </c>
      <c r="E19" s="289">
        <v>12739487</v>
      </c>
      <c r="F19" s="289">
        <f>F20+F21</f>
        <v>11370440</v>
      </c>
      <c r="G19" s="290"/>
      <c r="H19" s="291"/>
      <c r="I19" s="292"/>
      <c r="J19" s="231">
        <f t="shared" si="0"/>
        <v>10800000</v>
      </c>
      <c r="K19" s="232">
        <f t="shared" si="1"/>
        <v>12739487</v>
      </c>
      <c r="L19" s="233">
        <f t="shared" si="2"/>
        <v>11370440</v>
      </c>
      <c r="M19" s="222">
        <f t="shared" si="3"/>
        <v>0.8925351546730257</v>
      </c>
    </row>
    <row r="20" spans="2:13" s="16" customFormat="1" ht="13.5" customHeight="1" thickBot="1">
      <c r="B20" s="293" t="s">
        <v>70</v>
      </c>
      <c r="C20" s="294" t="s">
        <v>51</v>
      </c>
      <c r="D20" s="295"/>
      <c r="E20" s="296"/>
      <c r="F20" s="296">
        <v>4515578</v>
      </c>
      <c r="G20" s="269"/>
      <c r="H20" s="270"/>
      <c r="I20" s="271"/>
      <c r="J20" s="231">
        <f t="shared" si="0"/>
        <v>0</v>
      </c>
      <c r="K20" s="232">
        <f t="shared" si="1"/>
        <v>0</v>
      </c>
      <c r="L20" s="233">
        <f t="shared" si="2"/>
        <v>4515578</v>
      </c>
      <c r="M20" s="222"/>
    </row>
    <row r="21" spans="2:13" s="16" customFormat="1" ht="13.5" customHeight="1" thickBot="1">
      <c r="B21" s="293" t="s">
        <v>71</v>
      </c>
      <c r="C21" s="294" t="s">
        <v>52</v>
      </c>
      <c r="D21" s="295"/>
      <c r="E21" s="296"/>
      <c r="F21" s="296">
        <v>6854862</v>
      </c>
      <c r="G21" s="297"/>
      <c r="H21" s="298"/>
      <c r="I21" s="299"/>
      <c r="J21" s="231">
        <f t="shared" si="0"/>
        <v>0</v>
      </c>
      <c r="K21" s="232">
        <f t="shared" si="1"/>
        <v>0</v>
      </c>
      <c r="L21" s="233">
        <f t="shared" si="2"/>
        <v>6854862</v>
      </c>
      <c r="M21" s="222"/>
    </row>
    <row r="22" spans="2:13" s="16" customFormat="1" ht="13.5" customHeight="1" thickBot="1">
      <c r="B22" s="300" t="s">
        <v>6</v>
      </c>
      <c r="C22" s="287" t="s">
        <v>29</v>
      </c>
      <c r="D22" s="288">
        <f>D23+D24</f>
        <v>68300000</v>
      </c>
      <c r="E22" s="289">
        <f>E23+E24+E25</f>
        <v>73870142</v>
      </c>
      <c r="F22" s="289">
        <f>F23+F24+F25</f>
        <v>74971145</v>
      </c>
      <c r="G22" s="301"/>
      <c r="H22" s="302"/>
      <c r="I22" s="303"/>
      <c r="J22" s="231">
        <f t="shared" si="0"/>
        <v>68300000</v>
      </c>
      <c r="K22" s="232">
        <f t="shared" si="1"/>
        <v>73870142</v>
      </c>
      <c r="L22" s="233">
        <f t="shared" si="2"/>
        <v>74971145</v>
      </c>
      <c r="M22" s="222">
        <f t="shared" si="3"/>
        <v>1.0149045740293825</v>
      </c>
    </row>
    <row r="23" spans="2:13" s="16" customFormat="1" ht="13.5" customHeight="1" thickBot="1">
      <c r="B23" s="304" t="s">
        <v>72</v>
      </c>
      <c r="C23" s="305" t="s">
        <v>128</v>
      </c>
      <c r="D23" s="306">
        <v>56500000</v>
      </c>
      <c r="E23" s="307">
        <v>60768912</v>
      </c>
      <c r="F23" s="307">
        <v>61421772</v>
      </c>
      <c r="G23" s="272"/>
      <c r="H23" s="273"/>
      <c r="I23" s="274"/>
      <c r="J23" s="231">
        <f t="shared" si="0"/>
        <v>56500000</v>
      </c>
      <c r="K23" s="232">
        <f t="shared" si="1"/>
        <v>60768912</v>
      </c>
      <c r="L23" s="233">
        <f t="shared" si="2"/>
        <v>61421772</v>
      </c>
      <c r="M23" s="222">
        <f t="shared" si="3"/>
        <v>1.0107433221776292</v>
      </c>
    </row>
    <row r="24" spans="2:13" s="53" customFormat="1" ht="13.5" customHeight="1" thickBot="1">
      <c r="B24" s="308" t="s">
        <v>73</v>
      </c>
      <c r="C24" s="309" t="s">
        <v>53</v>
      </c>
      <c r="D24" s="310">
        <v>11800000</v>
      </c>
      <c r="E24" s="311">
        <v>12601230</v>
      </c>
      <c r="F24" s="312">
        <v>12997373</v>
      </c>
      <c r="G24" s="272"/>
      <c r="H24" s="273"/>
      <c r="I24" s="274"/>
      <c r="J24" s="231">
        <f t="shared" si="0"/>
        <v>11800000</v>
      </c>
      <c r="K24" s="232">
        <f t="shared" si="1"/>
        <v>12601230</v>
      </c>
      <c r="L24" s="233">
        <f t="shared" si="2"/>
        <v>12997373</v>
      </c>
      <c r="M24" s="222">
        <f t="shared" si="3"/>
        <v>1.031436851799388</v>
      </c>
    </row>
    <row r="25" spans="2:13" s="53" customFormat="1" ht="18" customHeight="1" thickBot="1">
      <c r="B25" s="308" t="s">
        <v>129</v>
      </c>
      <c r="C25" s="309" t="s">
        <v>108</v>
      </c>
      <c r="D25" s="310"/>
      <c r="E25" s="311">
        <v>500000</v>
      </c>
      <c r="F25" s="312">
        <v>552000</v>
      </c>
      <c r="G25" s="269"/>
      <c r="H25" s="270"/>
      <c r="I25" s="271"/>
      <c r="J25" s="231">
        <f t="shared" si="0"/>
        <v>0</v>
      </c>
      <c r="K25" s="232">
        <f t="shared" si="1"/>
        <v>500000</v>
      </c>
      <c r="L25" s="233">
        <f t="shared" si="2"/>
        <v>552000</v>
      </c>
      <c r="M25" s="222">
        <f t="shared" si="3"/>
        <v>1.104</v>
      </c>
    </row>
    <row r="26" spans="2:13" s="53" customFormat="1" ht="16.5" customHeight="1" thickBot="1">
      <c r="B26" s="300" t="s">
        <v>74</v>
      </c>
      <c r="C26" s="313" t="s">
        <v>55</v>
      </c>
      <c r="D26" s="314">
        <v>60000</v>
      </c>
      <c r="E26" s="315">
        <v>3575514</v>
      </c>
      <c r="F26" s="316">
        <v>142269</v>
      </c>
      <c r="G26" s="317"/>
      <c r="H26" s="318"/>
      <c r="I26" s="319"/>
      <c r="J26" s="231">
        <f t="shared" si="0"/>
        <v>60000</v>
      </c>
      <c r="K26" s="232">
        <f t="shared" si="1"/>
        <v>3575514</v>
      </c>
      <c r="L26" s="233">
        <f t="shared" si="2"/>
        <v>142269</v>
      </c>
      <c r="M26" s="222">
        <f t="shared" si="3"/>
        <v>0.0397898036478112</v>
      </c>
    </row>
    <row r="27" spans="1:13" s="53" customFormat="1" ht="42.75" customHeight="1" thickBot="1">
      <c r="A27" s="55"/>
      <c r="B27" s="320" t="s">
        <v>130</v>
      </c>
      <c r="C27" s="321" t="s">
        <v>109</v>
      </c>
      <c r="D27" s="322"/>
      <c r="E27" s="323"/>
      <c r="F27" s="324">
        <v>142269</v>
      </c>
      <c r="G27" s="325"/>
      <c r="H27" s="326"/>
      <c r="I27" s="327"/>
      <c r="J27" s="231">
        <f t="shared" si="0"/>
        <v>0</v>
      </c>
      <c r="K27" s="232">
        <f t="shared" si="1"/>
        <v>0</v>
      </c>
      <c r="L27" s="233">
        <f t="shared" si="2"/>
        <v>142269</v>
      </c>
      <c r="M27" s="222"/>
    </row>
    <row r="28" spans="2:13" s="53" customFormat="1" ht="14.25" customHeight="1" thickBot="1">
      <c r="B28" s="328" t="s">
        <v>107</v>
      </c>
      <c r="C28" s="329" t="s">
        <v>56</v>
      </c>
      <c r="D28" s="330">
        <f>D30+D31+D32+D34+D35</f>
        <v>25430000</v>
      </c>
      <c r="E28" s="331">
        <f>E29+E30+E31+E32+E33+E34+E35+E37</f>
        <v>31433946</v>
      </c>
      <c r="F28" s="332">
        <f>F29+F30+F31+F32+F33+F34+F35+F36+F37</f>
        <v>29601677</v>
      </c>
      <c r="G28" s="216">
        <f>G30+G33+G37</f>
        <v>14687400</v>
      </c>
      <c r="H28" s="217">
        <f>H30+H33+H34+H35+H37</f>
        <v>22901708</v>
      </c>
      <c r="I28" s="218">
        <f>I30+I33+I34+I35+I37</f>
        <v>21596839</v>
      </c>
      <c r="J28" s="219">
        <f t="shared" si="0"/>
        <v>40117400</v>
      </c>
      <c r="K28" s="220">
        <f t="shared" si="1"/>
        <v>54335654</v>
      </c>
      <c r="L28" s="221">
        <f t="shared" si="2"/>
        <v>51198516</v>
      </c>
      <c r="M28" s="222">
        <f t="shared" si="3"/>
        <v>0.9422637298154173</v>
      </c>
    </row>
    <row r="29" spans="2:13" s="15" customFormat="1" ht="15.75" customHeight="1" thickBot="1">
      <c r="B29" s="333" t="s">
        <v>75</v>
      </c>
      <c r="C29" s="334" t="s">
        <v>57</v>
      </c>
      <c r="D29" s="335"/>
      <c r="E29" s="336">
        <v>1119515</v>
      </c>
      <c r="F29" s="337">
        <v>1325668</v>
      </c>
      <c r="G29" s="338"/>
      <c r="H29" s="339"/>
      <c r="I29" s="340"/>
      <c r="J29" s="231">
        <f t="shared" si="0"/>
        <v>0</v>
      </c>
      <c r="K29" s="232">
        <f t="shared" si="1"/>
        <v>1119515</v>
      </c>
      <c r="L29" s="233">
        <f t="shared" si="2"/>
        <v>1325668</v>
      </c>
      <c r="M29" s="222">
        <f t="shared" si="3"/>
        <v>1.184144919898349</v>
      </c>
    </row>
    <row r="30" spans="2:13" s="15" customFormat="1" ht="17.25" customHeight="1" thickBot="1">
      <c r="B30" s="341" t="s">
        <v>20</v>
      </c>
      <c r="C30" s="342" t="s">
        <v>58</v>
      </c>
      <c r="D30" s="343">
        <v>13280000</v>
      </c>
      <c r="E30" s="344">
        <v>13280000</v>
      </c>
      <c r="F30" s="345">
        <v>12162022</v>
      </c>
      <c r="G30" s="346">
        <v>149000</v>
      </c>
      <c r="H30" s="347">
        <v>8150326</v>
      </c>
      <c r="I30" s="348">
        <v>7457166</v>
      </c>
      <c r="J30" s="231">
        <f t="shared" si="0"/>
        <v>13429000</v>
      </c>
      <c r="K30" s="232">
        <f t="shared" si="1"/>
        <v>21430326</v>
      </c>
      <c r="L30" s="233">
        <f t="shared" si="2"/>
        <v>19619188</v>
      </c>
      <c r="M30" s="222">
        <f t="shared" si="3"/>
        <v>0.9154871465791048</v>
      </c>
    </row>
    <row r="31" spans="2:13" s="15" customFormat="1" ht="13.5" customHeight="1" thickBot="1">
      <c r="B31" s="341" t="s">
        <v>76</v>
      </c>
      <c r="C31" s="342" t="s">
        <v>59</v>
      </c>
      <c r="D31" s="343">
        <v>656000</v>
      </c>
      <c r="E31" s="344">
        <v>882960</v>
      </c>
      <c r="F31" s="345">
        <v>1148567</v>
      </c>
      <c r="G31" s="346"/>
      <c r="H31" s="347"/>
      <c r="I31" s="348"/>
      <c r="J31" s="231">
        <f t="shared" si="0"/>
        <v>656000</v>
      </c>
      <c r="K31" s="232">
        <f t="shared" si="1"/>
        <v>882960</v>
      </c>
      <c r="L31" s="233">
        <f t="shared" si="2"/>
        <v>1148567</v>
      </c>
      <c r="M31" s="222">
        <f t="shared" si="3"/>
        <v>1.300814306423847</v>
      </c>
    </row>
    <row r="32" spans="2:13" s="55" customFormat="1" ht="15.75" customHeight="1" thickBot="1">
      <c r="B32" s="349" t="s">
        <v>77</v>
      </c>
      <c r="C32" s="342" t="s">
        <v>60</v>
      </c>
      <c r="D32" s="343">
        <v>6538000</v>
      </c>
      <c r="E32" s="344">
        <v>6538000</v>
      </c>
      <c r="F32" s="345">
        <v>7739957</v>
      </c>
      <c r="G32" s="346"/>
      <c r="H32" s="347"/>
      <c r="I32" s="348"/>
      <c r="J32" s="231">
        <f t="shared" si="0"/>
        <v>6538000</v>
      </c>
      <c r="K32" s="232">
        <f t="shared" si="1"/>
        <v>6538000</v>
      </c>
      <c r="L32" s="233">
        <f t="shared" si="2"/>
        <v>7739957</v>
      </c>
      <c r="M32" s="222">
        <f t="shared" si="3"/>
        <v>1.1838416947078618</v>
      </c>
    </row>
    <row r="33" spans="2:13" s="55" customFormat="1" ht="15.75" customHeight="1" thickBot="1">
      <c r="B33" s="349" t="s">
        <v>78</v>
      </c>
      <c r="C33" s="342" t="s">
        <v>61</v>
      </c>
      <c r="D33" s="343"/>
      <c r="E33" s="344">
        <v>17717</v>
      </c>
      <c r="F33" s="345">
        <v>28157</v>
      </c>
      <c r="G33" s="346">
        <v>9100000</v>
      </c>
      <c r="H33" s="347">
        <v>5842189</v>
      </c>
      <c r="I33" s="348">
        <v>5259324</v>
      </c>
      <c r="J33" s="231">
        <f t="shared" si="0"/>
        <v>9100000</v>
      </c>
      <c r="K33" s="232">
        <f t="shared" si="1"/>
        <v>5859906</v>
      </c>
      <c r="L33" s="233">
        <f t="shared" si="2"/>
        <v>5287481</v>
      </c>
      <c r="M33" s="222">
        <f t="shared" si="3"/>
        <v>0.9023149859400476</v>
      </c>
    </row>
    <row r="34" spans="2:13" s="55" customFormat="1" ht="15.75" customHeight="1" thickBot="1">
      <c r="B34" s="349" t="s">
        <v>79</v>
      </c>
      <c r="C34" s="342" t="s">
        <v>62</v>
      </c>
      <c r="D34" s="343">
        <v>4900000</v>
      </c>
      <c r="E34" s="344">
        <v>4900000</v>
      </c>
      <c r="F34" s="345">
        <v>2446777</v>
      </c>
      <c r="G34" s="346"/>
      <c r="H34" s="347">
        <v>3440776</v>
      </c>
      <c r="I34" s="348">
        <v>3413199</v>
      </c>
      <c r="J34" s="231">
        <f t="shared" si="0"/>
        <v>4900000</v>
      </c>
      <c r="K34" s="232">
        <f t="shared" si="1"/>
        <v>8340776</v>
      </c>
      <c r="L34" s="233">
        <f t="shared" si="2"/>
        <v>5859976</v>
      </c>
      <c r="M34" s="222">
        <f t="shared" si="3"/>
        <v>0.7025696410022281</v>
      </c>
    </row>
    <row r="35" spans="2:13" s="55" customFormat="1" ht="15.75" customHeight="1" thickBot="1">
      <c r="B35" s="349" t="s">
        <v>80</v>
      </c>
      <c r="C35" s="342" t="s">
        <v>63</v>
      </c>
      <c r="D35" s="343">
        <v>56000</v>
      </c>
      <c r="E35" s="344">
        <v>56000</v>
      </c>
      <c r="F35" s="345">
        <v>69474</v>
      </c>
      <c r="G35" s="346"/>
      <c r="H35" s="347">
        <v>17</v>
      </c>
      <c r="I35" s="348">
        <v>17</v>
      </c>
      <c r="J35" s="231">
        <f t="shared" si="0"/>
        <v>56000</v>
      </c>
      <c r="K35" s="232">
        <f t="shared" si="1"/>
        <v>56017</v>
      </c>
      <c r="L35" s="233">
        <f t="shared" si="2"/>
        <v>69491</v>
      </c>
      <c r="M35" s="222">
        <f t="shared" si="3"/>
        <v>1.2405341235696306</v>
      </c>
    </row>
    <row r="36" spans="2:13" s="17" customFormat="1" ht="14.25" customHeight="1" thickBot="1">
      <c r="B36" s="350" t="s">
        <v>81</v>
      </c>
      <c r="C36" s="351" t="s">
        <v>38</v>
      </c>
      <c r="D36" s="343"/>
      <c r="E36" s="344"/>
      <c r="F36" s="345">
        <v>7050</v>
      </c>
      <c r="G36" s="346"/>
      <c r="H36" s="347"/>
      <c r="I36" s="348"/>
      <c r="J36" s="231">
        <f t="shared" si="0"/>
        <v>0</v>
      </c>
      <c r="K36" s="232">
        <f t="shared" si="1"/>
        <v>0</v>
      </c>
      <c r="L36" s="233">
        <f t="shared" si="2"/>
        <v>7050</v>
      </c>
      <c r="M36" s="222"/>
    </row>
    <row r="37" spans="2:13" s="17" customFormat="1" ht="15" customHeight="1" thickBot="1">
      <c r="B37" s="352" t="s">
        <v>82</v>
      </c>
      <c r="C37" s="353" t="s">
        <v>83</v>
      </c>
      <c r="D37" s="354"/>
      <c r="E37" s="355">
        <v>4639754</v>
      </c>
      <c r="F37" s="356">
        <v>4674005</v>
      </c>
      <c r="G37" s="357">
        <v>5438400</v>
      </c>
      <c r="H37" s="358">
        <v>5468400</v>
      </c>
      <c r="I37" s="359">
        <v>5467133</v>
      </c>
      <c r="J37" s="231">
        <f t="shared" si="0"/>
        <v>5438400</v>
      </c>
      <c r="K37" s="232">
        <f t="shared" si="1"/>
        <v>10108154</v>
      </c>
      <c r="L37" s="233">
        <f t="shared" si="2"/>
        <v>10141138</v>
      </c>
      <c r="M37" s="222">
        <f t="shared" si="3"/>
        <v>1.0032631081797923</v>
      </c>
    </row>
    <row r="38" spans="2:13" s="17" customFormat="1" ht="14.25" customHeight="1" thickBot="1">
      <c r="B38" s="360" t="s">
        <v>84</v>
      </c>
      <c r="C38" s="329" t="s">
        <v>85</v>
      </c>
      <c r="D38" s="330"/>
      <c r="E38" s="331">
        <v>877900</v>
      </c>
      <c r="F38" s="332">
        <v>1282400</v>
      </c>
      <c r="G38" s="216"/>
      <c r="H38" s="217"/>
      <c r="I38" s="218"/>
      <c r="J38" s="219">
        <f t="shared" si="0"/>
        <v>0</v>
      </c>
      <c r="K38" s="220">
        <f t="shared" si="1"/>
        <v>877900</v>
      </c>
      <c r="L38" s="221">
        <f t="shared" si="2"/>
        <v>1282400</v>
      </c>
      <c r="M38" s="222">
        <f t="shared" si="3"/>
        <v>1.4607586285453924</v>
      </c>
    </row>
    <row r="39" spans="2:13" s="17" customFormat="1" ht="16.5" customHeight="1" thickBot="1">
      <c r="B39" s="361" t="s">
        <v>86</v>
      </c>
      <c r="C39" s="362" t="s">
        <v>87</v>
      </c>
      <c r="D39" s="363"/>
      <c r="E39" s="364">
        <v>877900</v>
      </c>
      <c r="F39" s="365">
        <v>1282400</v>
      </c>
      <c r="G39" s="366"/>
      <c r="H39" s="367"/>
      <c r="I39" s="368"/>
      <c r="J39" s="231">
        <f t="shared" si="0"/>
        <v>0</v>
      </c>
      <c r="K39" s="232">
        <f t="shared" si="1"/>
        <v>877900</v>
      </c>
      <c r="L39" s="233">
        <f t="shared" si="2"/>
        <v>1282400</v>
      </c>
      <c r="M39" s="222">
        <f t="shared" si="3"/>
        <v>1.4607586285453924</v>
      </c>
    </row>
    <row r="40" spans="2:13" s="17" customFormat="1" ht="16.5" customHeight="1" thickBot="1">
      <c r="B40" s="360" t="s">
        <v>110</v>
      </c>
      <c r="C40" s="369" t="s">
        <v>131</v>
      </c>
      <c r="D40" s="331"/>
      <c r="E40" s="331">
        <f>E41+E42</f>
        <v>1351675</v>
      </c>
      <c r="F40" s="332">
        <f>F41+F42</f>
        <v>1351675</v>
      </c>
      <c r="G40" s="370"/>
      <c r="H40" s="371"/>
      <c r="I40" s="372"/>
      <c r="J40" s="219">
        <f t="shared" si="0"/>
        <v>0</v>
      </c>
      <c r="K40" s="220">
        <f t="shared" si="1"/>
        <v>1351675</v>
      </c>
      <c r="L40" s="221">
        <f t="shared" si="2"/>
        <v>1351675</v>
      </c>
      <c r="M40" s="222">
        <f t="shared" si="3"/>
        <v>1</v>
      </c>
    </row>
    <row r="41" spans="2:13" s="17" customFormat="1" ht="37.5" customHeight="1" thickBot="1">
      <c r="B41" s="373" t="s">
        <v>88</v>
      </c>
      <c r="C41" s="374" t="s">
        <v>132</v>
      </c>
      <c r="D41" s="336"/>
      <c r="E41" s="336">
        <v>451675</v>
      </c>
      <c r="F41" s="337">
        <v>451675</v>
      </c>
      <c r="G41" s="338"/>
      <c r="H41" s="339"/>
      <c r="I41" s="340"/>
      <c r="J41" s="231">
        <f t="shared" si="0"/>
        <v>0</v>
      </c>
      <c r="K41" s="232">
        <f t="shared" si="1"/>
        <v>451675</v>
      </c>
      <c r="L41" s="233">
        <f t="shared" si="2"/>
        <v>451675</v>
      </c>
      <c r="M41" s="222">
        <f t="shared" si="3"/>
        <v>1</v>
      </c>
    </row>
    <row r="42" spans="2:13" s="17" customFormat="1" ht="27" customHeight="1" thickBot="1">
      <c r="B42" s="352" t="s">
        <v>133</v>
      </c>
      <c r="C42" s="375" t="s">
        <v>111</v>
      </c>
      <c r="D42" s="355"/>
      <c r="E42" s="355">
        <v>900000</v>
      </c>
      <c r="F42" s="355">
        <v>900000</v>
      </c>
      <c r="G42" s="376"/>
      <c r="H42" s="376"/>
      <c r="I42" s="376"/>
      <c r="J42" s="231">
        <f t="shared" si="0"/>
        <v>0</v>
      </c>
      <c r="K42" s="232">
        <f t="shared" si="1"/>
        <v>900000</v>
      </c>
      <c r="L42" s="233">
        <f t="shared" si="2"/>
        <v>900000</v>
      </c>
      <c r="M42" s="222">
        <f t="shared" si="3"/>
        <v>1</v>
      </c>
    </row>
    <row r="43" spans="2:13" s="17" customFormat="1" ht="15" customHeight="1" thickBot="1">
      <c r="B43" s="360" t="s">
        <v>112</v>
      </c>
      <c r="C43" s="369" t="s">
        <v>33</v>
      </c>
      <c r="D43" s="331"/>
      <c r="E43" s="331">
        <f>E44+E45</f>
        <v>23774962</v>
      </c>
      <c r="F43" s="331">
        <f>F44+F45</f>
        <v>22774962</v>
      </c>
      <c r="G43" s="377"/>
      <c r="H43" s="377"/>
      <c r="I43" s="377"/>
      <c r="J43" s="219">
        <f t="shared" si="0"/>
        <v>0</v>
      </c>
      <c r="K43" s="220">
        <f t="shared" si="1"/>
        <v>23774962</v>
      </c>
      <c r="L43" s="221">
        <f t="shared" si="2"/>
        <v>22774962</v>
      </c>
      <c r="M43" s="222">
        <f t="shared" si="3"/>
        <v>0.9579389443398479</v>
      </c>
    </row>
    <row r="44" spans="2:13" s="17" customFormat="1" ht="30" customHeight="1" thickBot="1">
      <c r="B44" s="378" t="s">
        <v>113</v>
      </c>
      <c r="C44" s="379" t="s">
        <v>134</v>
      </c>
      <c r="D44" s="380"/>
      <c r="E44" s="380">
        <v>2000000</v>
      </c>
      <c r="F44" s="380">
        <v>1000000</v>
      </c>
      <c r="G44" s="381"/>
      <c r="H44" s="381"/>
      <c r="I44" s="381"/>
      <c r="J44" s="231">
        <f t="shared" si="0"/>
        <v>0</v>
      </c>
      <c r="K44" s="232">
        <f t="shared" si="1"/>
        <v>2000000</v>
      </c>
      <c r="L44" s="233">
        <f t="shared" si="2"/>
        <v>1000000</v>
      </c>
      <c r="M44" s="222">
        <f t="shared" si="3"/>
        <v>0.5</v>
      </c>
    </row>
    <row r="45" spans="2:13" s="17" customFormat="1" ht="14.25" customHeight="1" thickBot="1">
      <c r="B45" s="382" t="s">
        <v>135</v>
      </c>
      <c r="C45" s="383" t="s">
        <v>136</v>
      </c>
      <c r="D45" s="384"/>
      <c r="E45" s="384">
        <f>E46</f>
        <v>21774962</v>
      </c>
      <c r="F45" s="384">
        <f>F46+F47</f>
        <v>21774962</v>
      </c>
      <c r="G45" s="385"/>
      <c r="H45" s="385"/>
      <c r="I45" s="385"/>
      <c r="J45" s="231">
        <f t="shared" si="0"/>
        <v>0</v>
      </c>
      <c r="K45" s="232">
        <f t="shared" si="1"/>
        <v>21774962</v>
      </c>
      <c r="L45" s="233">
        <f t="shared" si="2"/>
        <v>21774962</v>
      </c>
      <c r="M45" s="222">
        <f t="shared" si="3"/>
        <v>1</v>
      </c>
    </row>
    <row r="46" spans="2:13" s="17" customFormat="1" ht="14.25" customHeight="1" thickBot="1">
      <c r="B46" s="350" t="s">
        <v>137</v>
      </c>
      <c r="C46" s="386" t="s">
        <v>138</v>
      </c>
      <c r="D46" s="344"/>
      <c r="E46" s="344">
        <v>21774962</v>
      </c>
      <c r="F46" s="344">
        <v>21735447</v>
      </c>
      <c r="G46" s="387"/>
      <c r="H46" s="387"/>
      <c r="I46" s="387"/>
      <c r="J46" s="231">
        <f t="shared" si="0"/>
        <v>0</v>
      </c>
      <c r="K46" s="232">
        <f t="shared" si="1"/>
        <v>21774962</v>
      </c>
      <c r="L46" s="233">
        <f t="shared" si="2"/>
        <v>21735447</v>
      </c>
      <c r="M46" s="222">
        <f t="shared" si="3"/>
        <v>0.9981853010811225</v>
      </c>
    </row>
    <row r="47" spans="2:13" s="17" customFormat="1" ht="14.25" customHeight="1" thickBot="1">
      <c r="B47" s="350" t="s">
        <v>139</v>
      </c>
      <c r="C47" s="386" t="s">
        <v>140</v>
      </c>
      <c r="D47" s="344"/>
      <c r="E47" s="344"/>
      <c r="F47" s="344">
        <v>39515</v>
      </c>
      <c r="G47" s="387"/>
      <c r="H47" s="387"/>
      <c r="I47" s="387"/>
      <c r="J47" s="231">
        <f t="shared" si="0"/>
        <v>0</v>
      </c>
      <c r="K47" s="232">
        <f t="shared" si="1"/>
        <v>0</v>
      </c>
      <c r="L47" s="233">
        <f t="shared" si="2"/>
        <v>39515</v>
      </c>
      <c r="M47" s="222"/>
    </row>
    <row r="48" spans="2:13" s="111" customFormat="1" ht="16.5" thickBot="1">
      <c r="B48" s="388" t="s">
        <v>114</v>
      </c>
      <c r="C48" s="389" t="s">
        <v>89</v>
      </c>
      <c r="D48" s="390">
        <f>D6+D14+D18+D28</f>
        <v>264726699</v>
      </c>
      <c r="E48" s="391">
        <f>E6+E14+E18+E28+E38+E40+E43</f>
        <v>389753470</v>
      </c>
      <c r="F48" s="392">
        <f>F6+F14+F18+F28+F38+F40+F43</f>
        <v>432816668</v>
      </c>
      <c r="G48" s="390">
        <f>G28</f>
        <v>14687400</v>
      </c>
      <c r="H48" s="393">
        <f>H28</f>
        <v>22901708</v>
      </c>
      <c r="I48" s="394">
        <f>I28</f>
        <v>21596839</v>
      </c>
      <c r="J48" s="395">
        <f t="shared" si="0"/>
        <v>279414099</v>
      </c>
      <c r="K48" s="396">
        <f t="shared" si="1"/>
        <v>412655178</v>
      </c>
      <c r="L48" s="397">
        <f t="shared" si="2"/>
        <v>454413507</v>
      </c>
      <c r="M48" s="222">
        <f t="shared" si="3"/>
        <v>1.1011942445564078</v>
      </c>
    </row>
    <row r="49" spans="2:13" s="113" customFormat="1" ht="14.25" customHeight="1" thickBot="1">
      <c r="B49" s="398" t="s">
        <v>115</v>
      </c>
      <c r="C49" s="399" t="s">
        <v>21</v>
      </c>
      <c r="D49" s="400"/>
      <c r="E49" s="400"/>
      <c r="F49" s="401">
        <v>5105691</v>
      </c>
      <c r="G49" s="402">
        <v>90581783</v>
      </c>
      <c r="H49" s="403">
        <v>94310695</v>
      </c>
      <c r="I49" s="404">
        <v>94310695</v>
      </c>
      <c r="J49" s="405"/>
      <c r="K49" s="406"/>
      <c r="L49" s="407">
        <v>5105691</v>
      </c>
      <c r="M49" s="222"/>
    </row>
    <row r="50" spans="2:13" s="113" customFormat="1" ht="14.25" customHeight="1" thickBot="1">
      <c r="B50" s="398" t="s">
        <v>117</v>
      </c>
      <c r="C50" s="399" t="s">
        <v>104</v>
      </c>
      <c r="D50" s="400"/>
      <c r="E50" s="400">
        <v>34521451</v>
      </c>
      <c r="F50" s="401">
        <v>34521451</v>
      </c>
      <c r="G50" s="402"/>
      <c r="H50" s="403">
        <v>2556531</v>
      </c>
      <c r="I50" s="404">
        <v>2556531</v>
      </c>
      <c r="J50" s="405">
        <f t="shared" si="0"/>
        <v>0</v>
      </c>
      <c r="K50" s="406">
        <f t="shared" si="1"/>
        <v>37077982</v>
      </c>
      <c r="L50" s="407">
        <f t="shared" si="2"/>
        <v>37077982</v>
      </c>
      <c r="M50" s="222">
        <f t="shared" si="3"/>
        <v>1</v>
      </c>
    </row>
    <row r="51" spans="2:13" s="113" customFormat="1" ht="15" customHeight="1" thickBot="1">
      <c r="B51" s="408" t="s">
        <v>116</v>
      </c>
      <c r="C51" s="409" t="s">
        <v>105</v>
      </c>
      <c r="D51" s="410">
        <f>D48</f>
        <v>264726699</v>
      </c>
      <c r="E51" s="411">
        <f>E48+E49+E50</f>
        <v>424274921</v>
      </c>
      <c r="F51" s="412">
        <f>F48+F49+F50</f>
        <v>472443810</v>
      </c>
      <c r="G51" s="410">
        <f>G48+G49</f>
        <v>105269183</v>
      </c>
      <c r="H51" s="413">
        <f>H48+H49+H50</f>
        <v>119768934</v>
      </c>
      <c r="I51" s="414">
        <f>I48+I49+I50</f>
        <v>118464065</v>
      </c>
      <c r="J51" s="415">
        <f>SUM(J48:J50)</f>
        <v>279414099</v>
      </c>
      <c r="K51" s="416">
        <f>SUM(K48:K50)</f>
        <v>449733160</v>
      </c>
      <c r="L51" s="417">
        <f>SUM(L48:L50)</f>
        <v>496597180</v>
      </c>
      <c r="M51" s="222">
        <f t="shared" si="3"/>
        <v>1.1042040573570338</v>
      </c>
    </row>
    <row r="52" spans="2:13" s="112" customFormat="1" ht="12.75">
      <c r="B52" s="168"/>
      <c r="C52" s="5"/>
      <c r="D52" s="169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2:13" s="112" customFormat="1" ht="12.75">
      <c r="B53" s="168"/>
      <c r="C53" s="5"/>
      <c r="D53" s="169"/>
      <c r="E53" s="169"/>
      <c r="F53" s="169"/>
      <c r="G53" s="169"/>
      <c r="H53" s="169"/>
      <c r="I53" s="169"/>
      <c r="J53" s="169"/>
      <c r="K53" s="169"/>
      <c r="L53" s="169"/>
      <c r="M53" s="169"/>
    </row>
    <row r="54" spans="2:13" s="112" customFormat="1" ht="12.75">
      <c r="B54" s="168"/>
      <c r="C54" s="5"/>
      <c r="D54" s="169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2:13" s="112" customFormat="1" ht="12.75">
      <c r="B55" s="168"/>
      <c r="C55" s="5"/>
      <c r="D55" s="169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2:13" s="112" customFormat="1" ht="12.75">
      <c r="B56" s="168"/>
      <c r="C56" s="5"/>
      <c r="D56" s="169"/>
      <c r="E56" s="169"/>
      <c r="F56" s="169"/>
      <c r="G56" s="169"/>
      <c r="H56" s="169"/>
      <c r="I56" s="169"/>
      <c r="J56" s="169"/>
      <c r="K56" s="169"/>
      <c r="L56" s="169"/>
      <c r="M56" s="169"/>
    </row>
    <row r="57" spans="2:13" s="112" customFormat="1" ht="12.75">
      <c r="B57" s="168"/>
      <c r="C57" s="5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2:13" s="112" customFormat="1" ht="12.75">
      <c r="B58" s="168"/>
      <c r="C58" s="5"/>
      <c r="D58" s="169"/>
      <c r="E58" s="169"/>
      <c r="F58" s="169"/>
      <c r="G58" s="169"/>
      <c r="H58" s="169"/>
      <c r="I58" s="169"/>
      <c r="J58" s="169"/>
      <c r="K58" s="169"/>
      <c r="L58" s="169"/>
      <c r="M58" s="169"/>
    </row>
    <row r="59" spans="2:13" s="112" customFormat="1" ht="12.75">
      <c r="B59" s="168"/>
      <c r="C59" s="5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2:13" s="112" customFormat="1" ht="12.75">
      <c r="B60" s="168"/>
      <c r="C60" s="5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2:13" s="112" customFormat="1" ht="12.75">
      <c r="B61" s="168"/>
      <c r="C61" s="5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2:13" s="112" customFormat="1" ht="12.75">
      <c r="B62" s="168"/>
      <c r="C62" s="5"/>
      <c r="D62" s="169"/>
      <c r="E62" s="169"/>
      <c r="F62" s="169"/>
      <c r="G62" s="169"/>
      <c r="H62" s="169"/>
      <c r="I62" s="169"/>
      <c r="J62" s="169"/>
      <c r="K62" s="169"/>
      <c r="L62" s="169"/>
      <c r="M62" s="169"/>
    </row>
    <row r="63" spans="2:13" s="112" customFormat="1" ht="12.75">
      <c r="B63" s="168"/>
      <c r="C63" s="5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2:13" s="112" customFormat="1" ht="12.75">
      <c r="B64" s="168"/>
      <c r="C64" s="5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</sheetData>
  <sheetProtection/>
  <mergeCells count="3">
    <mergeCell ref="B3:I3"/>
    <mergeCell ref="B4:I4"/>
    <mergeCell ref="J4:M4"/>
  </mergeCells>
  <printOptions/>
  <pageMargins left="0.25" right="0.25" top="0.75" bottom="0.75" header="0.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7">
      <selection activeCell="L23" sqref="L23"/>
    </sheetView>
  </sheetViews>
  <sheetFormatPr defaultColWidth="9.00390625" defaultRowHeight="12.75"/>
  <cols>
    <col min="1" max="1" width="10.125" style="0" customWidth="1"/>
    <col min="2" max="2" width="54.125" style="19" customWidth="1"/>
    <col min="3" max="3" width="19.375" style="0" customWidth="1"/>
    <col min="4" max="4" width="19.875" style="0" customWidth="1"/>
    <col min="5" max="5" width="17.625" style="0" customWidth="1"/>
    <col min="6" max="6" width="4.25390625" style="0" customWidth="1"/>
    <col min="7" max="7" width="16.875" style="0" customWidth="1"/>
    <col min="8" max="8" width="14.75390625" style="0" customWidth="1"/>
    <col min="9" max="9" width="15.625" style="0" customWidth="1"/>
    <col min="10" max="10" width="14.75390625" style="8" customWidth="1"/>
    <col min="11" max="11" width="13.75390625" style="8" customWidth="1"/>
    <col min="12" max="12" width="15.00390625" style="0" customWidth="1"/>
    <col min="13" max="14" width="12.25390625" style="0" customWidth="1"/>
  </cols>
  <sheetData>
    <row r="1" spans="1:13" ht="22.5" customHeight="1">
      <c r="A1" s="436" t="s">
        <v>97</v>
      </c>
      <c r="B1" s="436"/>
      <c r="C1" s="436"/>
      <c r="D1" s="436"/>
      <c r="E1" s="436"/>
      <c r="F1" s="436"/>
      <c r="G1" s="436"/>
      <c r="H1" s="436"/>
      <c r="I1" s="436"/>
      <c r="J1" s="32"/>
      <c r="K1" s="32"/>
      <c r="L1" s="31"/>
      <c r="M1" s="31"/>
    </row>
    <row r="2" spans="1:13" s="1" customFormat="1" ht="15" customHeight="1">
      <c r="A2" s="433"/>
      <c r="B2" s="433"/>
      <c r="C2" s="433"/>
      <c r="D2" s="433"/>
      <c r="E2" s="433"/>
      <c r="F2" s="433"/>
      <c r="G2" s="433"/>
      <c r="H2" s="433"/>
      <c r="I2" s="433"/>
      <c r="J2" s="34"/>
      <c r="K2" s="34"/>
      <c r="L2" s="33"/>
      <c r="M2" s="33"/>
    </row>
    <row r="3" spans="1:14" s="2" customFormat="1" ht="29.25" customHeight="1" thickBot="1">
      <c r="A3" s="429" t="s">
        <v>141</v>
      </c>
      <c r="B3" s="430"/>
      <c r="C3" s="431"/>
      <c r="D3" s="431"/>
      <c r="E3" s="431"/>
      <c r="F3" s="430"/>
      <c r="G3" s="431"/>
      <c r="H3" s="431"/>
      <c r="I3" s="431"/>
      <c r="J3" s="432"/>
      <c r="K3" s="432"/>
      <c r="L3" s="432"/>
      <c r="M3" s="56"/>
      <c r="N3" s="21"/>
    </row>
    <row r="4" spans="1:14" s="3" customFormat="1" ht="48.75" customHeight="1" thickBot="1">
      <c r="A4" s="35" t="str">
        <f>'[1]1.1.mell.'!A3</f>
        <v>Sorszám</v>
      </c>
      <c r="B4" s="79" t="str">
        <f>'[1]1.1.mell.'!B3</f>
        <v>Előirányzat-csoport, kiemelt előirányzat megnevezése</v>
      </c>
      <c r="C4" s="96" t="s">
        <v>24</v>
      </c>
      <c r="D4" s="97" t="s">
        <v>25</v>
      </c>
      <c r="E4" s="98" t="s">
        <v>41</v>
      </c>
      <c r="F4" s="87"/>
      <c r="G4" s="60" t="s">
        <v>22</v>
      </c>
      <c r="H4" s="61" t="s">
        <v>23</v>
      </c>
      <c r="I4" s="62" t="s">
        <v>42</v>
      </c>
      <c r="J4" s="426" t="s">
        <v>40</v>
      </c>
      <c r="K4" s="427"/>
      <c r="L4" s="428"/>
      <c r="M4" s="424" t="s">
        <v>96</v>
      </c>
      <c r="N4" s="24"/>
    </row>
    <row r="5" spans="1:14" s="4" customFormat="1" ht="18.75" customHeight="1" thickBot="1">
      <c r="A5" s="36"/>
      <c r="B5" s="38"/>
      <c r="C5" s="99"/>
      <c r="D5" s="37"/>
      <c r="E5" s="100"/>
      <c r="F5" s="88"/>
      <c r="G5" s="63"/>
      <c r="H5" s="38"/>
      <c r="I5" s="64"/>
      <c r="J5" s="101" t="s">
        <v>45</v>
      </c>
      <c r="K5" s="52" t="s">
        <v>47</v>
      </c>
      <c r="L5" s="57" t="s">
        <v>46</v>
      </c>
      <c r="M5" s="425"/>
      <c r="N5" s="25"/>
    </row>
    <row r="6" spans="1:14" s="14" customFormat="1" ht="26.25" customHeight="1" thickBot="1">
      <c r="A6" s="39" t="s">
        <v>2</v>
      </c>
      <c r="B6" s="80" t="s">
        <v>7</v>
      </c>
      <c r="C6" s="170">
        <f>C7+C8+C9+C10+C11</f>
        <v>159612083</v>
      </c>
      <c r="D6" s="171">
        <f>D7+D8+D9+D10+D11</f>
        <v>243147000</v>
      </c>
      <c r="E6" s="66">
        <f>E7+E8+E9+E10+E11</f>
        <v>229723524</v>
      </c>
      <c r="F6" s="89"/>
      <c r="G6" s="65">
        <f>G7+G8+G9</f>
        <v>105269183</v>
      </c>
      <c r="H6" s="40">
        <f>H7+H8+H9</f>
        <v>111853872</v>
      </c>
      <c r="I6" s="66">
        <f>I7+I8+I9</f>
        <v>109676464</v>
      </c>
      <c r="J6" s="102">
        <f>C6+G6</f>
        <v>264881266</v>
      </c>
      <c r="K6" s="41">
        <f>D6+H6</f>
        <v>355000872</v>
      </c>
      <c r="L6" s="58">
        <f>E6+I6</f>
        <v>339399988</v>
      </c>
      <c r="M6" s="196">
        <f>L6/K6</f>
        <v>0.9560539558336634</v>
      </c>
      <c r="N6" s="20"/>
    </row>
    <row r="7" spans="1:16" s="2" customFormat="1" ht="26.25" customHeight="1" thickBot="1">
      <c r="A7" s="42" t="s">
        <v>8</v>
      </c>
      <c r="B7" s="81" t="s">
        <v>9</v>
      </c>
      <c r="C7" s="127">
        <v>59422020</v>
      </c>
      <c r="D7" s="128">
        <v>99610030</v>
      </c>
      <c r="E7" s="129">
        <v>96188385</v>
      </c>
      <c r="F7" s="90"/>
      <c r="G7" s="103">
        <v>68138334</v>
      </c>
      <c r="H7" s="43">
        <v>69595036</v>
      </c>
      <c r="I7" s="67">
        <v>68362146</v>
      </c>
      <c r="J7" s="190">
        <f aca="true" t="shared" si="0" ref="J7:J21">C7+G7</f>
        <v>127560354</v>
      </c>
      <c r="K7" s="191">
        <f aca="true" t="shared" si="1" ref="K7:K21">D7+H7</f>
        <v>169205066</v>
      </c>
      <c r="L7" s="192">
        <f aca="true" t="shared" si="2" ref="L7:L21">E7+I7</f>
        <v>164550531</v>
      </c>
      <c r="M7" s="201">
        <f aca="true" t="shared" si="3" ref="M7:M21">L7/K7</f>
        <v>0.9724917515176525</v>
      </c>
      <c r="N7" s="20"/>
      <c r="P7" s="7"/>
    </row>
    <row r="8" spans="1:14" s="2" customFormat="1" ht="36.75" customHeight="1" thickBot="1">
      <c r="A8" s="44" t="s">
        <v>3</v>
      </c>
      <c r="B8" s="82" t="s">
        <v>10</v>
      </c>
      <c r="C8" s="130">
        <v>13035014</v>
      </c>
      <c r="D8" s="131">
        <v>17689091</v>
      </c>
      <c r="E8" s="132">
        <v>17679001</v>
      </c>
      <c r="F8" s="91"/>
      <c r="G8" s="104">
        <v>15228849</v>
      </c>
      <c r="H8" s="45">
        <v>15664303</v>
      </c>
      <c r="I8" s="69">
        <v>15664303</v>
      </c>
      <c r="J8" s="190">
        <f t="shared" si="0"/>
        <v>28263863</v>
      </c>
      <c r="K8" s="191">
        <f t="shared" si="1"/>
        <v>33353394</v>
      </c>
      <c r="L8" s="192">
        <f t="shared" si="2"/>
        <v>33343304</v>
      </c>
      <c r="M8" s="201">
        <f t="shared" si="3"/>
        <v>0.9996974820613458</v>
      </c>
      <c r="N8" s="20"/>
    </row>
    <row r="9" spans="1:14" s="2" customFormat="1" ht="21" customHeight="1" thickBot="1">
      <c r="A9" s="44" t="s">
        <v>11</v>
      </c>
      <c r="B9" s="82" t="s">
        <v>12</v>
      </c>
      <c r="C9" s="130">
        <v>62613177</v>
      </c>
      <c r="D9" s="131">
        <v>85928835</v>
      </c>
      <c r="E9" s="132">
        <v>82797146</v>
      </c>
      <c r="F9" s="91"/>
      <c r="G9" s="104">
        <v>21902000</v>
      </c>
      <c r="H9" s="45">
        <v>26594533</v>
      </c>
      <c r="I9" s="69">
        <v>25650015</v>
      </c>
      <c r="J9" s="190">
        <f t="shared" si="0"/>
        <v>84515177</v>
      </c>
      <c r="K9" s="191">
        <f t="shared" si="1"/>
        <v>112523368</v>
      </c>
      <c r="L9" s="192">
        <f t="shared" si="2"/>
        <v>108447161</v>
      </c>
      <c r="M9" s="201">
        <f t="shared" si="3"/>
        <v>0.963774573473485</v>
      </c>
      <c r="N9" s="20"/>
    </row>
    <row r="10" spans="1:14" s="2" customFormat="1" ht="33.75" customHeight="1" thickBot="1">
      <c r="A10" s="44" t="s">
        <v>13</v>
      </c>
      <c r="B10" s="82" t="s">
        <v>14</v>
      </c>
      <c r="C10" s="130">
        <v>5000000</v>
      </c>
      <c r="D10" s="131">
        <v>6127000</v>
      </c>
      <c r="E10" s="132">
        <v>4806772</v>
      </c>
      <c r="F10" s="91"/>
      <c r="G10" s="68"/>
      <c r="H10" s="46"/>
      <c r="I10" s="70"/>
      <c r="J10" s="190">
        <f t="shared" si="0"/>
        <v>5000000</v>
      </c>
      <c r="K10" s="191">
        <f t="shared" si="1"/>
        <v>6127000</v>
      </c>
      <c r="L10" s="192">
        <f t="shared" si="2"/>
        <v>4806772</v>
      </c>
      <c r="M10" s="201">
        <f t="shared" si="3"/>
        <v>0.7845229312877428</v>
      </c>
      <c r="N10" s="20"/>
    </row>
    <row r="11" spans="1:14" s="30" customFormat="1" ht="21" customHeight="1" thickBot="1">
      <c r="A11" s="44" t="s">
        <v>15</v>
      </c>
      <c r="B11" s="83" t="s">
        <v>16</v>
      </c>
      <c r="C11" s="130">
        <v>19541872</v>
      </c>
      <c r="D11" s="131">
        <v>33792044</v>
      </c>
      <c r="E11" s="133">
        <v>28252220</v>
      </c>
      <c r="F11" s="92"/>
      <c r="G11" s="71"/>
      <c r="H11" s="48"/>
      <c r="I11" s="72"/>
      <c r="J11" s="190">
        <f t="shared" si="0"/>
        <v>19541872</v>
      </c>
      <c r="K11" s="191">
        <f t="shared" si="1"/>
        <v>33792044</v>
      </c>
      <c r="L11" s="192">
        <f t="shared" si="2"/>
        <v>28252220</v>
      </c>
      <c r="M11" s="201">
        <f t="shared" si="3"/>
        <v>0.8360612930073126</v>
      </c>
      <c r="N11" s="27"/>
    </row>
    <row r="12" spans="1:14" s="30" customFormat="1" ht="34.5" customHeight="1" thickBot="1">
      <c r="A12" s="50" t="s">
        <v>106</v>
      </c>
      <c r="B12" s="157" t="s">
        <v>142</v>
      </c>
      <c r="C12" s="162"/>
      <c r="D12" s="134">
        <v>11937852</v>
      </c>
      <c r="E12" s="135">
        <v>11937852</v>
      </c>
      <c r="F12" s="93"/>
      <c r="G12" s="73"/>
      <c r="H12" s="51"/>
      <c r="I12" s="74"/>
      <c r="J12" s="190">
        <f t="shared" si="0"/>
        <v>0</v>
      </c>
      <c r="K12" s="191">
        <f t="shared" si="1"/>
        <v>11937852</v>
      </c>
      <c r="L12" s="192">
        <f t="shared" si="2"/>
        <v>11937852</v>
      </c>
      <c r="M12" s="201">
        <f t="shared" si="3"/>
        <v>1</v>
      </c>
      <c r="N12" s="27"/>
    </row>
    <row r="13" spans="1:14" s="2" customFormat="1" ht="36" customHeight="1" thickBot="1">
      <c r="A13" s="44" t="s">
        <v>43</v>
      </c>
      <c r="B13" s="84" t="s">
        <v>143</v>
      </c>
      <c r="C13" s="136">
        <v>8072864</v>
      </c>
      <c r="D13" s="137">
        <v>12421057</v>
      </c>
      <c r="E13" s="138">
        <v>12414368</v>
      </c>
      <c r="F13" s="92"/>
      <c r="G13" s="71"/>
      <c r="H13" s="47"/>
      <c r="I13" s="75"/>
      <c r="J13" s="190">
        <f t="shared" si="0"/>
        <v>8072864</v>
      </c>
      <c r="K13" s="191">
        <f t="shared" si="1"/>
        <v>12421057</v>
      </c>
      <c r="L13" s="192">
        <f t="shared" si="2"/>
        <v>12414368</v>
      </c>
      <c r="M13" s="201">
        <f t="shared" si="3"/>
        <v>0.9994614790029545</v>
      </c>
      <c r="N13" s="20"/>
    </row>
    <row r="14" spans="1:14" s="5" customFormat="1" ht="39" customHeight="1" thickBot="1">
      <c r="A14" s="44" t="s">
        <v>39</v>
      </c>
      <c r="B14" s="85" t="s">
        <v>144</v>
      </c>
      <c r="C14" s="136">
        <v>4750000</v>
      </c>
      <c r="D14" s="137">
        <v>3900000</v>
      </c>
      <c r="E14" s="138">
        <v>3900000</v>
      </c>
      <c r="F14" s="92"/>
      <c r="G14" s="76"/>
      <c r="H14" s="47"/>
      <c r="I14" s="75"/>
      <c r="J14" s="190">
        <f t="shared" si="0"/>
        <v>4750000</v>
      </c>
      <c r="K14" s="191">
        <f t="shared" si="1"/>
        <v>3900000</v>
      </c>
      <c r="L14" s="192">
        <f t="shared" si="2"/>
        <v>3900000</v>
      </c>
      <c r="M14" s="201">
        <f t="shared" si="3"/>
        <v>1</v>
      </c>
      <c r="N14" s="26"/>
    </row>
    <row r="15" spans="1:14" s="5" customFormat="1" ht="40.5" customHeight="1" thickBot="1">
      <c r="A15" s="59" t="s">
        <v>44</v>
      </c>
      <c r="B15" s="86" t="s">
        <v>18</v>
      </c>
      <c r="C15" s="139">
        <v>6719008</v>
      </c>
      <c r="D15" s="140">
        <v>5533135</v>
      </c>
      <c r="E15" s="138"/>
      <c r="F15" s="92"/>
      <c r="G15" s="77"/>
      <c r="H15" s="49"/>
      <c r="I15" s="78"/>
      <c r="J15" s="190">
        <f t="shared" si="0"/>
        <v>6719008</v>
      </c>
      <c r="K15" s="191">
        <f t="shared" si="1"/>
        <v>5533135</v>
      </c>
      <c r="L15" s="192">
        <f t="shared" si="2"/>
        <v>0</v>
      </c>
      <c r="M15" s="201">
        <f t="shared" si="3"/>
        <v>0</v>
      </c>
      <c r="N15" s="26"/>
    </row>
    <row r="16" spans="1:14" s="14" customFormat="1" ht="19.5" customHeight="1" thickBot="1">
      <c r="A16" s="121" t="s">
        <v>4</v>
      </c>
      <c r="B16" s="122" t="s">
        <v>17</v>
      </c>
      <c r="C16" s="141">
        <v>14532833</v>
      </c>
      <c r="D16" s="142">
        <v>43502193</v>
      </c>
      <c r="E16" s="143">
        <v>43415615</v>
      </c>
      <c r="F16" s="124"/>
      <c r="G16" s="125"/>
      <c r="H16" s="126">
        <v>2158970</v>
      </c>
      <c r="I16" s="123">
        <v>2158970</v>
      </c>
      <c r="J16" s="190">
        <f t="shared" si="0"/>
        <v>14532833</v>
      </c>
      <c r="K16" s="191">
        <f t="shared" si="1"/>
        <v>45661163</v>
      </c>
      <c r="L16" s="192">
        <f t="shared" si="2"/>
        <v>45574585</v>
      </c>
      <c r="M16" s="201">
        <f t="shared" si="3"/>
        <v>0.9981039028725571</v>
      </c>
      <c r="N16" s="20"/>
    </row>
    <row r="17" spans="1:14" s="1" customFormat="1" ht="19.5" customHeight="1" thickBot="1">
      <c r="A17" s="172" t="s">
        <v>145</v>
      </c>
      <c r="B17" s="173" t="s">
        <v>146</v>
      </c>
      <c r="C17" s="174"/>
      <c r="D17" s="175">
        <v>36303840</v>
      </c>
      <c r="E17" s="176">
        <v>36303840</v>
      </c>
      <c r="F17" s="94"/>
      <c r="G17" s="187"/>
      <c r="H17" s="188">
        <v>5756092</v>
      </c>
      <c r="I17" s="189">
        <v>5756092</v>
      </c>
      <c r="J17" s="190">
        <f t="shared" si="0"/>
        <v>0</v>
      </c>
      <c r="K17" s="191">
        <f t="shared" si="1"/>
        <v>42059932</v>
      </c>
      <c r="L17" s="192">
        <f t="shared" si="2"/>
        <v>42059932</v>
      </c>
      <c r="M17" s="201">
        <f t="shared" si="3"/>
        <v>1</v>
      </c>
      <c r="N17" s="20"/>
    </row>
    <row r="18" spans="1:14" s="1" customFormat="1" ht="24" customHeight="1" thickBot="1">
      <c r="A18" s="177" t="s">
        <v>107</v>
      </c>
      <c r="B18" s="178" t="s">
        <v>147</v>
      </c>
      <c r="C18" s="179"/>
      <c r="D18" s="180">
        <v>2000000</v>
      </c>
      <c r="E18" s="181">
        <v>2000000</v>
      </c>
      <c r="F18" s="95"/>
      <c r="G18" s="184"/>
      <c r="H18" s="185"/>
      <c r="I18" s="186"/>
      <c r="J18" s="102">
        <f t="shared" si="0"/>
        <v>0</v>
      </c>
      <c r="K18" s="41">
        <f t="shared" si="1"/>
        <v>2000000</v>
      </c>
      <c r="L18" s="58">
        <f t="shared" si="2"/>
        <v>2000000</v>
      </c>
      <c r="M18" s="196">
        <f t="shared" si="3"/>
        <v>1</v>
      </c>
      <c r="N18" s="20"/>
    </row>
    <row r="19" spans="1:14" s="29" customFormat="1" ht="37.5" customHeight="1" thickBot="1">
      <c r="A19" s="118" t="s">
        <v>148</v>
      </c>
      <c r="B19" s="119" t="s">
        <v>19</v>
      </c>
      <c r="C19" s="144">
        <f>C6+C16+C17+C18</f>
        <v>174144916</v>
      </c>
      <c r="D19" s="145">
        <f>D6+D16+D17+D18</f>
        <v>324953033</v>
      </c>
      <c r="E19" s="146">
        <f>E6+E16+E17+E18</f>
        <v>311442979</v>
      </c>
      <c r="F19" s="115"/>
      <c r="G19" s="116">
        <f>G6+G16+G17+G18</f>
        <v>105269183</v>
      </c>
      <c r="H19" s="117">
        <f>H6+H16+H17</f>
        <v>119768934</v>
      </c>
      <c r="I19" s="114">
        <f>I6+I16+I17</f>
        <v>117591526</v>
      </c>
      <c r="J19" s="102">
        <f t="shared" si="0"/>
        <v>279414099</v>
      </c>
      <c r="K19" s="41">
        <f t="shared" si="1"/>
        <v>444721967</v>
      </c>
      <c r="L19" s="58">
        <f t="shared" si="2"/>
        <v>429034505</v>
      </c>
      <c r="M19" s="196">
        <f t="shared" si="3"/>
        <v>0.9647252369703608</v>
      </c>
      <c r="N19" s="28"/>
    </row>
    <row r="20" spans="1:14" s="148" customFormat="1" ht="19.5" customHeight="1" thickBot="1">
      <c r="A20" s="150" t="s">
        <v>110</v>
      </c>
      <c r="B20" s="158" t="s">
        <v>102</v>
      </c>
      <c r="C20" s="182">
        <v>90581783</v>
      </c>
      <c r="D20" s="183">
        <v>99321888</v>
      </c>
      <c r="E20" s="153">
        <v>99321888</v>
      </c>
      <c r="F20" s="160"/>
      <c r="G20" s="152"/>
      <c r="H20" s="151"/>
      <c r="I20" s="153"/>
      <c r="J20" s="102"/>
      <c r="K20" s="41">
        <v>5011193</v>
      </c>
      <c r="L20" s="58">
        <v>5011193</v>
      </c>
      <c r="M20" s="196"/>
      <c r="N20" s="147"/>
    </row>
    <row r="21" spans="1:14" s="1" customFormat="1" ht="18.75" customHeight="1" thickBot="1">
      <c r="A21" s="120" t="s">
        <v>112</v>
      </c>
      <c r="B21" s="159" t="s">
        <v>103</v>
      </c>
      <c r="C21" s="163">
        <f>SUM(C19:C20)</f>
        <v>264726699</v>
      </c>
      <c r="D21" s="164">
        <f>SUM(D19:D20)</f>
        <v>424274921</v>
      </c>
      <c r="E21" s="156">
        <f>SUM(E19:E20)</f>
        <v>410764867</v>
      </c>
      <c r="F21" s="161"/>
      <c r="G21" s="154">
        <f>SUM(G19:G20)</f>
        <v>105269183</v>
      </c>
      <c r="H21" s="155">
        <f>SUM(H19:H20)</f>
        <v>119768934</v>
      </c>
      <c r="I21" s="156">
        <f>SUM(I19:I20)</f>
        <v>117591526</v>
      </c>
      <c r="J21" s="193">
        <f>SUM(J19:J20)</f>
        <v>279414099</v>
      </c>
      <c r="K21" s="194">
        <f>SUM(K19:K20)</f>
        <v>449733160</v>
      </c>
      <c r="L21" s="195">
        <f>SUM(L19:L20)</f>
        <v>434045698</v>
      </c>
      <c r="M21" s="196">
        <f t="shared" si="3"/>
        <v>0.9651182892540101</v>
      </c>
      <c r="N21" s="12"/>
    </row>
    <row r="22" spans="1:14" s="2" customFormat="1" ht="15.75">
      <c r="A22" s="433"/>
      <c r="B22" s="433"/>
      <c r="C22" s="433"/>
      <c r="D22" s="433"/>
      <c r="E22" s="433"/>
      <c r="F22" s="433"/>
      <c r="G22" s="433"/>
      <c r="H22" s="433"/>
      <c r="I22" s="433"/>
      <c r="J22" s="10"/>
      <c r="K22" s="10"/>
      <c r="L22" s="18"/>
      <c r="M22" s="18"/>
      <c r="N22" s="18"/>
    </row>
    <row r="23" spans="1:14" s="2" customFormat="1" ht="19.5" customHeight="1" thickBot="1">
      <c r="A23" s="437" t="s">
        <v>98</v>
      </c>
      <c r="B23" s="437"/>
      <c r="C23" s="437"/>
      <c r="D23" s="437"/>
      <c r="E23" s="437"/>
      <c r="F23" s="437"/>
      <c r="G23" s="437"/>
      <c r="H23" s="22"/>
      <c r="I23" s="22"/>
      <c r="J23" s="10"/>
      <c r="K23" s="10"/>
      <c r="L23" s="18"/>
      <c r="M23" s="18"/>
      <c r="N23" s="18"/>
    </row>
    <row r="24" spans="1:11" s="2" customFormat="1" ht="33" customHeight="1" thickBot="1">
      <c r="A24" s="197">
        <v>1</v>
      </c>
      <c r="B24" s="198" t="s">
        <v>99</v>
      </c>
      <c r="C24" s="438">
        <f>'1..sz.mell.bevételek'!L51-'2.sz kiadások'!L21</f>
        <v>62551482</v>
      </c>
      <c r="D24" s="439"/>
      <c r="E24" s="439"/>
      <c r="F24" s="440"/>
      <c r="G24" s="105"/>
      <c r="H24" s="23"/>
      <c r="I24" s="23"/>
      <c r="J24" s="10"/>
      <c r="K24" s="10"/>
    </row>
    <row r="25" spans="1:12" s="1" customFormat="1" ht="13.5" customHeight="1" thickBot="1">
      <c r="A25" s="106"/>
      <c r="B25" s="107"/>
      <c r="C25" s="107"/>
      <c r="D25" s="107"/>
      <c r="E25" s="107"/>
      <c r="F25" s="108"/>
      <c r="G25" s="108"/>
      <c r="H25" s="23"/>
      <c r="I25" s="23"/>
      <c r="J25" s="9"/>
      <c r="K25" s="165"/>
      <c r="L25" s="166"/>
    </row>
    <row r="26" spans="1:9" s="6" customFormat="1" ht="17.25" customHeight="1" thickBot="1">
      <c r="A26" s="434" t="s">
        <v>100</v>
      </c>
      <c r="B26" s="435"/>
      <c r="C26" s="200">
        <v>29</v>
      </c>
      <c r="D26" s="199"/>
      <c r="E26" s="109"/>
      <c r="F26"/>
      <c r="G26"/>
      <c r="H26" s="11"/>
      <c r="I26" s="11"/>
    </row>
    <row r="27" spans="1:7" ht="15">
      <c r="A27" s="13"/>
      <c r="B27" s="13"/>
      <c r="C27" s="13"/>
      <c r="D27" s="13"/>
      <c r="E27" s="13"/>
      <c r="F27" s="13"/>
      <c r="G27" s="13"/>
    </row>
  </sheetData>
  <sheetProtection/>
  <mergeCells count="9">
    <mergeCell ref="M4:M5"/>
    <mergeCell ref="J4:L4"/>
    <mergeCell ref="A3:L3"/>
    <mergeCell ref="A22:I22"/>
    <mergeCell ref="A26:B26"/>
    <mergeCell ref="A1:I1"/>
    <mergeCell ref="A2:I2"/>
    <mergeCell ref="A23:G23"/>
    <mergeCell ref="C24:F24"/>
  </mergeCells>
  <printOptions/>
  <pageMargins left="0.25" right="0.25" top="0.75" bottom="0.75" header="0.3" footer="0.3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Stadlerné Dinier Éva</cp:lastModifiedBy>
  <cp:lastPrinted>2018-04-18T09:47:26Z</cp:lastPrinted>
  <dcterms:created xsi:type="dcterms:W3CDTF">1997-01-17T14:02:09Z</dcterms:created>
  <dcterms:modified xsi:type="dcterms:W3CDTF">2018-04-18T09:52:22Z</dcterms:modified>
  <cp:category/>
  <cp:version/>
  <cp:contentType/>
  <cp:contentStatus/>
</cp:coreProperties>
</file>