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Anikó\2020\Rendeletek 2020\"/>
    </mc:Choice>
  </mc:AlternateContent>
  <xr:revisionPtr revIDLastSave="0" documentId="13_ncr:1_{42FED77C-21A3-457C-92FB-2B46AE247D7B}" xr6:coauthVersionLast="45" xr6:coauthVersionMax="45" xr10:uidLastSave="{00000000-0000-0000-0000-000000000000}"/>
  <workbookProtection workbookPassword="C4D0" lockStructure="1"/>
  <bookViews>
    <workbookView xWindow="-120" yWindow="-120" windowWidth="29040" windowHeight="15840" tabRatio="864" xr2:uid="{00000000-000D-0000-FFFF-FFFF00000000}"/>
  </bookViews>
  <sheets>
    <sheet name="1. mell.Önk.összesítő" sheetId="1" r:id="rId1"/>
    <sheet name="2.mell.Bev." sheetId="2" r:id="rId2"/>
    <sheet name="3. mell.Kiad" sheetId="3" r:id="rId3"/>
    <sheet name="4.mell.LÉTSZÁM" sheetId="5" r:id="rId4"/>
  </sheets>
  <definedNames>
    <definedName name="_xlnm.Print_Area" localSheetId="0">'1. mell.Önk.összesítő'!$A$1:$E$78</definedName>
    <definedName name="_xlnm.Print_Area" localSheetId="1">'2.mell.Bev.'!$A$1:$E$85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3" i="1" l="1"/>
  <c r="E21" i="1" l="1"/>
  <c r="B16" i="1"/>
  <c r="E16" i="1"/>
  <c r="B3" i="2"/>
  <c r="B30" i="2"/>
  <c r="B17" i="2"/>
  <c r="B9" i="1"/>
  <c r="B26" i="3"/>
  <c r="B25" i="3" s="1"/>
  <c r="E25" i="3" s="1"/>
  <c r="B34" i="1" s="1"/>
  <c r="E34" i="1" s="1"/>
  <c r="B19" i="3"/>
  <c r="B24" i="2"/>
  <c r="C12" i="1"/>
  <c r="C9" i="1"/>
  <c r="C4" i="1"/>
  <c r="C15" i="1"/>
  <c r="E25" i="2"/>
  <c r="B10" i="1"/>
  <c r="E10" i="1"/>
  <c r="D4" i="1"/>
  <c r="C24" i="2"/>
  <c r="D24" i="2"/>
  <c r="D9" i="1"/>
  <c r="D15" i="1"/>
  <c r="B27" i="2"/>
  <c r="E27" i="2"/>
  <c r="B12" i="1"/>
  <c r="E12" i="1"/>
  <c r="E50" i="2"/>
  <c r="E51" i="2"/>
  <c r="E52" i="2"/>
  <c r="E53" i="2"/>
  <c r="C31" i="2"/>
  <c r="D31" i="2"/>
  <c r="E34" i="2"/>
  <c r="E32" i="2"/>
  <c r="C35" i="2"/>
  <c r="C41" i="3"/>
  <c r="C43" i="3"/>
  <c r="D35" i="2"/>
  <c r="D37" i="2"/>
  <c r="D33" i="3"/>
  <c r="D39" i="3"/>
  <c r="C36" i="2"/>
  <c r="D36" i="2"/>
  <c r="D42" i="3"/>
  <c r="B6" i="3"/>
  <c r="E6" i="3"/>
  <c r="C28" i="1"/>
  <c r="E29" i="2"/>
  <c r="B14" i="1"/>
  <c r="E14" i="1"/>
  <c r="E28" i="2"/>
  <c r="B13" i="1"/>
  <c r="E13" i="1"/>
  <c r="D27" i="2"/>
  <c r="C27" i="2"/>
  <c r="D66" i="2"/>
  <c r="E81" i="2"/>
  <c r="D19" i="1"/>
  <c r="E80" i="2"/>
  <c r="D18" i="1"/>
  <c r="E79" i="2"/>
  <c r="D17" i="1"/>
  <c r="D78" i="2"/>
  <c r="C78" i="2"/>
  <c r="B78" i="2"/>
  <c r="E78" i="2"/>
  <c r="E56" i="2"/>
  <c r="C17" i="1"/>
  <c r="E17" i="1"/>
  <c r="E57" i="2"/>
  <c r="C18" i="1"/>
  <c r="E58" i="2"/>
  <c r="C19" i="1"/>
  <c r="E19" i="1"/>
  <c r="E59" i="2"/>
  <c r="C55" i="2"/>
  <c r="D55" i="2"/>
  <c r="B55" i="2"/>
  <c r="E55" i="2"/>
  <c r="B33" i="2"/>
  <c r="E33" i="2"/>
  <c r="B18" i="1"/>
  <c r="B26" i="2"/>
  <c r="B30" i="3"/>
  <c r="E30" i="3"/>
  <c r="B39" i="1"/>
  <c r="B29" i="3"/>
  <c r="E29" i="3"/>
  <c r="B38" i="1"/>
  <c r="E38" i="1"/>
  <c r="B62" i="1"/>
  <c r="B75" i="1"/>
  <c r="B68" i="1"/>
  <c r="B76" i="1"/>
  <c r="E22" i="3"/>
  <c r="B31" i="1"/>
  <c r="E31" i="1"/>
  <c r="E23" i="3"/>
  <c r="E24" i="3"/>
  <c r="B33" i="1"/>
  <c r="E33" i="1"/>
  <c r="B32" i="1"/>
  <c r="E32" i="1"/>
  <c r="C47" i="3"/>
  <c r="C56" i="3"/>
  <c r="D47" i="3"/>
  <c r="D56" i="3"/>
  <c r="B47" i="3"/>
  <c r="B56" i="3"/>
  <c r="C21" i="3"/>
  <c r="C16" i="3"/>
  <c r="D21" i="3"/>
  <c r="D16" i="3"/>
  <c r="D32" i="3"/>
  <c r="D40" i="3"/>
  <c r="B3" i="3"/>
  <c r="E3" i="3"/>
  <c r="D17" i="2"/>
  <c r="D18" i="2"/>
  <c r="D10" i="2"/>
  <c r="D12" i="2"/>
  <c r="D11" i="1"/>
  <c r="B12" i="2"/>
  <c r="D22" i="5"/>
  <c r="C17" i="5"/>
  <c r="C22" i="5"/>
  <c r="D17" i="5"/>
  <c r="E17" i="5"/>
  <c r="E22" i="5"/>
  <c r="D23" i="5"/>
  <c r="B17" i="5"/>
  <c r="B22" i="5"/>
  <c r="B23" i="5"/>
  <c r="C34" i="3"/>
  <c r="D34" i="3"/>
  <c r="C37" i="3"/>
  <c r="D37" i="3"/>
  <c r="B37" i="3"/>
  <c r="C28" i="3"/>
  <c r="C32" i="3"/>
  <c r="C40" i="3"/>
  <c r="C59" i="3"/>
  <c r="D28" i="3"/>
  <c r="D3" i="3"/>
  <c r="D12" i="3"/>
  <c r="D8" i="3"/>
  <c r="C3" i="3"/>
  <c r="C8" i="3"/>
  <c r="B8" i="3"/>
  <c r="E8" i="3"/>
  <c r="C66" i="2"/>
  <c r="C69" i="2"/>
  <c r="E69" i="2"/>
  <c r="D69" i="2"/>
  <c r="C72" i="2"/>
  <c r="D72" i="2"/>
  <c r="D64" i="2"/>
  <c r="D77" i="2"/>
  <c r="D83" i="2"/>
  <c r="C74" i="2"/>
  <c r="C73" i="2"/>
  <c r="C77" i="2"/>
  <c r="C83" i="2"/>
  <c r="D74" i="2"/>
  <c r="D73" i="2"/>
  <c r="B72" i="2"/>
  <c r="E72" i="2"/>
  <c r="B66" i="2"/>
  <c r="B64" i="2"/>
  <c r="B69" i="2"/>
  <c r="C44" i="2"/>
  <c r="C42" i="2"/>
  <c r="D44" i="2"/>
  <c r="D42" i="2"/>
  <c r="D54" i="2"/>
  <c r="D60" i="2"/>
  <c r="C48" i="2"/>
  <c r="E48" i="2"/>
  <c r="D48" i="2"/>
  <c r="C17" i="2"/>
  <c r="C18" i="2"/>
  <c r="C3" i="2"/>
  <c r="C30" i="2"/>
  <c r="C38" i="2"/>
  <c r="C10" i="2"/>
  <c r="C12" i="2"/>
  <c r="B18" i="2"/>
  <c r="B23" i="2"/>
  <c r="E6" i="2"/>
  <c r="B10" i="2"/>
  <c r="C23" i="2"/>
  <c r="D23" i="2"/>
  <c r="E19" i="2"/>
  <c r="E23" i="2"/>
  <c r="B8" i="1"/>
  <c r="E8" i="1"/>
  <c r="D42" i="1"/>
  <c r="C42" i="1"/>
  <c r="B34" i="3"/>
  <c r="E9" i="2"/>
  <c r="E35" i="3"/>
  <c r="E82" i="2"/>
  <c r="E76" i="2"/>
  <c r="E75" i="2"/>
  <c r="B74" i="2"/>
  <c r="B73" i="2"/>
  <c r="E73" i="2"/>
  <c r="E71" i="2"/>
  <c r="E70" i="2"/>
  <c r="E68" i="2"/>
  <c r="E67" i="2"/>
  <c r="E65" i="2"/>
  <c r="E49" i="2"/>
  <c r="E47" i="2"/>
  <c r="E46" i="2"/>
  <c r="E45" i="2"/>
  <c r="B44" i="2"/>
  <c r="E43" i="2"/>
  <c r="E22" i="2"/>
  <c r="E21" i="2"/>
  <c r="E20" i="2"/>
  <c r="E16" i="2"/>
  <c r="E15" i="2"/>
  <c r="E14" i="2"/>
  <c r="E13" i="2"/>
  <c r="E11" i="2"/>
  <c r="B6" i="1"/>
  <c r="E6" i="1"/>
  <c r="E8" i="2"/>
  <c r="E7" i="2"/>
  <c r="E5" i="2"/>
  <c r="E4" i="2"/>
  <c r="E31" i="3"/>
  <c r="B40" i="1"/>
  <c r="E19" i="3"/>
  <c r="B28" i="1"/>
  <c r="E28" i="1" s="1"/>
  <c r="E18" i="3"/>
  <c r="B27" i="1"/>
  <c r="C52" i="3"/>
  <c r="D52" i="3"/>
  <c r="B52" i="3"/>
  <c r="E52" i="3"/>
  <c r="D38" i="1"/>
  <c r="E27" i="3"/>
  <c r="B36" i="1"/>
  <c r="E36" i="1"/>
  <c r="E4" i="3"/>
  <c r="C26" i="1"/>
  <c r="E5" i="3"/>
  <c r="C27" i="1"/>
  <c r="C25" i="1"/>
  <c r="E7" i="3"/>
  <c r="C30" i="1"/>
  <c r="E9" i="3"/>
  <c r="C38" i="1"/>
  <c r="E10" i="3"/>
  <c r="C39" i="1"/>
  <c r="E11" i="3"/>
  <c r="C40" i="1"/>
  <c r="E36" i="3"/>
  <c r="E38" i="3"/>
  <c r="E48" i="3"/>
  <c r="D26" i="1"/>
  <c r="D25" i="1"/>
  <c r="D41" i="1"/>
  <c r="D46" i="1"/>
  <c r="D48" i="1"/>
  <c r="E49" i="3"/>
  <c r="D27" i="1"/>
  <c r="E50" i="3"/>
  <c r="D28" i="1"/>
  <c r="E51" i="3"/>
  <c r="D30" i="1"/>
  <c r="E53" i="3"/>
  <c r="E54" i="3"/>
  <c r="D39" i="1"/>
  <c r="D37" i="1"/>
  <c r="E55" i="3"/>
  <c r="D40" i="1"/>
  <c r="E20" i="3"/>
  <c r="B29" i="1"/>
  <c r="E29" i="1"/>
  <c r="E17" i="3"/>
  <c r="B26" i="1"/>
  <c r="C12" i="3"/>
  <c r="E34" i="3"/>
  <c r="B44" i="1"/>
  <c r="C37" i="2"/>
  <c r="C33" i="3"/>
  <c r="C39" i="3"/>
  <c r="B31" i="2"/>
  <c r="E31" i="2"/>
  <c r="E66" i="2"/>
  <c r="E74" i="2"/>
  <c r="C42" i="3"/>
  <c r="E12" i="2"/>
  <c r="B42" i="2"/>
  <c r="E26" i="2"/>
  <c r="B11" i="1"/>
  <c r="E11" i="1"/>
  <c r="E24" i="2"/>
  <c r="E9" i="1"/>
  <c r="B54" i="1" s="1"/>
  <c r="D41" i="3"/>
  <c r="D43" i="3"/>
  <c r="C64" i="2"/>
  <c r="E37" i="3"/>
  <c r="B45" i="1"/>
  <c r="B54" i="2"/>
  <c r="B60" i="2"/>
  <c r="B36" i="2"/>
  <c r="C16" i="1"/>
  <c r="C41" i="1"/>
  <c r="C46" i="1"/>
  <c r="C48" i="1"/>
  <c r="E40" i="1"/>
  <c r="C85" i="2"/>
  <c r="B77" i="2"/>
  <c r="E64" i="2"/>
  <c r="E39" i="1"/>
  <c r="D21" i="1"/>
  <c r="C21" i="1"/>
  <c r="E54" i="2"/>
  <c r="E44" i="1"/>
  <c r="B71" i="1"/>
  <c r="C37" i="1"/>
  <c r="E27" i="1"/>
  <c r="D59" i="3"/>
  <c r="D3" i="2"/>
  <c r="D30" i="2"/>
  <c r="D38" i="2"/>
  <c r="D85" i="2"/>
  <c r="E56" i="3"/>
  <c r="E26" i="1"/>
  <c r="E45" i="1"/>
  <c r="B70" i="1"/>
  <c r="E42" i="2"/>
  <c r="C54" i="2"/>
  <c r="C60" i="2"/>
  <c r="E60" i="2"/>
  <c r="E18" i="1"/>
  <c r="B35" i="2"/>
  <c r="D16" i="1"/>
  <c r="E10" i="2"/>
  <c r="B5" i="1"/>
  <c r="E44" i="2"/>
  <c r="E47" i="3"/>
  <c r="B12" i="3"/>
  <c r="B28" i="3"/>
  <c r="E28" i="3"/>
  <c r="B37" i="1"/>
  <c r="E37" i="1"/>
  <c r="B37" i="2"/>
  <c r="B41" i="3"/>
  <c r="E35" i="2"/>
  <c r="B83" i="2"/>
  <c r="E83" i="2"/>
  <c r="E77" i="2"/>
  <c r="E36" i="2"/>
  <c r="B42" i="3"/>
  <c r="E42" i="3"/>
  <c r="E5" i="1"/>
  <c r="E12" i="3"/>
  <c r="B72" i="1"/>
  <c r="B77" i="1"/>
  <c r="E41" i="3"/>
  <c r="B43" i="3"/>
  <c r="E43" i="3"/>
  <c r="B33" i="3"/>
  <c r="E37" i="2"/>
  <c r="B20" i="1"/>
  <c r="E33" i="3"/>
  <c r="B43" i="1"/>
  <c r="E43" i="1"/>
  <c r="B39" i="3"/>
  <c r="E39" i="3"/>
  <c r="B42" i="1"/>
  <c r="E42" i="1"/>
  <c r="E20" i="1"/>
  <c r="B47" i="1"/>
  <c r="E47" i="1"/>
  <c r="E26" i="3" l="1"/>
  <c r="B35" i="1" s="1"/>
  <c r="E35" i="1" s="1"/>
  <c r="B21" i="3"/>
  <c r="E18" i="2"/>
  <c r="B7" i="1" s="1"/>
  <c r="E17" i="2"/>
  <c r="E21" i="3" l="1"/>
  <c r="B30" i="1" s="1"/>
  <c r="B16" i="3"/>
  <c r="E7" i="1"/>
  <c r="B4" i="1"/>
  <c r="E3" i="2"/>
  <c r="E16" i="3" l="1"/>
  <c r="B32" i="3"/>
  <c r="E30" i="1"/>
  <c r="B25" i="1"/>
  <c r="B38" i="2"/>
  <c r="E30" i="2"/>
  <c r="E4" i="1"/>
  <c r="B15" i="1"/>
  <c r="B21" i="1" s="1"/>
  <c r="B41" i="1" l="1"/>
  <c r="E25" i="1"/>
  <c r="B55" i="1" s="1"/>
  <c r="B74" i="1" s="1"/>
  <c r="B78" i="1" s="1"/>
  <c r="E32" i="3"/>
  <c r="B40" i="3"/>
  <c r="E15" i="1"/>
  <c r="B85" i="2"/>
  <c r="E38" i="2"/>
  <c r="E85" i="2" s="1"/>
  <c r="E40" i="3" l="1"/>
  <c r="E59" i="3" s="1"/>
  <c r="B59" i="3"/>
  <c r="B46" i="1"/>
  <c r="E41" i="1"/>
  <c r="E46" i="1" l="1"/>
  <c r="B48" i="1"/>
  <c r="E48" i="1" s="1"/>
</calcChain>
</file>

<file path=xl/sharedStrings.xml><?xml version="1.0" encoding="utf-8"?>
<sst xmlns="http://schemas.openxmlformats.org/spreadsheetml/2006/main" count="265" uniqueCount="166">
  <si>
    <t>Önkormányzat</t>
  </si>
  <si>
    <t>Bevételek összesen</t>
  </si>
  <si>
    <t>KÖLTSÉGVETÉSI BEVÉTELEK ÖSSZESEN:</t>
  </si>
  <si>
    <t>Előző évek előirányzatmaradványának, pénzmaradványának és vállalkozási maradványának igénybevétele</t>
  </si>
  <si>
    <t>Finanszírozási célú pénzügyi műveletek bevételei</t>
  </si>
  <si>
    <t>Nyújtott támogatás miatti Korrekció</t>
  </si>
  <si>
    <t>BEVÉTELEK MINDÖSSZESEN:</t>
  </si>
  <si>
    <t>Kiadási jogcímek</t>
  </si>
  <si>
    <t>Kiadások összesen</t>
  </si>
  <si>
    <t>Személyi juttatások</t>
  </si>
  <si>
    <t>Dologi kiadások</t>
  </si>
  <si>
    <t>KIADÁSOK ÖSSZESEN:</t>
  </si>
  <si>
    <t xml:space="preserve">       Működési célú </t>
  </si>
  <si>
    <t xml:space="preserve">       Felhalmozási célú </t>
  </si>
  <si>
    <t>KIADÁSOK MINDÖSSZESEN:</t>
  </si>
  <si>
    <t>Nyújtott támogatás miatti korrekció:</t>
  </si>
  <si>
    <t>ÖNKORMÁNYZAT KIADÁSAI MINDÖSSZESEN:</t>
  </si>
  <si>
    <t>Előző évek előirányzat maradványának, pénzmaradványának és vállalkozási maradványának igénybevétele</t>
  </si>
  <si>
    <t>Értékpapírok értékesítésének bevétele</t>
  </si>
  <si>
    <t>Hitelek felvétele és kötvénykibocsátás bevételei</t>
  </si>
  <si>
    <t xml:space="preserve">  1. Működési célú hitel felvétele és kötvénykibocsátás működési célra</t>
  </si>
  <si>
    <t xml:space="preserve">  2. Felhalmozási célú hitel felvétele és kötvénykibocsátás felhalmozási célra</t>
  </si>
  <si>
    <t xml:space="preserve">Finanszírozási bevételek összesen: </t>
  </si>
  <si>
    <t>Megnevezés</t>
  </si>
  <si>
    <t>Kötelező feladatok</t>
  </si>
  <si>
    <t>Önként vállalt feladatok</t>
  </si>
  <si>
    <t>Összesen</t>
  </si>
  <si>
    <t>I. Működési bevételek előirányzat-csoport</t>
  </si>
  <si>
    <t>II. Felhalmozási bevételek előirányzat-csoport</t>
  </si>
  <si>
    <t>Egyéb működési bevételek</t>
  </si>
  <si>
    <t>ÖNKORMÁNYZAT BOKOD</t>
  </si>
  <si>
    <t>Önkormányzati költségvetési bevételek összesen</t>
  </si>
  <si>
    <t>Korrekciók összesen:</t>
  </si>
  <si>
    <t>Önkormányzat tárgyévi bevételei egységesen összesen:</t>
  </si>
  <si>
    <t>I. Működési kiadások előirányzat-csoport</t>
  </si>
  <si>
    <t>1. Személyi juttatások</t>
  </si>
  <si>
    <t>2. Munkaadókat terhelő járulékok és szociális hozzájárulási adó</t>
  </si>
  <si>
    <t>3. Dologi kiadások</t>
  </si>
  <si>
    <t>II. Felhalmozási kiadások előirányzat-csoport</t>
  </si>
  <si>
    <t>1. Beruházási kiadások (ÁFÁ-val)</t>
  </si>
  <si>
    <t>2. Felújítási kiadások (ÁFÁ-val)</t>
  </si>
  <si>
    <t>Intézményi költségvetési kiadások összesen:</t>
  </si>
  <si>
    <t xml:space="preserve">ÖNKORMÁNYZAT BOKOD </t>
  </si>
  <si>
    <t>4. Egyéb működési célú kiadások</t>
  </si>
  <si>
    <t>3. Egyéb felhalmozási kiadások</t>
  </si>
  <si>
    <t>Önkormányzat költségvetési kiadásai összesen:</t>
  </si>
  <si>
    <t>Működési célú finanszírozási kiadás:</t>
  </si>
  <si>
    <t xml:space="preserve">      Likviditási célú hitel (folyószámlahitel) törlesztése</t>
  </si>
  <si>
    <t>Felhalmozási célú finanszírozási kiadás:</t>
  </si>
  <si>
    <t>Finanszírozási kiadás összesen:</t>
  </si>
  <si>
    <t>Önkormányzati kiadás összesen:</t>
  </si>
  <si>
    <t>Önkormányzat tárgyévi kiadásai egységesen összesen:</t>
  </si>
  <si>
    <t>Város és Községgazdálkodás dolgozói</t>
  </si>
  <si>
    <t>Család- és nővédelmi szolgálat</t>
  </si>
  <si>
    <t>Szociális étkeztetés</t>
  </si>
  <si>
    <t>Házi segítségnyújtás</t>
  </si>
  <si>
    <t xml:space="preserve"> Önkormányzat összesen</t>
  </si>
  <si>
    <t xml:space="preserve">Állami (államigazgatási) feladatok </t>
  </si>
  <si>
    <t>Dr. Nemere Zoltán Óvoda</t>
  </si>
  <si>
    <t>dr. Nemere Zoltán Óvoda Bevételei</t>
  </si>
  <si>
    <t>dr. Nemere Zoltán Óvoda Kiadásai</t>
  </si>
  <si>
    <t>Óvoda összesen</t>
  </si>
  <si>
    <t>Bokodi Közös Önkormányzati Hivatal</t>
  </si>
  <si>
    <t>Munkaadót terhelő járulékok</t>
  </si>
  <si>
    <t>Ellátottak pénzbeni juttatásai</t>
  </si>
  <si>
    <t>Egyéb működési célú kiadások</t>
  </si>
  <si>
    <t>Engedélyezett létszám</t>
  </si>
  <si>
    <t>teljes munkaidőben foglalkoztatottak</t>
  </si>
  <si>
    <t>rész munkidőben foglalkoztatottak</t>
  </si>
  <si>
    <t>dr. Nemere Zoltán Óvoda</t>
  </si>
  <si>
    <t>Önkormányzat  létszám  összesen:</t>
  </si>
  <si>
    <t>Önkormányzat  létszám egségesen összesen:</t>
  </si>
  <si>
    <t>Önkormányzatok működési támogatásai</t>
  </si>
  <si>
    <t>Közhatalmi bevételek</t>
  </si>
  <si>
    <t>Hivatal költségvetési bevételek összesen</t>
  </si>
  <si>
    <t>Óvoda költségvetési bevételei összesen:</t>
  </si>
  <si>
    <t>Hivatal költségvetési kiadásai összesen:</t>
  </si>
  <si>
    <t>Hivatalnak nyújtott támogatás miatti korrekció:</t>
  </si>
  <si>
    <t>Helyi önkormányzatok működésének általános támogatása</t>
  </si>
  <si>
    <t>Települési önkormányzatok egyes köznevelési feladatainak támogatása (óvoda)</t>
  </si>
  <si>
    <t>Települési önkormányzatok szociális és gyermekjóléti  feladatainak támogatása</t>
  </si>
  <si>
    <t>Települési önkormányzatok kulturális feladatainak támogatása</t>
  </si>
  <si>
    <t>Gépjárműadók</t>
  </si>
  <si>
    <t>Tulajdonosi bevételek a) lakóépület és helyiség bérbeadás</t>
  </si>
  <si>
    <t>Ellátási díjak</t>
  </si>
  <si>
    <t>Kiszámlázott általános forgalmi adó</t>
  </si>
  <si>
    <t>III. Átvett pénzeszközök</t>
  </si>
  <si>
    <t>Egyéb felhalmozási célú támogatások bevételei államháztartáson belülről</t>
  </si>
  <si>
    <t>Előző évi működési célú pénzmaradvány igénybevétele</t>
  </si>
  <si>
    <t>Központi, irányító szervi támogatás</t>
  </si>
  <si>
    <t>4. Ellátottak pénzbeli juttatásai</t>
  </si>
  <si>
    <t>Finanszírozási kiadás: Államháztartáson belüli megelőlegezések folyósítása</t>
  </si>
  <si>
    <t>Államháztartáson belüli megelőlegezések folyósítása</t>
  </si>
  <si>
    <t>Működési célú központosított előirányzatok</t>
  </si>
  <si>
    <t>Egyéb működési célú támogatások bevételei államháztartáson belülről (Önkormányzattól kapott támogatás Dad, OEP finansz.)</t>
  </si>
  <si>
    <t>Egyéb működési célú támogatások bevételei államháztartáson belülről (Önkormányzattól kapott támogatás Dad, OEP finansz.közfogl.)</t>
  </si>
  <si>
    <t>Önkormányzat bevételei összesen:</t>
  </si>
  <si>
    <t>Óvoda  bevételei összesen:</t>
  </si>
  <si>
    <t>Hivatal  bevételei összesen:</t>
  </si>
  <si>
    <t>Óvodának nyújtott támogatás miatti korrekció:</t>
  </si>
  <si>
    <t>Engedélyezett közfoglalkoztatottak létszáma</t>
  </si>
  <si>
    <t>Értékesítési és forgalmi adók  (iparűzési adó)</t>
  </si>
  <si>
    <t>Vagyoni típusú</t>
  </si>
  <si>
    <t>Könyvtár</t>
  </si>
  <si>
    <t>Polgármester</t>
  </si>
  <si>
    <t>Szolgáltatások ellenértéke</t>
  </si>
  <si>
    <t xml:space="preserve">      ÁHT-n belüli megelőlegezés(2019. évi előfinansz.)</t>
  </si>
  <si>
    <t xml:space="preserve">Önkormányzatok működési támogatásai </t>
  </si>
  <si>
    <t xml:space="preserve">Működési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</si>
  <si>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</si>
  <si>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</si>
  <si>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</si>
  <si>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Egyéb működési bevételek </t>
  </si>
  <si>
    <t xml:space="preserve">Működési célú átvett pénzeszközök </t>
  </si>
  <si>
    <t xml:space="preserve">Felhalmozási célú átvett pénzeszközök </t>
  </si>
  <si>
    <t>Működési  bevételek</t>
  </si>
  <si>
    <t>Önkormányzatok működési támogatásai  csak Önkormányzat</t>
  </si>
  <si>
    <t>Jövedelemadók</t>
  </si>
  <si>
    <t xml:space="preserve">Működési bevételek </t>
  </si>
  <si>
    <t>Termékek és szolgáltatások adói</t>
  </si>
  <si>
    <t>Bokodi Polgármesteri Hivatal</t>
  </si>
  <si>
    <t>ÖNKORMÁNYZAT BEVÉTELI ÖSSZESÍTŐ 2020. ÉV</t>
  </si>
  <si>
    <t>ÖNKORMÁNYZAT KIADÁS ÖSSZESÍTŐ 2020. ÉV</t>
  </si>
  <si>
    <t>2020. évi bevételi előirányzat</t>
  </si>
  <si>
    <t>Bokodi Polgármesteri Hivatal bevételei</t>
  </si>
  <si>
    <t>2020. évi kiadási előirányzat</t>
  </si>
  <si>
    <t xml:space="preserve">Bokodi Polgármesteri Hivatal </t>
  </si>
  <si>
    <t>A helyi önkormányzat és az által irányított költségvetési szervek 2020. évi  létszáma</t>
  </si>
  <si>
    <t xml:space="preserve"> Bokodi Polgármesteri Hivatal</t>
  </si>
  <si>
    <t>Hivatal összesen</t>
  </si>
  <si>
    <t>KÖLTSÉGVETÉSI EGYENLEG 2020.</t>
  </si>
  <si>
    <t>I. Működési bevételek összesen</t>
  </si>
  <si>
    <t>Közhatalmi bevételek összesen</t>
  </si>
  <si>
    <t>5. Egyéb működési célú kiadások</t>
  </si>
  <si>
    <t xml:space="preserve"> - általános tartalék</t>
  </si>
  <si>
    <t xml:space="preserve"> - céltartalék bölcsőde alapításra</t>
  </si>
  <si>
    <t xml:space="preserve">     a) ebből működési célú visszatérítendő támogatások, kölcsönök törlesztése államháztartáson belülre</t>
  </si>
  <si>
    <t xml:space="preserve">    b) ebből egyéb működési célú támogatások államháztartáson belülre</t>
  </si>
  <si>
    <t xml:space="preserve">    c) ebből egyéb működési célú támogatások államháztartáson kívülre</t>
  </si>
  <si>
    <t xml:space="preserve">    d) ebből tartalékok</t>
  </si>
  <si>
    <t xml:space="preserve">      Hosszú lejáratú hitelek visszafizetése (törlesztése) pénzügyi   vállalkozásnak (pénzügyi lízing)</t>
  </si>
  <si>
    <t>Költségvetési egyenleg</t>
  </si>
  <si>
    <t>Költségvetési hiány összesen:</t>
  </si>
  <si>
    <t>HIÁNY FINANSZÍROZÁSA 2020.</t>
  </si>
  <si>
    <t>Működési bevételek és kiadások egyenlege</t>
  </si>
  <si>
    <t>Felhalmozási bevételek és kiadások egyenlege</t>
  </si>
  <si>
    <r>
      <t xml:space="preserve">KÖLTSÉGVETÉSI HIÁNY BELSŐ FINANSZÍROZÁSÁRA SZOLGÁLÓ PÉNZFORGALOM NÉLKÜLI </t>
    </r>
    <r>
      <rPr>
        <b/>
        <u val="double"/>
        <sz val="11"/>
        <rFont val="Arial"/>
        <family val="2"/>
        <charset val="238"/>
      </rPr>
      <t>BEVÉTELEK</t>
    </r>
  </si>
  <si>
    <r>
      <t xml:space="preserve">KÖLTSÉGVETÉSI HIÁNY KÜLSŐ FINANSZÍROZÁSÁRA  VAGY A KÖLTSÉGVETÉSI TÖBBLET FELHASZNÁLÁSÁRA SZOLGÁLÓ FINANSZÍROZÁSI </t>
    </r>
    <r>
      <rPr>
        <b/>
        <u val="double"/>
        <sz val="11"/>
        <rFont val="Arial"/>
        <family val="2"/>
        <charset val="238"/>
      </rPr>
      <t>KIADÁSI</t>
    </r>
    <r>
      <rPr>
        <b/>
        <sz val="11"/>
        <rFont val="Arial"/>
        <family val="2"/>
        <charset val="238"/>
      </rPr>
      <t xml:space="preserve"> ELŐIRÁNYZATOK</t>
    </r>
  </si>
  <si>
    <r>
      <t xml:space="preserve">KÖLTSÉGVETÉSI HIÁNY KÜLSŐ FINANSZÍROZÁSÁRA  VAGY A KÖLTSÉGVETÉSI TÖBBLET FELHASZNÁLÁSÁRA SZOLGÁLÓ FINANSZÍROZÁSI </t>
    </r>
    <r>
      <rPr>
        <b/>
        <u val="double"/>
        <sz val="11"/>
        <rFont val="Arial"/>
        <family val="2"/>
        <charset val="238"/>
      </rPr>
      <t>BEVÉTELI</t>
    </r>
    <r>
      <rPr>
        <b/>
        <sz val="11"/>
        <rFont val="Arial"/>
        <family val="2"/>
        <charset val="238"/>
      </rPr>
      <t xml:space="preserve"> ELŐIRÁNYZATOK</t>
    </r>
  </si>
  <si>
    <t>ÁHT-n belüli megelőlegezés visszafizetése (2019. évi előfinansz)</t>
  </si>
  <si>
    <t>Pénzügyi lízing kiadádsai</t>
  </si>
  <si>
    <t xml:space="preserve">Finanszírozási kiadások összesen: </t>
  </si>
  <si>
    <r>
      <t xml:space="preserve">ab) </t>
    </r>
    <r>
      <rPr>
        <sz val="10"/>
        <rFont val="Arial"/>
        <family val="2"/>
        <charset val="238"/>
      </rPr>
      <t>a szabad pénzeszközök betétként való elhelyezése és visszavonása,</t>
    </r>
  </si>
  <si>
    <t>Költségvetési hiány belső finanszírozására szolgáló bevételek összesen:</t>
  </si>
  <si>
    <t>Költségvetési hiány</t>
  </si>
  <si>
    <t>finanszírozási bevételek</t>
  </si>
  <si>
    <t>finanszírozási kiadások</t>
  </si>
  <si>
    <t>PM. nélküli bevételek</t>
  </si>
  <si>
    <t>Egyenleg:</t>
  </si>
  <si>
    <t>IV. Finanszírozási bevételek:</t>
  </si>
  <si>
    <t>Felhalmozási bevételek (B5)</t>
  </si>
  <si>
    <t>Felhalmozási célú támogatások államháztartáson belülről (B2)</t>
  </si>
  <si>
    <t>I.Működési Kiadások összesen</t>
  </si>
  <si>
    <t>II. Felhalmozási kiadások összesen</t>
  </si>
  <si>
    <t>III. Finanszírozási célú pénzügyi műveletek kiadásai:</t>
  </si>
  <si>
    <t>Bevételi jogcímek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</si>
</sst>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#,##0\ &quot;Ft&quot;"/>
  </numFmts>
  <fonts count="3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i/>
      <sz val="10"/>
      <name val="Arial"/>
      <family val="2"/>
      <charset val="238"/>
    </font>
    <font>
      <b/>
      <u val="double"/>
      <sz val="11"/>
      <name val="Arial"/>
      <family val="2"/>
      <charset val="238"/>
    </font>
    <font>
      <i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164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21" fillId="4" borderId="7" applyNumberFormat="0" applyAlignment="0" applyProtection="0"/>
    <xf numFmtId="0" fontId="10" fillId="6" borderId="0" applyNumberFormat="0" applyBorder="0" applyAlignment="0" applyProtection="0"/>
    <xf numFmtId="0" fontId="11" fillId="12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8" fillId="0" borderId="9" applyNumberFormat="0" applyFill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7" fillId="12" borderId="1" applyNumberFormat="0" applyAlignment="0" applyProtection="0"/>
    <xf numFmtId="9" fontId="21" fillId="0" borderId="0" applyFill="0" applyBorder="0" applyAlignment="0" applyProtection="0"/>
  </cellStyleXfs>
  <cellXfs count="313">
    <xf numFmtId="0" fontId="0" fillId="0" borderId="0" xfId="0"/>
    <xf numFmtId="3" fontId="19" fillId="14" borderId="10" xfId="34" applyNumberFormat="1" applyFont="1" applyFill="1" applyBorder="1" applyAlignment="1">
      <alignment horizontal="center" vertical="center" wrapText="1"/>
    </xf>
    <xf numFmtId="0" fontId="19" fillId="14" borderId="11" xfId="36" applyFont="1" applyFill="1" applyBorder="1" applyAlignment="1">
      <alignment vertical="center"/>
    </xf>
    <xf numFmtId="0" fontId="19" fillId="14" borderId="12" xfId="35" applyFont="1" applyFill="1" applyBorder="1"/>
    <xf numFmtId="0" fontId="19" fillId="14" borderId="11" xfId="35" applyFont="1" applyFill="1" applyBorder="1"/>
    <xf numFmtId="3" fontId="19" fillId="14" borderId="12" xfId="26" applyNumberFormat="1" applyFont="1" applyFill="1" applyBorder="1" applyAlignment="1" applyProtection="1">
      <alignment horizontal="right"/>
    </xf>
    <xf numFmtId="0" fontId="21" fillId="14" borderId="11" xfId="35" applyFont="1" applyFill="1" applyBorder="1"/>
    <xf numFmtId="3" fontId="19" fillId="14" borderId="13" xfId="34" applyNumberFormat="1" applyFont="1" applyFill="1" applyBorder="1"/>
    <xf numFmtId="0" fontId="19" fillId="14" borderId="12" xfId="34" applyFont="1" applyFill="1" applyBorder="1" applyAlignment="1">
      <alignment horizontal="right"/>
    </xf>
    <xf numFmtId="0" fontId="19" fillId="14" borderId="11" xfId="34" applyFont="1" applyFill="1" applyBorder="1" applyAlignment="1">
      <alignment horizontal="right"/>
    </xf>
    <xf numFmtId="0" fontId="19" fillId="14" borderId="11" xfId="34" applyFont="1" applyFill="1" applyBorder="1"/>
    <xf numFmtId="0" fontId="19" fillId="14" borderId="13" xfId="36" applyFont="1" applyFill="1" applyBorder="1" applyAlignment="1">
      <alignment horizontal="right" vertical="center" wrapText="1"/>
    </xf>
    <xf numFmtId="0" fontId="21" fillId="0" borderId="12" xfId="35" applyFont="1" applyBorder="1"/>
    <xf numFmtId="0" fontId="21" fillId="0" borderId="0" xfId="35" applyFont="1" applyBorder="1"/>
    <xf numFmtId="0" fontId="21" fillId="0" borderId="0" xfId="35" applyFont="1"/>
    <xf numFmtId="165" fontId="24" fillId="0" borderId="14" xfId="36" applyNumberFormat="1" applyFont="1" applyBorder="1" applyAlignment="1">
      <alignment horizontal="center" vertical="center" wrapText="1"/>
    </xf>
    <xf numFmtId="165" fontId="25" fillId="0" borderId="15" xfId="36" applyNumberFormat="1" applyFont="1" applyFill="1" applyBorder="1"/>
    <xf numFmtId="165" fontId="25" fillId="0" borderId="15" xfId="36" applyNumberFormat="1" applyFont="1" applyBorder="1"/>
    <xf numFmtId="165" fontId="25" fillId="0" borderId="16" xfId="36" applyNumberFormat="1" applyFont="1" applyFill="1" applyBorder="1" applyAlignment="1">
      <alignment wrapText="1"/>
    </xf>
    <xf numFmtId="165" fontId="24" fillId="0" borderId="17" xfId="36" applyNumberFormat="1" applyFont="1" applyFill="1" applyBorder="1" applyAlignment="1">
      <alignment vertical="center" wrapText="1"/>
    </xf>
    <xf numFmtId="165" fontId="25" fillId="0" borderId="0" xfId="36" applyNumberFormat="1" applyFont="1" applyFill="1" applyBorder="1"/>
    <xf numFmtId="165" fontId="24" fillId="0" borderId="18" xfId="36" applyNumberFormat="1" applyFont="1" applyBorder="1" applyAlignment="1">
      <alignment vertical="center" wrapText="1"/>
    </xf>
    <xf numFmtId="165" fontId="24" fillId="0" borderId="19" xfId="36" applyNumberFormat="1" applyFont="1" applyBorder="1" applyAlignment="1">
      <alignment vertical="center"/>
    </xf>
    <xf numFmtId="165" fontId="25" fillId="0" borderId="0" xfId="36" applyNumberFormat="1" applyFont="1" applyAlignment="1">
      <alignment wrapText="1"/>
    </xf>
    <xf numFmtId="165" fontId="25" fillId="0" borderId="0" xfId="36" applyNumberFormat="1" applyFont="1"/>
    <xf numFmtId="165" fontId="24" fillId="0" borderId="20" xfId="36" applyNumberFormat="1" applyFont="1" applyBorder="1" applyAlignment="1">
      <alignment horizontal="left" vertical="center" wrapText="1"/>
    </xf>
    <xf numFmtId="165" fontId="25" fillId="0" borderId="15" xfId="36" applyNumberFormat="1" applyFont="1" applyBorder="1" applyAlignment="1">
      <alignment vertical="center" wrapText="1"/>
    </xf>
    <xf numFmtId="165" fontId="25" fillId="0" borderId="21" xfId="26" applyNumberFormat="1" applyFont="1" applyFill="1" applyBorder="1" applyAlignment="1" applyProtection="1">
      <alignment horizontal="center" vertical="center" wrapText="1"/>
    </xf>
    <xf numFmtId="165" fontId="25" fillId="0" borderId="22" xfId="36" applyNumberFormat="1" applyFont="1" applyBorder="1" applyAlignment="1">
      <alignment vertical="center" wrapText="1"/>
    </xf>
    <xf numFmtId="165" fontId="25" fillId="0" borderId="23" xfId="36" applyNumberFormat="1" applyFont="1" applyBorder="1" applyAlignment="1">
      <alignment vertical="center" wrapText="1"/>
    </xf>
    <xf numFmtId="165" fontId="25" fillId="0" borderId="21" xfId="26" applyNumberFormat="1" applyFont="1" applyFill="1" applyBorder="1" applyAlignment="1" applyProtection="1">
      <alignment horizontal="right" vertical="center" wrapText="1"/>
    </xf>
    <xf numFmtId="165" fontId="24" fillId="0" borderId="21" xfId="36" applyNumberFormat="1" applyFont="1" applyBorder="1" applyAlignment="1">
      <alignment vertical="center" wrapText="1"/>
    </xf>
    <xf numFmtId="165" fontId="25" fillId="0" borderId="24" xfId="36" applyNumberFormat="1" applyFont="1" applyFill="1" applyBorder="1" applyAlignment="1">
      <alignment wrapText="1"/>
    </xf>
    <xf numFmtId="165" fontId="24" fillId="0" borderId="25" xfId="36" applyNumberFormat="1" applyFont="1" applyBorder="1" applyAlignment="1">
      <alignment vertical="center" wrapText="1"/>
    </xf>
    <xf numFmtId="165" fontId="24" fillId="0" borderId="14" xfId="26" applyNumberFormat="1" applyFont="1" applyFill="1" applyBorder="1" applyAlignment="1" applyProtection="1">
      <alignment horizontal="left" vertical="center" wrapText="1"/>
    </xf>
    <xf numFmtId="165" fontId="25" fillId="0" borderId="21" xfId="36" applyNumberFormat="1" applyFont="1" applyFill="1" applyBorder="1" applyAlignment="1">
      <alignment horizontal="right" wrapText="1"/>
    </xf>
    <xf numFmtId="165" fontId="25" fillId="0" borderId="21" xfId="36" applyNumberFormat="1" applyFont="1" applyBorder="1"/>
    <xf numFmtId="165" fontId="25" fillId="0" borderId="26" xfId="36" applyNumberFormat="1" applyFont="1" applyBorder="1"/>
    <xf numFmtId="165" fontId="24" fillId="0" borderId="27" xfId="36" applyNumberFormat="1" applyFont="1" applyBorder="1" applyAlignment="1">
      <alignment vertical="center" wrapText="1"/>
    </xf>
    <xf numFmtId="165" fontId="25" fillId="0" borderId="28" xfId="36" applyNumberFormat="1" applyFont="1" applyBorder="1" applyAlignment="1">
      <alignment wrapText="1"/>
    </xf>
    <xf numFmtId="165" fontId="24" fillId="0" borderId="0" xfId="36" applyNumberFormat="1" applyFont="1" applyBorder="1" applyAlignment="1">
      <alignment vertical="center" wrapText="1"/>
    </xf>
    <xf numFmtId="165" fontId="24" fillId="0" borderId="0" xfId="26" applyNumberFormat="1" applyFont="1" applyFill="1" applyBorder="1" applyAlignment="1" applyProtection="1">
      <alignment horizontal="right" vertical="center" wrapText="1"/>
    </xf>
    <xf numFmtId="165" fontId="24" fillId="0" borderId="0" xfId="36" applyNumberFormat="1" applyFont="1" applyBorder="1" applyAlignment="1">
      <alignment horizontal="right" vertical="center" wrapText="1"/>
    </xf>
    <xf numFmtId="165" fontId="24" fillId="0" borderId="0" xfId="26" applyNumberFormat="1" applyFont="1" applyFill="1" applyBorder="1" applyAlignment="1" applyProtection="1">
      <alignment horizontal="center"/>
    </xf>
    <xf numFmtId="165" fontId="24" fillId="0" borderId="0" xfId="36" applyNumberFormat="1" applyFont="1" applyBorder="1" applyAlignment="1">
      <alignment horizontal="center" vertical="center" wrapText="1"/>
    </xf>
    <xf numFmtId="165" fontId="24" fillId="0" borderId="0" xfId="36" applyNumberFormat="1" applyFont="1" applyBorder="1" applyAlignment="1">
      <alignment horizontal="left"/>
    </xf>
    <xf numFmtId="165" fontId="25" fillId="0" borderId="0" xfId="26" applyNumberFormat="1" applyFont="1" applyFill="1" applyBorder="1" applyAlignment="1" applyProtection="1">
      <alignment horizontal="center"/>
    </xf>
    <xf numFmtId="165" fontId="25" fillId="0" borderId="0" xfId="36" applyNumberFormat="1" applyFont="1" applyBorder="1"/>
    <xf numFmtId="165" fontId="25" fillId="0" borderId="29" xfId="36" applyNumberFormat="1" applyFont="1" applyFill="1" applyBorder="1" applyAlignment="1">
      <alignment wrapText="1"/>
    </xf>
    <xf numFmtId="165" fontId="25" fillId="0" borderId="30" xfId="36" applyNumberFormat="1" applyFont="1" applyFill="1" applyBorder="1" applyAlignment="1">
      <alignment horizontal="center"/>
    </xf>
    <xf numFmtId="165" fontId="25" fillId="0" borderId="0" xfId="36" applyNumberFormat="1" applyFont="1" applyBorder="1" applyAlignment="1"/>
    <xf numFmtId="165" fontId="25" fillId="0" borderId="31" xfId="36" applyNumberFormat="1" applyFont="1" applyFill="1" applyBorder="1" applyAlignment="1">
      <alignment wrapText="1"/>
    </xf>
    <xf numFmtId="165" fontId="24" fillId="0" borderId="0" xfId="36" applyNumberFormat="1" applyFont="1" applyBorder="1"/>
    <xf numFmtId="165" fontId="24" fillId="0" borderId="0" xfId="36" applyNumberFormat="1" applyFont="1" applyBorder="1" applyAlignment="1"/>
    <xf numFmtId="165" fontId="24" fillId="0" borderId="32" xfId="36" applyNumberFormat="1" applyFont="1" applyFill="1" applyBorder="1"/>
    <xf numFmtId="165" fontId="24" fillId="0" borderId="0" xfId="26" applyNumberFormat="1" applyFont="1" applyFill="1" applyBorder="1" applyAlignment="1" applyProtection="1">
      <alignment horizontal="center" vertical="center"/>
    </xf>
    <xf numFmtId="165" fontId="25" fillId="0" borderId="0" xfId="41" applyNumberFormat="1" applyFont="1" applyFill="1" applyBorder="1" applyAlignment="1" applyProtection="1"/>
    <xf numFmtId="165" fontId="24" fillId="0" borderId="0" xfId="41" applyNumberFormat="1" applyFont="1" applyFill="1" applyBorder="1" applyAlignment="1" applyProtection="1"/>
    <xf numFmtId="165" fontId="19" fillId="0" borderId="13" xfId="26" applyNumberFormat="1" applyFont="1" applyFill="1" applyBorder="1" applyAlignment="1" applyProtection="1">
      <alignment horizontal="center" vertical="center" wrapText="1"/>
    </xf>
    <xf numFmtId="165" fontId="20" fillId="0" borderId="33" xfId="36" applyNumberFormat="1" applyFont="1" applyBorder="1" applyAlignment="1"/>
    <xf numFmtId="165" fontId="19" fillId="0" borderId="34" xfId="36" applyNumberFormat="1" applyFont="1" applyBorder="1" applyAlignment="1">
      <alignment horizontal="left" vertical="center"/>
    </xf>
    <xf numFmtId="165" fontId="21" fillId="0" borderId="35" xfId="0" applyNumberFormat="1" applyFont="1" applyFill="1" applyBorder="1" applyAlignment="1">
      <alignment vertical="center" wrapText="1"/>
    </xf>
    <xf numFmtId="165" fontId="21" fillId="15" borderId="35" xfId="0" applyNumberFormat="1" applyFont="1" applyFill="1" applyBorder="1" applyAlignment="1">
      <alignment vertical="center"/>
    </xf>
    <xf numFmtId="165" fontId="19" fillId="0" borderId="35" xfId="0" applyNumberFormat="1" applyFont="1" applyFill="1" applyBorder="1" applyAlignment="1">
      <alignment vertical="center" wrapText="1"/>
    </xf>
    <xf numFmtId="165" fontId="21" fillId="0" borderId="35" xfId="0" applyNumberFormat="1" applyFont="1" applyFill="1" applyBorder="1" applyAlignment="1">
      <alignment vertical="center"/>
    </xf>
    <xf numFmtId="165" fontId="20" fillId="0" borderId="0" xfId="36" applyNumberFormat="1" applyFont="1" applyBorder="1" applyAlignment="1"/>
    <xf numFmtId="165" fontId="19" fillId="0" borderId="36" xfId="36" applyNumberFormat="1" applyFont="1" applyBorder="1" applyAlignment="1">
      <alignment horizontal="left" vertical="center"/>
    </xf>
    <xf numFmtId="165" fontId="19" fillId="16" borderId="37" xfId="36" applyNumberFormat="1" applyFont="1" applyFill="1" applyBorder="1" applyAlignment="1">
      <alignment horizontal="right"/>
    </xf>
    <xf numFmtId="165" fontId="19" fillId="16" borderId="38" xfId="36" applyNumberFormat="1" applyFont="1" applyFill="1" applyBorder="1" applyAlignment="1"/>
    <xf numFmtId="165" fontId="21" fillId="0" borderId="39" xfId="36" applyNumberFormat="1" applyFont="1" applyFill="1" applyBorder="1"/>
    <xf numFmtId="165" fontId="21" fillId="0" borderId="40" xfId="36" applyNumberFormat="1" applyFont="1" applyFill="1" applyBorder="1" applyAlignment="1"/>
    <xf numFmtId="165" fontId="19" fillId="0" borderId="0" xfId="36" applyNumberFormat="1" applyFont="1" applyBorder="1" applyAlignment="1">
      <alignment horizontal="right" vertical="center"/>
    </xf>
    <xf numFmtId="165" fontId="19" fillId="0" borderId="0" xfId="36" applyNumberFormat="1" applyFont="1" applyBorder="1" applyAlignment="1"/>
    <xf numFmtId="165" fontId="19" fillId="0" borderId="0" xfId="36" applyNumberFormat="1" applyFont="1"/>
    <xf numFmtId="165" fontId="19" fillId="0" borderId="41" xfId="26" applyNumberFormat="1" applyFont="1" applyFill="1" applyBorder="1" applyAlignment="1" applyProtection="1">
      <alignment horizontal="center" vertical="center" wrapText="1"/>
    </xf>
    <xf numFmtId="165" fontId="20" fillId="0" borderId="22" xfId="36" applyNumberFormat="1" applyFont="1" applyBorder="1" applyAlignment="1"/>
    <xf numFmtId="165" fontId="19" fillId="0" borderId="36" xfId="36" applyNumberFormat="1" applyFont="1" applyBorder="1" applyAlignment="1"/>
    <xf numFmtId="165" fontId="21" fillId="15" borderId="36" xfId="36" applyNumberFormat="1" applyFont="1" applyFill="1" applyBorder="1" applyAlignment="1"/>
    <xf numFmtId="165" fontId="21" fillId="0" borderId="36" xfId="36" applyNumberFormat="1" applyFont="1" applyBorder="1" applyAlignment="1"/>
    <xf numFmtId="165" fontId="19" fillId="15" borderId="36" xfId="36" applyNumberFormat="1" applyFont="1" applyFill="1" applyBorder="1"/>
    <xf numFmtId="165" fontId="19" fillId="0" borderId="36" xfId="36" applyNumberFormat="1" applyFont="1" applyBorder="1"/>
    <xf numFmtId="165" fontId="21" fillId="15" borderId="36" xfId="36" applyNumberFormat="1" applyFont="1" applyFill="1" applyBorder="1"/>
    <xf numFmtId="165" fontId="19" fillId="15" borderId="36" xfId="36" applyNumberFormat="1" applyFont="1" applyFill="1" applyBorder="1" applyAlignment="1"/>
    <xf numFmtId="165" fontId="19" fillId="0" borderId="42" xfId="36" applyNumberFormat="1" applyFont="1" applyBorder="1" applyAlignment="1"/>
    <xf numFmtId="165" fontId="19" fillId="16" borderId="25" xfId="36" applyNumberFormat="1" applyFont="1" applyFill="1" applyBorder="1"/>
    <xf numFmtId="165" fontId="19" fillId="16" borderId="37" xfId="36" applyNumberFormat="1" applyFont="1" applyFill="1" applyBorder="1" applyAlignment="1">
      <alignment horizontal="right" vertical="center"/>
    </xf>
    <xf numFmtId="165" fontId="21" fillId="16" borderId="38" xfId="36" applyNumberFormat="1" applyFont="1" applyFill="1" applyBorder="1" applyAlignment="1"/>
    <xf numFmtId="165" fontId="19" fillId="0" borderId="0" xfId="36" applyNumberFormat="1" applyFont="1" applyBorder="1"/>
    <xf numFmtId="165" fontId="19" fillId="0" borderId="36" xfId="36" applyNumberFormat="1" applyFont="1" applyFill="1" applyBorder="1" applyAlignment="1">
      <alignment horizontal="left" vertical="center"/>
    </xf>
    <xf numFmtId="165" fontId="22" fillId="16" borderId="37" xfId="36" applyNumberFormat="1" applyFont="1" applyFill="1" applyBorder="1" applyAlignment="1">
      <alignment horizontal="right" vertical="center" wrapText="1"/>
    </xf>
    <xf numFmtId="165" fontId="23" fillId="16" borderId="38" xfId="36" applyNumberFormat="1" applyFont="1" applyFill="1" applyBorder="1" applyAlignment="1"/>
    <xf numFmtId="165" fontId="19" fillId="0" borderId="27" xfId="36" applyNumberFormat="1" applyFont="1" applyBorder="1" applyAlignment="1">
      <alignment horizontal="center" wrapText="1"/>
    </xf>
    <xf numFmtId="165" fontId="19" fillId="0" borderId="0" xfId="36" applyNumberFormat="1" applyFont="1" applyAlignment="1">
      <alignment vertical="center" wrapText="1"/>
    </xf>
    <xf numFmtId="165" fontId="19" fillId="0" borderId="25" xfId="36" applyNumberFormat="1" applyFont="1" applyBorder="1" applyAlignment="1">
      <alignment horizontal="center" wrapText="1"/>
    </xf>
    <xf numFmtId="165" fontId="19" fillId="0" borderId="43" xfId="36" applyNumberFormat="1" applyFont="1" applyBorder="1" applyAlignment="1">
      <alignment wrapText="1"/>
    </xf>
    <xf numFmtId="165" fontId="21" fillId="0" borderId="24" xfId="36" applyNumberFormat="1" applyFont="1" applyBorder="1" applyAlignment="1"/>
    <xf numFmtId="165" fontId="21" fillId="15" borderId="43" xfId="36" applyNumberFormat="1" applyFont="1" applyFill="1" applyBorder="1" applyAlignment="1">
      <alignment wrapText="1"/>
    </xf>
    <xf numFmtId="165" fontId="21" fillId="0" borderId="43" xfId="36" applyNumberFormat="1" applyFont="1" applyBorder="1" applyAlignment="1">
      <alignment wrapText="1"/>
    </xf>
    <xf numFmtId="165" fontId="21" fillId="0" borderId="24" xfId="36" applyNumberFormat="1" applyFont="1" applyBorder="1" applyAlignment="1">
      <alignment wrapText="1"/>
    </xf>
    <xf numFmtId="165" fontId="21" fillId="0" borderId="24" xfId="36" applyNumberFormat="1" applyFont="1" applyFill="1" applyBorder="1" applyAlignment="1"/>
    <xf numFmtId="165" fontId="21" fillId="15" borderId="44" xfId="36" applyNumberFormat="1" applyFont="1" applyFill="1" applyBorder="1" applyAlignment="1">
      <alignment wrapText="1"/>
    </xf>
    <xf numFmtId="165" fontId="21" fillId="0" borderId="44" xfId="36" applyNumberFormat="1" applyFont="1" applyBorder="1" applyAlignment="1">
      <alignment wrapText="1"/>
    </xf>
    <xf numFmtId="165" fontId="19" fillId="16" borderId="45" xfId="36" applyNumberFormat="1" applyFont="1" applyFill="1" applyBorder="1" applyAlignment="1">
      <alignment wrapText="1"/>
    </xf>
    <xf numFmtId="165" fontId="21" fillId="0" borderId="0" xfId="36" applyNumberFormat="1" applyFont="1" applyAlignment="1">
      <alignment vertical="center" wrapText="1"/>
    </xf>
    <xf numFmtId="165" fontId="21" fillId="0" borderId="43" xfId="36" applyNumberFormat="1" applyFont="1" applyFill="1" applyBorder="1" applyAlignment="1">
      <alignment wrapText="1"/>
    </xf>
    <xf numFmtId="165" fontId="19" fillId="0" borderId="0" xfId="36" applyNumberFormat="1" applyFont="1" applyFill="1" applyAlignment="1">
      <alignment vertical="center" wrapText="1"/>
    </xf>
    <xf numFmtId="165" fontId="20" fillId="0" borderId="33" xfId="36" applyNumberFormat="1" applyFont="1" applyFill="1" applyBorder="1" applyAlignment="1"/>
    <xf numFmtId="165" fontId="21" fillId="0" borderId="0" xfId="36" applyNumberFormat="1" applyFont="1" applyFill="1" applyAlignment="1">
      <alignment vertical="center" wrapText="1"/>
    </xf>
    <xf numFmtId="165" fontId="19" fillId="16" borderId="37" xfId="36" applyNumberFormat="1" applyFont="1" applyFill="1" applyBorder="1" applyAlignment="1">
      <alignment vertical="center"/>
    </xf>
    <xf numFmtId="165" fontId="19" fillId="0" borderId="46" xfId="36" applyNumberFormat="1" applyFont="1" applyFill="1" applyBorder="1" applyAlignment="1">
      <alignment wrapText="1"/>
    </xf>
    <xf numFmtId="165" fontId="19" fillId="0" borderId="36" xfId="36" applyNumberFormat="1" applyFont="1" applyBorder="1" applyAlignment="1">
      <alignment vertical="center" wrapText="1"/>
    </xf>
    <xf numFmtId="165" fontId="19" fillId="0" borderId="22" xfId="36" applyNumberFormat="1" applyFont="1" applyFill="1" applyBorder="1"/>
    <xf numFmtId="165" fontId="21" fillId="0" borderId="36" xfId="36" applyNumberFormat="1" applyFont="1" applyBorder="1"/>
    <xf numFmtId="165" fontId="21" fillId="0" borderId="23" xfId="33" applyNumberFormat="1" applyFont="1" applyBorder="1" applyAlignment="1">
      <alignment vertical="center" wrapText="1"/>
    </xf>
    <xf numFmtId="165" fontId="21" fillId="15" borderId="47" xfId="36" applyNumberFormat="1" applyFont="1" applyFill="1" applyBorder="1"/>
    <xf numFmtId="165" fontId="21" fillId="0" borderId="47" xfId="36" applyNumberFormat="1" applyFont="1" applyBorder="1"/>
    <xf numFmtId="165" fontId="19" fillId="0" borderId="48" xfId="33" applyNumberFormat="1" applyFont="1" applyFill="1" applyBorder="1" applyAlignment="1">
      <alignment vertical="center" wrapText="1"/>
    </xf>
    <xf numFmtId="165" fontId="19" fillId="0" borderId="49" xfId="33" applyNumberFormat="1" applyFont="1" applyFill="1" applyBorder="1" applyAlignment="1">
      <alignment vertical="center" wrapText="1"/>
    </xf>
    <xf numFmtId="165" fontId="19" fillId="0" borderId="50" xfId="36" applyNumberFormat="1" applyFont="1" applyBorder="1"/>
    <xf numFmtId="165" fontId="21" fillId="0" borderId="28" xfId="36" applyNumberFormat="1" applyFont="1" applyBorder="1"/>
    <xf numFmtId="165" fontId="21" fillId="0" borderId="51" xfId="36" applyNumberFormat="1" applyFont="1" applyBorder="1"/>
    <xf numFmtId="165" fontId="21" fillId="0" borderId="0" xfId="36" applyNumberFormat="1" applyFont="1"/>
    <xf numFmtId="165" fontId="21" fillId="0" borderId="52" xfId="36" applyNumberFormat="1" applyFont="1" applyBorder="1" applyAlignment="1"/>
    <xf numFmtId="165" fontId="21" fillId="0" borderId="30" xfId="36" applyNumberFormat="1" applyFont="1" applyBorder="1"/>
    <xf numFmtId="165" fontId="19" fillId="0" borderId="27" xfId="36" applyNumberFormat="1" applyFont="1" applyBorder="1" applyAlignment="1">
      <alignment horizontal="right"/>
    </xf>
    <xf numFmtId="165" fontId="19" fillId="0" borderId="18" xfId="36" applyNumberFormat="1" applyFont="1" applyBorder="1" applyAlignment="1">
      <alignment horizontal="center" wrapText="1"/>
    </xf>
    <xf numFmtId="165" fontId="21" fillId="0" borderId="23" xfId="36" applyNumberFormat="1" applyFont="1" applyBorder="1" applyAlignment="1"/>
    <xf numFmtId="165" fontId="21" fillId="15" borderId="36" xfId="0" applyNumberFormat="1" applyFont="1" applyFill="1" applyBorder="1"/>
    <xf numFmtId="165" fontId="21" fillId="15" borderId="36" xfId="36" applyNumberFormat="1" applyFont="1" applyFill="1" applyBorder="1" applyAlignment="1">
      <alignment wrapText="1"/>
    </xf>
    <xf numFmtId="165" fontId="21" fillId="0" borderId="36" xfId="36" applyNumberFormat="1" applyFont="1" applyBorder="1" applyAlignment="1">
      <alignment wrapText="1"/>
    </xf>
    <xf numFmtId="165" fontId="21" fillId="0" borderId="23" xfId="36" applyNumberFormat="1" applyFont="1" applyBorder="1" applyAlignment="1">
      <alignment wrapText="1"/>
    </xf>
    <xf numFmtId="165" fontId="21" fillId="0" borderId="23" xfId="36" applyNumberFormat="1" applyFont="1" applyFill="1" applyBorder="1" applyAlignment="1"/>
    <xf numFmtId="165" fontId="21" fillId="15" borderId="36" xfId="36" applyNumberFormat="1" applyFont="1" applyFill="1" applyBorder="1" applyAlignment="1">
      <alignment vertical="center" wrapText="1"/>
    </xf>
    <xf numFmtId="165" fontId="19" fillId="0" borderId="37" xfId="36" applyNumberFormat="1" applyFont="1" applyBorder="1" applyAlignment="1">
      <alignment vertical="center"/>
    </xf>
    <xf numFmtId="165" fontId="19" fillId="0" borderId="45" xfId="36" applyNumberFormat="1" applyFont="1" applyBorder="1" applyAlignment="1">
      <alignment wrapText="1"/>
    </xf>
    <xf numFmtId="165" fontId="23" fillId="16" borderId="37" xfId="36" applyNumberFormat="1" applyFont="1" applyFill="1" applyBorder="1" applyAlignment="1">
      <alignment vertical="center" wrapText="1"/>
    </xf>
    <xf numFmtId="165" fontId="23" fillId="16" borderId="14" xfId="36" applyNumberFormat="1" applyFont="1" applyFill="1" applyBorder="1" applyAlignment="1">
      <alignment horizontal="right" vertical="center"/>
    </xf>
    <xf numFmtId="0" fontId="21" fillId="14" borderId="12" xfId="34" applyFont="1" applyFill="1" applyBorder="1"/>
    <xf numFmtId="0" fontId="21" fillId="0" borderId="11" xfId="35" applyFont="1" applyBorder="1"/>
    <xf numFmtId="165" fontId="21" fillId="0" borderId="0" xfId="36" applyNumberFormat="1" applyFont="1" applyAlignment="1">
      <alignment vertical="center"/>
    </xf>
    <xf numFmtId="165" fontId="19" fillId="0" borderId="0" xfId="36" applyNumberFormat="1" applyFont="1" applyAlignment="1">
      <alignment wrapText="1"/>
    </xf>
    <xf numFmtId="165" fontId="21" fillId="15" borderId="36" xfId="0" applyNumberFormat="1" applyFont="1" applyFill="1" applyBorder="1" applyAlignment="1">
      <alignment vertical="center"/>
    </xf>
    <xf numFmtId="165" fontId="21" fillId="0" borderId="0" xfId="36" applyNumberFormat="1" applyFont="1" applyBorder="1"/>
    <xf numFmtId="165" fontId="21" fillId="0" borderId="36" xfId="0" applyNumberFormat="1" applyFont="1" applyFill="1" applyBorder="1" applyAlignment="1">
      <alignment vertical="center"/>
    </xf>
    <xf numFmtId="165" fontId="0" fillId="15" borderId="35" xfId="0" applyNumberFormat="1" applyFont="1" applyFill="1" applyBorder="1" applyAlignment="1">
      <alignment vertical="center"/>
    </xf>
    <xf numFmtId="165" fontId="24" fillId="0" borderId="21" xfId="36" applyNumberFormat="1" applyFont="1" applyFill="1" applyBorder="1" applyAlignment="1">
      <alignment horizontal="left"/>
    </xf>
    <xf numFmtId="165" fontId="24" fillId="0" borderId="53" xfId="36" applyNumberFormat="1" applyFont="1" applyFill="1" applyBorder="1" applyAlignment="1">
      <alignment horizontal="left"/>
    </xf>
    <xf numFmtId="165" fontId="0" fillId="0" borderId="22" xfId="36" applyNumberFormat="1" applyFont="1" applyFill="1" applyBorder="1"/>
    <xf numFmtId="165" fontId="25" fillId="0" borderId="0" xfId="36" applyNumberFormat="1" applyFont="1" applyBorder="1" applyAlignment="1">
      <alignment wrapText="1"/>
    </xf>
    <xf numFmtId="165" fontId="24" fillId="0" borderId="0" xfId="36" applyNumberFormat="1" applyFont="1" applyBorder="1" applyAlignment="1">
      <alignment horizontal="right"/>
    </xf>
    <xf numFmtId="0" fontId="21" fillId="14" borderId="12" xfId="34" applyFont="1" applyFill="1" applyBorder="1"/>
    <xf numFmtId="165" fontId="19" fillId="17" borderId="37" xfId="36" applyNumberFormat="1" applyFont="1" applyFill="1" applyBorder="1" applyAlignment="1">
      <alignment horizontal="right"/>
    </xf>
    <xf numFmtId="165" fontId="19" fillId="17" borderId="45" xfId="36" applyNumberFormat="1" applyFont="1" applyFill="1" applyBorder="1"/>
    <xf numFmtId="165" fontId="19" fillId="17" borderId="45" xfId="36" applyNumberFormat="1" applyFont="1" applyFill="1" applyBorder="1" applyAlignment="1"/>
    <xf numFmtId="165" fontId="0" fillId="0" borderId="35" xfId="0" applyNumberFormat="1" applyFont="1" applyFill="1" applyBorder="1" applyAlignment="1">
      <alignment vertical="center" wrapText="1"/>
    </xf>
    <xf numFmtId="165" fontId="19" fillId="0" borderId="36" xfId="36" applyNumberFormat="1" applyFont="1" applyBorder="1" applyAlignment="1">
      <alignment horizontal="left"/>
    </xf>
    <xf numFmtId="165" fontId="19" fillId="0" borderId="43" xfId="36" applyNumberFormat="1" applyFont="1" applyBorder="1" applyAlignment="1">
      <alignment horizontal="left" wrapText="1"/>
    </xf>
    <xf numFmtId="165" fontId="19" fillId="16" borderId="45" xfId="36" applyNumberFormat="1" applyFont="1" applyFill="1" applyBorder="1" applyAlignment="1">
      <alignment horizontal="center" wrapText="1"/>
    </xf>
    <xf numFmtId="165" fontId="19" fillId="0" borderId="54" xfId="36" applyNumberFormat="1" applyFont="1" applyBorder="1" applyAlignment="1">
      <alignment horizontal="left" wrapText="1"/>
    </xf>
    <xf numFmtId="165" fontId="21" fillId="0" borderId="43" xfId="36" applyNumberFormat="1" applyFont="1" applyFill="1" applyBorder="1" applyAlignment="1">
      <alignment horizontal="right" wrapText="1"/>
    </xf>
    <xf numFmtId="165" fontId="19" fillId="16" borderId="55" xfId="36" applyNumberFormat="1" applyFont="1" applyFill="1" applyBorder="1" applyAlignment="1">
      <alignment horizontal="center"/>
    </xf>
    <xf numFmtId="165" fontId="19" fillId="17" borderId="45" xfId="36" applyNumberFormat="1" applyFont="1" applyFill="1" applyBorder="1" applyAlignment="1">
      <alignment horizontal="center"/>
    </xf>
    <xf numFmtId="165" fontId="19" fillId="0" borderId="56" xfId="36" applyNumberFormat="1" applyFont="1" applyBorder="1" applyAlignment="1">
      <alignment horizontal="center"/>
    </xf>
    <xf numFmtId="165" fontId="19" fillId="0" borderId="50" xfId="36" applyNumberFormat="1" applyFont="1" applyBorder="1" applyAlignment="1">
      <alignment horizontal="center"/>
    </xf>
    <xf numFmtId="165" fontId="21" fillId="15" borderId="43" xfId="36" applyNumberFormat="1" applyFont="1" applyFill="1" applyBorder="1" applyAlignment="1">
      <alignment horizontal="center" wrapText="1"/>
    </xf>
    <xf numFmtId="165" fontId="22" fillId="16" borderId="14" xfId="36" applyNumberFormat="1" applyFont="1" applyFill="1" applyBorder="1" applyAlignment="1">
      <alignment horizontal="center" vertical="center"/>
    </xf>
    <xf numFmtId="165" fontId="0" fillId="0" borderId="57" xfId="36" applyNumberFormat="1" applyFont="1" applyFill="1" applyBorder="1" applyAlignment="1">
      <alignment horizontal="right"/>
    </xf>
    <xf numFmtId="165" fontId="24" fillId="0" borderId="0" xfId="36" applyNumberFormat="1" applyFont="1" applyBorder="1" applyAlignment="1">
      <alignment horizontal="center"/>
    </xf>
    <xf numFmtId="165" fontId="0" fillId="0" borderId="23" xfId="36" applyNumberFormat="1" applyFont="1" applyFill="1" applyBorder="1" applyAlignment="1">
      <alignment horizontal="right"/>
    </xf>
    <xf numFmtId="165" fontId="21" fillId="15" borderId="43" xfId="36" applyNumberFormat="1" applyFont="1" applyFill="1" applyBorder="1" applyAlignment="1">
      <alignment horizontal="right" wrapText="1"/>
    </xf>
    <xf numFmtId="165" fontId="24" fillId="0" borderId="58" xfId="36" applyNumberFormat="1" applyFont="1" applyBorder="1" applyAlignment="1">
      <alignment horizontal="left"/>
    </xf>
    <xf numFmtId="165" fontId="21" fillId="0" borderId="35" xfId="0" applyNumberFormat="1" applyFont="1" applyFill="1" applyBorder="1" applyAlignment="1">
      <alignment horizontal="center" vertical="center"/>
    </xf>
    <xf numFmtId="165" fontId="21" fillId="0" borderId="35" xfId="0" applyNumberFormat="1" applyFont="1" applyFill="1" applyBorder="1" applyAlignment="1">
      <alignment horizontal="right" vertical="center"/>
    </xf>
    <xf numFmtId="165" fontId="25" fillId="0" borderId="15" xfId="36" applyNumberFormat="1" applyFont="1" applyFill="1" applyBorder="1" applyAlignment="1">
      <alignment horizontal="center"/>
    </xf>
    <xf numFmtId="165" fontId="24" fillId="0" borderId="15" xfId="36" applyNumberFormat="1" applyFont="1" applyFill="1" applyBorder="1" applyAlignment="1">
      <alignment horizontal="left"/>
    </xf>
    <xf numFmtId="165" fontId="26" fillId="0" borderId="0" xfId="36" applyNumberFormat="1" applyFont="1" applyBorder="1" applyAlignment="1"/>
    <xf numFmtId="165" fontId="25" fillId="0" borderId="0" xfId="36" applyNumberFormat="1" applyFont="1" applyAlignment="1">
      <alignment vertical="center"/>
    </xf>
    <xf numFmtId="165" fontId="25" fillId="0" borderId="0" xfId="36" applyNumberFormat="1" applyFont="1" applyFill="1"/>
    <xf numFmtId="165" fontId="25" fillId="0" borderId="58" xfId="36" applyNumberFormat="1" applyFont="1" applyBorder="1" applyAlignment="1">
      <alignment horizontal="center"/>
    </xf>
    <xf numFmtId="165" fontId="25" fillId="0" borderId="59" xfId="36" applyNumberFormat="1" applyFont="1" applyFill="1" applyBorder="1" applyAlignment="1">
      <alignment horizontal="left" wrapText="1"/>
    </xf>
    <xf numFmtId="165" fontId="25" fillId="0" borderId="53" xfId="36" applyNumberFormat="1" applyFont="1" applyFill="1" applyBorder="1" applyAlignment="1">
      <alignment horizontal="center"/>
    </xf>
    <xf numFmtId="165" fontId="19" fillId="0" borderId="35" xfId="0" applyNumberFormat="1" applyFont="1" applyFill="1" applyBorder="1" applyAlignment="1">
      <alignment horizontal="left" vertical="center"/>
    </xf>
    <xf numFmtId="165" fontId="0" fillId="0" borderId="24" xfId="36" applyNumberFormat="1" applyFont="1" applyBorder="1" applyAlignment="1"/>
    <xf numFmtId="165" fontId="0" fillId="0" borderId="24" xfId="36" applyNumberFormat="1" applyFont="1" applyBorder="1" applyAlignment="1">
      <alignment horizontal="left" wrapText="1"/>
    </xf>
    <xf numFmtId="165" fontId="0" fillId="0" borderId="23" xfId="36" applyNumberFormat="1" applyFont="1" applyFill="1" applyBorder="1" applyAlignment="1">
      <alignment horizontal="left"/>
    </xf>
    <xf numFmtId="165" fontId="0" fillId="0" borderId="23" xfId="36" applyNumberFormat="1" applyFont="1" applyBorder="1" applyAlignment="1">
      <alignment horizontal="left" wrapText="1"/>
    </xf>
    <xf numFmtId="165" fontId="19" fillId="0" borderId="43" xfId="36" applyNumberFormat="1" applyFont="1" applyFill="1" applyBorder="1" applyAlignment="1">
      <alignment horizontal="left" wrapText="1"/>
    </xf>
    <xf numFmtId="165" fontId="19" fillId="0" borderId="43" xfId="36" applyNumberFormat="1" applyFont="1" applyFill="1" applyBorder="1" applyAlignment="1">
      <alignment horizontal="left" vertical="center" wrapText="1"/>
    </xf>
    <xf numFmtId="165" fontId="19" fillId="0" borderId="36" xfId="36" applyNumberFormat="1" applyFont="1" applyBorder="1" applyAlignment="1">
      <alignment horizontal="left" wrapText="1"/>
    </xf>
    <xf numFmtId="165" fontId="0" fillId="0" borderId="57" xfId="33" applyNumberFormat="1" applyFont="1" applyBorder="1" applyAlignment="1">
      <alignment vertical="center" wrapText="1"/>
    </xf>
    <xf numFmtId="165" fontId="19" fillId="0" borderId="36" xfId="36" applyNumberFormat="1" applyFont="1" applyBorder="1" applyAlignment="1">
      <alignment horizontal="center"/>
    </xf>
    <xf numFmtId="165" fontId="19" fillId="0" borderId="36" xfId="36" applyNumberFormat="1" applyFont="1" applyBorder="1" applyAlignment="1">
      <alignment horizontal="center" vertical="center" wrapText="1"/>
    </xf>
    <xf numFmtId="165" fontId="19" fillId="0" borderId="60" xfId="36" applyNumberFormat="1" applyFont="1" applyBorder="1" applyAlignment="1">
      <alignment horizontal="center"/>
    </xf>
    <xf numFmtId="165" fontId="21" fillId="0" borderId="43" xfId="36" applyNumberFormat="1" applyFont="1" applyFill="1" applyBorder="1" applyAlignment="1">
      <alignment horizontal="center" wrapText="1"/>
    </xf>
    <xf numFmtId="165" fontId="24" fillId="0" borderId="25" xfId="36" applyNumberFormat="1" applyFont="1" applyFill="1" applyBorder="1" applyAlignment="1">
      <alignment horizontal="right" wrapText="1"/>
    </xf>
    <xf numFmtId="0" fontId="27" fillId="0" borderId="0" xfId="0" applyFont="1" applyAlignment="1">
      <alignment horizontal="left" vertical="center" indent="4"/>
    </xf>
    <xf numFmtId="165" fontId="25" fillId="0" borderId="0" xfId="36" applyNumberFormat="1" applyFont="1" applyFill="1" applyBorder="1" applyAlignment="1"/>
    <xf numFmtId="165" fontId="24" fillId="0" borderId="0" xfId="36" applyNumberFormat="1" applyFont="1" applyFill="1" applyBorder="1"/>
    <xf numFmtId="165" fontId="25" fillId="0" borderId="0" xfId="36" applyNumberFormat="1" applyFont="1" applyFill="1" applyAlignment="1">
      <alignment wrapText="1"/>
    </xf>
    <xf numFmtId="165" fontId="25" fillId="0" borderId="61" xfId="36" applyNumberFormat="1" applyFont="1" applyFill="1" applyBorder="1" applyAlignment="1">
      <alignment wrapText="1"/>
    </xf>
    <xf numFmtId="165" fontId="25" fillId="0" borderId="62" xfId="26" applyNumberFormat="1" applyFont="1" applyFill="1" applyBorder="1" applyAlignment="1" applyProtection="1">
      <alignment horizontal="center"/>
    </xf>
    <xf numFmtId="165" fontId="25" fillId="0" borderId="63" xfId="36" applyNumberFormat="1" applyFont="1" applyFill="1" applyBorder="1" applyAlignment="1">
      <alignment wrapText="1"/>
    </xf>
    <xf numFmtId="165" fontId="25" fillId="0" borderId="64" xfId="36" applyNumberFormat="1" applyFont="1" applyFill="1" applyBorder="1" applyAlignment="1">
      <alignment horizontal="center"/>
    </xf>
    <xf numFmtId="165" fontId="25" fillId="0" borderId="64" xfId="36" applyNumberFormat="1" applyFont="1" applyFill="1" applyBorder="1" applyAlignment="1"/>
    <xf numFmtId="165" fontId="24" fillId="0" borderId="65" xfId="36" applyNumberFormat="1" applyFont="1" applyFill="1" applyBorder="1" applyAlignment="1">
      <alignment wrapText="1"/>
    </xf>
    <xf numFmtId="165" fontId="25" fillId="0" borderId="66" xfId="36" applyNumberFormat="1" applyFont="1" applyFill="1" applyBorder="1" applyAlignment="1"/>
    <xf numFmtId="165" fontId="25" fillId="0" borderId="65" xfId="36" applyNumberFormat="1" applyFont="1" applyFill="1" applyBorder="1" applyAlignment="1">
      <alignment wrapText="1"/>
    </xf>
    <xf numFmtId="165" fontId="25" fillId="0" borderId="66" xfId="26" applyNumberFormat="1" applyFont="1" applyFill="1" applyBorder="1" applyAlignment="1" applyProtection="1">
      <alignment horizontal="center"/>
    </xf>
    <xf numFmtId="165" fontId="24" fillId="0" borderId="67" xfId="36" applyNumberFormat="1" applyFont="1" applyFill="1" applyBorder="1" applyAlignment="1">
      <alignment wrapText="1"/>
    </xf>
    <xf numFmtId="165" fontId="24" fillId="0" borderId="68" xfId="36" applyNumberFormat="1" applyFont="1" applyFill="1" applyBorder="1"/>
    <xf numFmtId="165" fontId="24" fillId="0" borderId="69" xfId="36" applyNumberFormat="1" applyFont="1" applyBorder="1"/>
    <xf numFmtId="165" fontId="24" fillId="0" borderId="70" xfId="36" applyNumberFormat="1" applyFont="1" applyFill="1" applyBorder="1" applyAlignment="1">
      <alignment horizontal="right" wrapText="1"/>
    </xf>
    <xf numFmtId="165" fontId="24" fillId="0" borderId="70" xfId="36" applyNumberFormat="1" applyFont="1" applyFill="1" applyBorder="1"/>
    <xf numFmtId="165" fontId="20" fillId="0" borderId="71" xfId="36" applyNumberFormat="1" applyFont="1" applyFill="1" applyBorder="1" applyAlignment="1"/>
    <xf numFmtId="165" fontId="26" fillId="0" borderId="71" xfId="36" applyNumberFormat="1" applyFont="1" applyFill="1" applyBorder="1" applyAlignment="1"/>
    <xf numFmtId="165" fontId="24" fillId="0" borderId="72" xfId="36" applyNumberFormat="1" applyFont="1" applyBorder="1" applyAlignment="1">
      <alignment wrapText="1"/>
    </xf>
    <xf numFmtId="165" fontId="24" fillId="0" borderId="72" xfId="36" applyNumberFormat="1" applyFont="1" applyBorder="1" applyAlignment="1">
      <alignment horizontal="left"/>
    </xf>
    <xf numFmtId="165" fontId="24" fillId="0" borderId="73" xfId="26" applyNumberFormat="1" applyFont="1" applyFill="1" applyBorder="1" applyAlignment="1" applyProtection="1">
      <alignment horizontal="center" vertical="center" wrapText="1"/>
    </xf>
    <xf numFmtId="165" fontId="25" fillId="0" borderId="72" xfId="36" applyNumberFormat="1" applyFont="1" applyBorder="1" applyAlignment="1">
      <alignment horizontal="center"/>
    </xf>
    <xf numFmtId="165" fontId="24" fillId="0" borderId="14" xfId="36" applyNumberFormat="1" applyFont="1" applyBorder="1" applyAlignment="1">
      <alignment horizontal="center" vertical="center"/>
    </xf>
    <xf numFmtId="165" fontId="24" fillId="0" borderId="14" xfId="36" applyNumberFormat="1" applyFont="1" applyFill="1" applyBorder="1" applyAlignment="1">
      <alignment horizontal="center" vertical="center"/>
    </xf>
    <xf numFmtId="165" fontId="25" fillId="0" borderId="74" xfId="36" applyNumberFormat="1" applyFont="1" applyFill="1" applyBorder="1" applyAlignment="1">
      <alignment wrapText="1"/>
    </xf>
    <xf numFmtId="165" fontId="25" fillId="0" borderId="75" xfId="36" applyNumberFormat="1" applyFont="1" applyFill="1" applyBorder="1"/>
    <xf numFmtId="165" fontId="25" fillId="0" borderId="76" xfId="36" applyNumberFormat="1" applyFont="1" applyFill="1" applyBorder="1" applyAlignment="1">
      <alignment wrapText="1"/>
    </xf>
    <xf numFmtId="165" fontId="25" fillId="0" borderId="77" xfId="36" applyNumberFormat="1" applyFont="1" applyFill="1" applyBorder="1"/>
    <xf numFmtId="165" fontId="25" fillId="0" borderId="78" xfId="36" applyNumberFormat="1" applyFont="1" applyFill="1" applyBorder="1" applyAlignment="1">
      <alignment wrapText="1"/>
    </xf>
    <xf numFmtId="165" fontId="25" fillId="0" borderId="79" xfId="36" applyNumberFormat="1" applyFont="1" applyFill="1" applyBorder="1"/>
    <xf numFmtId="165" fontId="28" fillId="0" borderId="80" xfId="36" applyNumberFormat="1" applyFont="1" applyFill="1" applyBorder="1" applyAlignment="1">
      <alignment horizontal="right" wrapText="1"/>
    </xf>
    <xf numFmtId="165" fontId="28" fillId="0" borderId="81" xfId="36" applyNumberFormat="1" applyFont="1" applyFill="1" applyBorder="1"/>
    <xf numFmtId="165" fontId="19" fillId="16" borderId="82" xfId="36" applyNumberFormat="1" applyFont="1" applyFill="1" applyBorder="1" applyAlignment="1">
      <alignment horizontal="center"/>
    </xf>
    <xf numFmtId="165" fontId="19" fillId="0" borderId="0" xfId="36" applyNumberFormat="1" applyFont="1" applyFill="1" applyBorder="1" applyAlignment="1">
      <alignment horizontal="left"/>
    </xf>
    <xf numFmtId="165" fontId="21" fillId="15" borderId="36" xfId="36" applyNumberFormat="1" applyFont="1" applyFill="1" applyBorder="1" applyAlignment="1">
      <alignment horizontal="left"/>
    </xf>
    <xf numFmtId="165" fontId="19" fillId="15" borderId="36" xfId="36" applyNumberFormat="1" applyFont="1" applyFill="1" applyBorder="1" applyAlignment="1">
      <alignment horizontal="left"/>
    </xf>
    <xf numFmtId="165" fontId="21" fillId="15" borderId="47" xfId="36" applyNumberFormat="1" applyFont="1" applyFill="1" applyBorder="1" applyAlignment="1">
      <alignment horizontal="right"/>
    </xf>
    <xf numFmtId="165" fontId="20" fillId="0" borderId="38" xfId="36" applyNumberFormat="1" applyFont="1" applyFill="1" applyBorder="1" applyAlignment="1">
      <alignment horizontal="center"/>
    </xf>
    <xf numFmtId="165" fontId="20" fillId="16" borderId="38" xfId="36" applyNumberFormat="1" applyFont="1" applyFill="1" applyBorder="1" applyAlignment="1">
      <alignment horizontal="center"/>
    </xf>
    <xf numFmtId="165" fontId="0" fillId="0" borderId="35" xfId="0" applyNumberFormat="1" applyFont="1" applyFill="1" applyBorder="1" applyAlignment="1">
      <alignment horizontal="right" vertical="center" wrapText="1"/>
    </xf>
    <xf numFmtId="165" fontId="26" fillId="0" borderId="0" xfId="36" applyNumberFormat="1" applyFont="1" applyFill="1" applyBorder="1" applyAlignment="1"/>
    <xf numFmtId="165" fontId="19" fillId="0" borderId="28" xfId="36" applyNumberFormat="1" applyFont="1" applyFill="1" applyBorder="1"/>
    <xf numFmtId="165" fontId="19" fillId="0" borderId="52" xfId="36" applyNumberFormat="1" applyFont="1" applyFill="1" applyBorder="1" applyAlignment="1"/>
    <xf numFmtId="165" fontId="0" fillId="0" borderId="35" xfId="0" applyNumberFormat="1" applyFont="1" applyFill="1" applyBorder="1" applyAlignment="1">
      <alignment horizontal="right" vertical="center"/>
    </xf>
    <xf numFmtId="165" fontId="0" fillId="15" borderId="35" xfId="0" applyNumberFormat="1" applyFont="1" applyFill="1" applyBorder="1" applyAlignment="1">
      <alignment horizontal="right" vertical="center"/>
    </xf>
    <xf numFmtId="165" fontId="19" fillId="0" borderId="0" xfId="36" applyNumberFormat="1" applyFont="1" applyAlignment="1">
      <alignment horizontal="left"/>
    </xf>
    <xf numFmtId="165" fontId="25" fillId="0" borderId="0" xfId="36" applyNumberFormat="1" applyFont="1" applyFill="1" applyBorder="1" applyAlignment="1">
      <alignment horizontal="right"/>
    </xf>
    <xf numFmtId="165" fontId="25" fillId="0" borderId="21" xfId="36" applyNumberFormat="1" applyFont="1" applyFill="1" applyBorder="1" applyAlignment="1">
      <alignment horizontal="right"/>
    </xf>
    <xf numFmtId="165" fontId="25" fillId="0" borderId="83" xfId="36" applyNumberFormat="1" applyFont="1" applyFill="1" applyBorder="1"/>
    <xf numFmtId="165" fontId="25" fillId="0" borderId="58" xfId="36" applyNumberFormat="1" applyFont="1" applyFill="1" applyBorder="1" applyAlignment="1">
      <alignment horizontal="center"/>
    </xf>
    <xf numFmtId="165" fontId="25" fillId="0" borderId="84" xfId="36" applyNumberFormat="1" applyFont="1" applyFill="1" applyBorder="1"/>
    <xf numFmtId="165" fontId="24" fillId="0" borderId="18" xfId="36" applyNumberFormat="1" applyFont="1" applyFill="1" applyBorder="1" applyAlignment="1">
      <alignment vertical="center" wrapText="1"/>
    </xf>
    <xf numFmtId="165" fontId="24" fillId="0" borderId="0" xfId="36" applyNumberFormat="1" applyFont="1" applyFill="1" applyAlignment="1">
      <alignment horizontal="left" vertical="center"/>
    </xf>
    <xf numFmtId="165" fontId="25" fillId="0" borderId="0" xfId="36" applyNumberFormat="1" applyFont="1" applyFill="1" applyAlignment="1">
      <alignment vertical="center"/>
    </xf>
    <xf numFmtId="165" fontId="25" fillId="0" borderId="21" xfId="36" applyNumberFormat="1" applyFont="1" applyFill="1" applyBorder="1" applyAlignment="1">
      <alignment horizontal="left"/>
    </xf>
    <xf numFmtId="165" fontId="25" fillId="0" borderId="53" xfId="36" applyNumberFormat="1" applyFont="1" applyFill="1" applyBorder="1" applyAlignment="1">
      <alignment horizontal="left"/>
    </xf>
    <xf numFmtId="165" fontId="25" fillId="0" borderId="85" xfId="36" applyNumberFormat="1" applyFont="1" applyFill="1" applyBorder="1" applyAlignment="1">
      <alignment wrapText="1"/>
    </xf>
    <xf numFmtId="165" fontId="25" fillId="0" borderId="58" xfId="36" applyNumberFormat="1" applyFont="1" applyFill="1" applyBorder="1"/>
    <xf numFmtId="165" fontId="25" fillId="0" borderId="86" xfId="36" applyNumberFormat="1" applyFont="1" applyFill="1" applyBorder="1" applyAlignment="1">
      <alignment wrapText="1"/>
    </xf>
    <xf numFmtId="165" fontId="25" fillId="0" borderId="87" xfId="36" applyNumberFormat="1" applyFont="1" applyFill="1" applyBorder="1"/>
    <xf numFmtId="0" fontId="19" fillId="0" borderId="11" xfId="36" applyFont="1" applyFill="1" applyBorder="1" applyAlignment="1">
      <alignment vertical="center"/>
    </xf>
    <xf numFmtId="0" fontId="21" fillId="0" borderId="11" xfId="35" applyFont="1" applyFill="1" applyBorder="1"/>
    <xf numFmtId="0" fontId="21" fillId="0" borderId="12" xfId="34" applyFont="1" applyFill="1" applyBorder="1"/>
    <xf numFmtId="0" fontId="21" fillId="0" borderId="12" xfId="35" applyFont="1" applyFill="1" applyBorder="1"/>
    <xf numFmtId="3" fontId="19" fillId="0" borderId="12" xfId="26" applyNumberFormat="1" applyFont="1" applyFill="1" applyBorder="1" applyAlignment="1" applyProtection="1">
      <alignment horizontal="right"/>
    </xf>
    <xf numFmtId="3" fontId="19" fillId="0" borderId="11" xfId="26" applyNumberFormat="1" applyFont="1" applyFill="1" applyBorder="1" applyAlignment="1" applyProtection="1">
      <alignment horizontal="right"/>
    </xf>
    <xf numFmtId="0" fontId="19" fillId="0" borderId="12" xfId="35" applyFont="1" applyFill="1" applyBorder="1"/>
    <xf numFmtId="3" fontId="19" fillId="0" borderId="13" xfId="34" applyNumberFormat="1" applyFont="1" applyFill="1" applyBorder="1"/>
    <xf numFmtId="165" fontId="0" fillId="0" borderId="24" xfId="36" applyNumberFormat="1" applyFont="1" applyFill="1" applyBorder="1" applyAlignment="1"/>
    <xf numFmtId="165" fontId="21" fillId="18" borderId="35" xfId="0" applyNumberFormat="1" applyFont="1" applyFill="1" applyBorder="1" applyAlignment="1">
      <alignment vertical="center" wrapText="1"/>
    </xf>
    <xf numFmtId="165" fontId="21" fillId="18" borderId="35" xfId="0" applyNumberFormat="1" applyFont="1" applyFill="1" applyBorder="1" applyAlignment="1">
      <alignment vertical="center"/>
    </xf>
    <xf numFmtId="165" fontId="21" fillId="18" borderId="24" xfId="36" applyNumberFormat="1" applyFont="1" applyFill="1" applyBorder="1" applyAlignment="1"/>
    <xf numFmtId="165" fontId="21" fillId="18" borderId="43" xfId="36" applyNumberFormat="1" applyFont="1" applyFill="1" applyBorder="1" applyAlignment="1">
      <alignment horizontal="center" wrapText="1"/>
    </xf>
    <xf numFmtId="165" fontId="0" fillId="18" borderId="23" xfId="36" applyNumberFormat="1" applyFont="1" applyFill="1" applyBorder="1" applyAlignment="1">
      <alignment horizontal="right"/>
    </xf>
    <xf numFmtId="165" fontId="0" fillId="18" borderId="43" xfId="36" applyNumberFormat="1" applyFont="1" applyFill="1" applyBorder="1" applyAlignment="1">
      <alignment horizontal="center" wrapText="1"/>
    </xf>
    <xf numFmtId="165" fontId="25" fillId="18" borderId="16" xfId="36" applyNumberFormat="1" applyFont="1" applyFill="1" applyBorder="1" applyAlignment="1">
      <alignment wrapText="1"/>
    </xf>
    <xf numFmtId="165" fontId="25" fillId="18" borderId="15" xfId="36" applyNumberFormat="1" applyFont="1" applyFill="1" applyBorder="1" applyAlignment="1">
      <alignment horizontal="center"/>
    </xf>
    <xf numFmtId="165" fontId="25" fillId="18" borderId="23" xfId="36" applyNumberFormat="1" applyFont="1" applyFill="1" applyBorder="1" applyAlignment="1">
      <alignment vertical="center" wrapText="1"/>
    </xf>
    <xf numFmtId="165" fontId="25" fillId="18" borderId="21" xfId="26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horizontal="justify" vertical="center"/>
    </xf>
    <xf numFmtId="165" fontId="24" fillId="0" borderId="88" xfId="36" applyNumberFormat="1" applyFont="1" applyFill="1" applyBorder="1" applyAlignment="1">
      <alignment horizontal="center" wrapText="1"/>
    </xf>
    <xf numFmtId="165" fontId="24" fillId="0" borderId="89" xfId="36" applyNumberFormat="1" applyFont="1" applyFill="1" applyBorder="1" applyAlignment="1">
      <alignment horizontal="center" wrapText="1"/>
    </xf>
    <xf numFmtId="165" fontId="24" fillId="0" borderId="90" xfId="36" applyNumberFormat="1" applyFont="1" applyFill="1" applyBorder="1" applyAlignment="1">
      <alignment horizontal="center" wrapText="1"/>
    </xf>
    <xf numFmtId="165" fontId="24" fillId="0" borderId="91" xfId="36" applyNumberFormat="1" applyFont="1" applyFill="1" applyBorder="1" applyAlignment="1">
      <alignment horizontal="center" wrapText="1"/>
    </xf>
    <xf numFmtId="165" fontId="24" fillId="0" borderId="90" xfId="36" applyNumberFormat="1" applyFont="1" applyBorder="1" applyAlignment="1">
      <alignment horizontal="center" wrapText="1"/>
    </xf>
    <xf numFmtId="165" fontId="24" fillId="0" borderId="91" xfId="36" applyNumberFormat="1" applyFont="1" applyBorder="1" applyAlignment="1">
      <alignment horizontal="center" wrapText="1"/>
    </xf>
    <xf numFmtId="165" fontId="24" fillId="0" borderId="49" xfId="36" applyNumberFormat="1" applyFont="1" applyFill="1" applyBorder="1" applyAlignment="1">
      <alignment horizontal="center" wrapText="1"/>
    </xf>
    <xf numFmtId="165" fontId="24" fillId="0" borderId="92" xfId="36" applyNumberFormat="1" applyFont="1" applyFill="1" applyBorder="1" applyAlignment="1">
      <alignment horizontal="center" wrapText="1"/>
    </xf>
    <xf numFmtId="165" fontId="28" fillId="0" borderId="0" xfId="36" applyNumberFormat="1" applyFont="1" applyBorder="1" applyAlignment="1">
      <alignment horizontal="center"/>
    </xf>
    <xf numFmtId="165" fontId="24" fillId="0" borderId="93" xfId="36" applyNumberFormat="1" applyFont="1" applyBorder="1" applyAlignment="1">
      <alignment horizontal="center"/>
    </xf>
    <xf numFmtId="165" fontId="24" fillId="0" borderId="94" xfId="36" applyNumberFormat="1" applyFont="1" applyBorder="1" applyAlignment="1">
      <alignment horizontal="center"/>
    </xf>
    <xf numFmtId="165" fontId="24" fillId="0" borderId="95" xfId="36" applyNumberFormat="1" applyFont="1" applyBorder="1" applyAlignment="1">
      <alignment horizontal="center"/>
    </xf>
    <xf numFmtId="165" fontId="24" fillId="0" borderId="96" xfId="36" applyNumberFormat="1" applyFont="1" applyBorder="1" applyAlignment="1">
      <alignment horizontal="center"/>
    </xf>
    <xf numFmtId="165" fontId="24" fillId="0" borderId="17" xfId="36" applyNumberFormat="1" applyFont="1" applyBorder="1" applyAlignment="1">
      <alignment horizontal="center" vertical="center" wrapText="1"/>
    </xf>
    <xf numFmtId="165" fontId="24" fillId="0" borderId="14" xfId="36" applyNumberFormat="1" applyFont="1" applyBorder="1" applyAlignment="1">
      <alignment horizontal="center" vertical="center" wrapText="1"/>
    </xf>
    <xf numFmtId="165" fontId="24" fillId="0" borderId="97" xfId="36" applyNumberFormat="1" applyFont="1" applyBorder="1" applyAlignment="1">
      <alignment horizontal="center" vertical="center" wrapText="1"/>
    </xf>
    <xf numFmtId="165" fontId="19" fillId="0" borderId="94" xfId="36" applyNumberFormat="1" applyFont="1" applyBorder="1" applyAlignment="1">
      <alignment horizontal="center" vertical="center" wrapText="1"/>
    </xf>
    <xf numFmtId="165" fontId="19" fillId="0" borderId="98" xfId="36" applyNumberFormat="1" applyFont="1" applyBorder="1" applyAlignment="1">
      <alignment horizontal="center" vertical="center" wrapText="1"/>
    </xf>
    <xf numFmtId="165" fontId="19" fillId="0" borderId="88" xfId="26" applyNumberFormat="1" applyFont="1" applyFill="1" applyBorder="1" applyAlignment="1" applyProtection="1">
      <alignment horizontal="center" vertical="center" wrapText="1"/>
    </xf>
    <xf numFmtId="165" fontId="19" fillId="0" borderId="99" xfId="26" applyNumberFormat="1" applyFont="1" applyFill="1" applyBorder="1" applyAlignment="1" applyProtection="1">
      <alignment horizontal="center" vertical="center" wrapText="1"/>
    </xf>
    <xf numFmtId="165" fontId="19" fillId="0" borderId="89" xfId="26" applyNumberFormat="1" applyFont="1" applyFill="1" applyBorder="1" applyAlignment="1" applyProtection="1">
      <alignment horizontal="center" vertical="center" wrapText="1"/>
    </xf>
    <xf numFmtId="165" fontId="19" fillId="0" borderId="27" xfId="36" applyNumberFormat="1" applyFont="1" applyBorder="1" applyAlignment="1">
      <alignment horizontal="center" vertical="center"/>
    </xf>
    <xf numFmtId="165" fontId="19" fillId="0" borderId="49" xfId="36" applyNumberFormat="1" applyFont="1" applyBorder="1" applyAlignment="1">
      <alignment horizontal="center" vertical="center"/>
    </xf>
    <xf numFmtId="0" fontId="20" fillId="0" borderId="0" xfId="35" applyFont="1" applyBorder="1" applyAlignment="1">
      <alignment horizontal="center" vertical="center" wrapText="1"/>
    </xf>
    <xf numFmtId="0" fontId="20" fillId="0" borderId="104" xfId="35" applyFont="1" applyBorder="1" applyAlignment="1">
      <alignment horizontal="center" vertical="center" wrapText="1"/>
    </xf>
    <xf numFmtId="3" fontId="19" fillId="0" borderId="88" xfId="35" applyNumberFormat="1" applyFont="1" applyBorder="1" applyAlignment="1">
      <alignment horizontal="center"/>
    </xf>
    <xf numFmtId="0" fontId="19" fillId="0" borderId="99" xfId="35" applyFont="1" applyBorder="1" applyAlignment="1">
      <alignment horizontal="center"/>
    </xf>
    <xf numFmtId="0" fontId="19" fillId="0" borderId="89" xfId="35" applyFont="1" applyBorder="1" applyAlignment="1">
      <alignment horizontal="center"/>
    </xf>
    <xf numFmtId="3" fontId="19" fillId="14" borderId="74" xfId="34" applyNumberFormat="1" applyFont="1" applyFill="1" applyBorder="1" applyAlignment="1">
      <alignment horizontal="center" vertical="center" wrapText="1"/>
    </xf>
    <xf numFmtId="3" fontId="19" fillId="14" borderId="100" xfId="34" applyNumberFormat="1" applyFont="1" applyFill="1" applyBorder="1" applyAlignment="1">
      <alignment horizontal="center" vertical="center" wrapText="1"/>
    </xf>
    <xf numFmtId="3" fontId="19" fillId="14" borderId="101" xfId="34" applyNumberFormat="1" applyFont="1" applyFill="1" applyBorder="1" applyAlignment="1">
      <alignment horizontal="center" vertical="center" wrapText="1"/>
    </xf>
    <xf numFmtId="3" fontId="19" fillId="14" borderId="102" xfId="34" applyNumberFormat="1" applyFont="1" applyFill="1" applyBorder="1" applyAlignment="1">
      <alignment horizontal="center" vertical="center" wrapText="1"/>
    </xf>
    <xf numFmtId="3" fontId="19" fillId="14" borderId="75" xfId="34" applyNumberFormat="1" applyFont="1" applyFill="1" applyBorder="1" applyAlignment="1">
      <alignment horizontal="center" vertical="center" wrapText="1"/>
    </xf>
    <xf numFmtId="3" fontId="19" fillId="14" borderId="103" xfId="34" applyNumberFormat="1" applyFont="1" applyFill="1" applyBorder="1" applyAlignment="1">
      <alignment horizontal="center" vertical="center" wrapText="1"/>
    </xf>
    <xf numFmtId="0" fontId="19" fillId="14" borderId="10" xfId="34" applyFont="1" applyFill="1" applyBorder="1" applyAlignment="1">
      <alignment horizontal="center" vertical="center"/>
    </xf>
    <xf numFmtId="0" fontId="19" fillId="14" borderId="12" xfId="34" applyFont="1" applyFill="1" applyBorder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_2009kv.osztályok3" xfId="33" xr:uid="{00000000-0005-0000-0000-000021000000}"/>
    <cellStyle name="Normál_2010 2. mód." xfId="34" xr:uid="{00000000-0005-0000-0000-000022000000}"/>
    <cellStyle name="Normál_2012. évi létszámkeretek" xfId="35" xr:uid="{00000000-0005-0000-0000-000023000000}"/>
    <cellStyle name="Normál_pesterzsébet" xfId="36" xr:uid="{00000000-0005-0000-0000-000024000000}"/>
    <cellStyle name="Összesen" xfId="37" builtinId="25" customBuiltin="1"/>
    <cellStyle name="Rossz" xfId="38" builtinId="27" customBuiltin="1"/>
    <cellStyle name="Semleges" xfId="39" builtinId="28" customBuiltin="1"/>
    <cellStyle name="Számítás" xfId="40" builtinId="22" customBuiltin="1"/>
    <cellStyle name="Százalék" xfId="4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5"/>
  <dimension ref="A1:F79"/>
  <sheetViews>
    <sheetView tabSelected="1" view="pageBreakPreview" zoomScale="85" zoomScaleNormal="55" zoomScaleSheetLayoutView="85" workbookViewId="0">
      <selection activeCell="B27" sqref="B27"/>
    </sheetView>
  </sheetViews>
  <sheetFormatPr defaultRowHeight="14.25" x14ac:dyDescent="0.2"/>
  <cols>
    <col min="1" max="1" width="54.42578125" style="23" customWidth="1"/>
    <col min="2" max="2" width="21" style="24" customWidth="1"/>
    <col min="3" max="3" width="21.85546875" style="24" customWidth="1"/>
    <col min="4" max="4" width="17.85546875" style="24" customWidth="1"/>
    <col min="5" max="5" width="20.85546875" style="24" customWidth="1"/>
    <col min="6" max="8" width="15" style="24" bestFit="1" customWidth="1"/>
    <col min="9" max="9" width="12" style="24" bestFit="1" customWidth="1"/>
    <col min="10" max="16384" width="9.140625" style="24"/>
  </cols>
  <sheetData>
    <row r="1" spans="1:5" ht="15.75" thickBot="1" x14ac:dyDescent="0.3">
      <c r="A1" s="287" t="s">
        <v>121</v>
      </c>
      <c r="B1" s="288"/>
      <c r="C1" s="288"/>
      <c r="D1" s="288"/>
      <c r="E1" s="289"/>
    </row>
    <row r="2" spans="1:5" ht="15" thickBot="1" x14ac:dyDescent="0.25">
      <c r="A2" s="290" t="s">
        <v>165</v>
      </c>
      <c r="B2" s="291" t="s">
        <v>0</v>
      </c>
      <c r="C2" s="291" t="s">
        <v>120</v>
      </c>
      <c r="D2" s="291" t="s">
        <v>58</v>
      </c>
      <c r="E2" s="292" t="s">
        <v>1</v>
      </c>
    </row>
    <row r="3" spans="1:5" ht="42" customHeight="1" thickBot="1" x14ac:dyDescent="0.25">
      <c r="A3" s="290"/>
      <c r="B3" s="291"/>
      <c r="C3" s="291"/>
      <c r="D3" s="291"/>
      <c r="E3" s="292"/>
    </row>
    <row r="4" spans="1:5" ht="15" x14ac:dyDescent="0.25">
      <c r="A4" s="175" t="s">
        <v>131</v>
      </c>
      <c r="B4" s="174">
        <f>SUM(B5:B8)</f>
        <v>217210606</v>
      </c>
      <c r="C4" s="174">
        <f>SUM(C5:C8)</f>
        <v>0</v>
      </c>
      <c r="D4" s="174">
        <f>SUM(D5:D8)</f>
        <v>0</v>
      </c>
      <c r="E4" s="170">
        <f>D4+C4+B4</f>
        <v>217210606</v>
      </c>
    </row>
    <row r="5" spans="1:5" x14ac:dyDescent="0.2">
      <c r="A5" s="179" t="s">
        <v>72</v>
      </c>
      <c r="B5" s="173">
        <f>'2.mell.Bev.'!E10</f>
        <v>148528306</v>
      </c>
      <c r="C5" s="173">
        <v>0</v>
      </c>
      <c r="D5" s="173">
        <v>0</v>
      </c>
      <c r="E5" s="178">
        <f t="shared" ref="E5:E19" si="0">SUM(B5:D5)</f>
        <v>148528306</v>
      </c>
    </row>
    <row r="6" spans="1:5" ht="42.75" x14ac:dyDescent="0.2">
      <c r="A6" s="179" t="s">
        <v>94</v>
      </c>
      <c r="B6" s="173">
        <f>'2.mell.Bev.'!E11</f>
        <v>6970000</v>
      </c>
      <c r="C6" s="173">
        <v>0</v>
      </c>
      <c r="D6" s="173">
        <v>0</v>
      </c>
      <c r="E6" s="246">
        <f t="shared" si="0"/>
        <v>6970000</v>
      </c>
    </row>
    <row r="7" spans="1:5" x14ac:dyDescent="0.2">
      <c r="A7" s="272" t="s">
        <v>73</v>
      </c>
      <c r="B7" s="273">
        <f>'2.mell.Bev.'!E18</f>
        <v>48000000</v>
      </c>
      <c r="C7" s="173">
        <v>0</v>
      </c>
      <c r="D7" s="173">
        <v>0</v>
      </c>
      <c r="E7" s="246">
        <f t="shared" si="0"/>
        <v>48000000</v>
      </c>
    </row>
    <row r="8" spans="1:5" x14ac:dyDescent="0.2">
      <c r="A8" s="18" t="s">
        <v>29</v>
      </c>
      <c r="B8" s="173">
        <f>'2.mell.Bev.'!E23</f>
        <v>13712300</v>
      </c>
      <c r="C8" s="173">
        <v>0</v>
      </c>
      <c r="D8" s="173">
        <v>0</v>
      </c>
      <c r="E8" s="246">
        <f t="shared" si="0"/>
        <v>13712300</v>
      </c>
    </row>
    <row r="9" spans="1:5" ht="15" x14ac:dyDescent="0.25">
      <c r="A9" s="237" t="s">
        <v>28</v>
      </c>
      <c r="B9" s="145">
        <f>'2.mell.Bev.'!E24</f>
        <v>150459991</v>
      </c>
      <c r="C9" s="145">
        <f>C10+C11</f>
        <v>0</v>
      </c>
      <c r="D9" s="145">
        <f>'2.mell.Bev.'!D24</f>
        <v>0</v>
      </c>
      <c r="E9" s="146">
        <f t="shared" si="0"/>
        <v>150459991</v>
      </c>
    </row>
    <row r="10" spans="1:5" x14ac:dyDescent="0.2">
      <c r="A10" s="18" t="s">
        <v>160</v>
      </c>
      <c r="B10" s="243">
        <f>'2.mell.Bev.'!E25</f>
        <v>0</v>
      </c>
      <c r="C10" s="243">
        <v>0</v>
      </c>
      <c r="D10" s="243">
        <v>0</v>
      </c>
      <c r="E10" s="180">
        <f t="shared" si="0"/>
        <v>0</v>
      </c>
    </row>
    <row r="11" spans="1:5" ht="28.5" x14ac:dyDescent="0.2">
      <c r="A11" s="18" t="s">
        <v>161</v>
      </c>
      <c r="B11" s="244">
        <f>'2.mell.Bev.'!E26</f>
        <v>150459991</v>
      </c>
      <c r="C11" s="244">
        <v>0</v>
      </c>
      <c r="D11" s="244">
        <f>'2.mell.Bev.'!D26</f>
        <v>0</v>
      </c>
      <c r="E11" s="180">
        <f t="shared" si="0"/>
        <v>150459991</v>
      </c>
    </row>
    <row r="12" spans="1:5" ht="15" x14ac:dyDescent="0.25">
      <c r="A12" s="237" t="s">
        <v>86</v>
      </c>
      <c r="B12" s="145">
        <f>'2.mell.Bev.'!E27</f>
        <v>0</v>
      </c>
      <c r="C12" s="145">
        <f>C13+C14</f>
        <v>0</v>
      </c>
      <c r="D12" s="145">
        <v>0</v>
      </c>
      <c r="E12" s="146">
        <f t="shared" si="0"/>
        <v>0</v>
      </c>
    </row>
    <row r="13" spans="1:5" x14ac:dyDescent="0.2">
      <c r="A13" s="18" t="s">
        <v>113</v>
      </c>
      <c r="B13" s="245">
        <f>'2.mell.Bev.'!E28</f>
        <v>0</v>
      </c>
      <c r="C13" s="245">
        <v>0</v>
      </c>
      <c r="D13" s="245">
        <v>0</v>
      </c>
      <c r="E13" s="247">
        <f t="shared" si="0"/>
        <v>0</v>
      </c>
    </row>
    <row r="14" spans="1:5" ht="15" thickBot="1" x14ac:dyDescent="0.25">
      <c r="A14" s="18" t="s">
        <v>114</v>
      </c>
      <c r="B14" s="245">
        <f>'2.mell.Bev.'!E29</f>
        <v>0</v>
      </c>
      <c r="C14" s="245">
        <v>0</v>
      </c>
      <c r="D14" s="245">
        <v>0</v>
      </c>
      <c r="E14" s="247">
        <f t="shared" si="0"/>
        <v>0</v>
      </c>
    </row>
    <row r="15" spans="1:5" s="176" customFormat="1" ht="15.75" thickBot="1" x14ac:dyDescent="0.25">
      <c r="A15" s="19" t="s">
        <v>2</v>
      </c>
      <c r="B15" s="220">
        <f>B4+B9+B12</f>
        <v>367670597</v>
      </c>
      <c r="C15" s="220">
        <f>C4+C9+C12</f>
        <v>0</v>
      </c>
      <c r="D15" s="220">
        <f>D4+D9+D12</f>
        <v>0</v>
      </c>
      <c r="E15" s="220">
        <f>E4+E9+E12</f>
        <v>367670597</v>
      </c>
    </row>
    <row r="16" spans="1:5" s="176" customFormat="1" ht="15" x14ac:dyDescent="0.25">
      <c r="A16" s="214" t="s">
        <v>159</v>
      </c>
      <c r="B16" s="249">
        <f>SUM(B17:B19)</f>
        <v>305086907</v>
      </c>
      <c r="C16" s="249">
        <f>'2.mell.Bev.'!E55</f>
        <v>37496439</v>
      </c>
      <c r="D16" s="249">
        <f>'2.mell.Bev.'!E78</f>
        <v>83407543</v>
      </c>
      <c r="E16" s="252">
        <f>SUM(B16:D16)</f>
        <v>425990889</v>
      </c>
    </row>
    <row r="17" spans="1:5" s="176" customFormat="1" x14ac:dyDescent="0.2">
      <c r="A17" s="18" t="s">
        <v>89</v>
      </c>
      <c r="B17" s="251">
        <v>0</v>
      </c>
      <c r="C17" s="251">
        <f>'2.mell.Bev.'!E56</f>
        <v>37496439</v>
      </c>
      <c r="D17" s="250">
        <f>'2.mell.Bev.'!E79</f>
        <v>83407543</v>
      </c>
      <c r="E17" s="252">
        <f t="shared" si="0"/>
        <v>120903982</v>
      </c>
    </row>
    <row r="18" spans="1:5" ht="42.75" x14ac:dyDescent="0.2">
      <c r="A18" s="253" t="s">
        <v>3</v>
      </c>
      <c r="B18" s="16">
        <f>'2.mell.Bev.'!E33</f>
        <v>305086907</v>
      </c>
      <c r="C18" s="251">
        <f>'2.mell.Bev.'!E57</f>
        <v>0</v>
      </c>
      <c r="D18" s="250">
        <f>'2.mell.Bev.'!E80</f>
        <v>0</v>
      </c>
      <c r="E18" s="254">
        <f t="shared" si="0"/>
        <v>305086907</v>
      </c>
    </row>
    <row r="19" spans="1:5" ht="15" thickBot="1" x14ac:dyDescent="0.25">
      <c r="A19" s="255" t="s">
        <v>4</v>
      </c>
      <c r="B19" s="20">
        <v>0</v>
      </c>
      <c r="C19" s="251">
        <f>'2.mell.Bev.'!E58</f>
        <v>0</v>
      </c>
      <c r="D19" s="250">
        <f>'2.mell.Bev.'!E81</f>
        <v>0</v>
      </c>
      <c r="E19" s="256">
        <f t="shared" si="0"/>
        <v>0</v>
      </c>
    </row>
    <row r="20" spans="1:5" ht="15.75" thickBot="1" x14ac:dyDescent="0.25">
      <c r="A20" s="248" t="s">
        <v>5</v>
      </c>
      <c r="B20" s="248">
        <f>'2.mell.Bev.'!E37</f>
        <v>-120903982</v>
      </c>
      <c r="C20" s="248">
        <v>0</v>
      </c>
      <c r="D20" s="248">
        <v>0</v>
      </c>
      <c r="E20" s="248">
        <f>SUM(B20:D20)</f>
        <v>-120903982</v>
      </c>
    </row>
    <row r="21" spans="1:5" s="176" customFormat="1" ht="15.75" thickBot="1" x14ac:dyDescent="0.25">
      <c r="A21" s="21" t="s">
        <v>6</v>
      </c>
      <c r="B21" s="22">
        <f>B15+B16+B20</f>
        <v>551853522</v>
      </c>
      <c r="C21" s="22">
        <f>C15+C16+C20</f>
        <v>37496439</v>
      </c>
      <c r="D21" s="22">
        <f>D15+D16+D20</f>
        <v>83407543</v>
      </c>
      <c r="E21" s="22">
        <f>E15+E16+E20</f>
        <v>672757504</v>
      </c>
    </row>
    <row r="23" spans="1:5" ht="15.75" thickBot="1" x14ac:dyDescent="0.3">
      <c r="A23" s="286" t="s">
        <v>122</v>
      </c>
      <c r="B23" s="286"/>
      <c r="C23" s="286"/>
      <c r="D23" s="286"/>
      <c r="E23" s="286"/>
    </row>
    <row r="24" spans="1:5" ht="45.75" thickBot="1" x14ac:dyDescent="0.25">
      <c r="A24" s="15" t="s">
        <v>7</v>
      </c>
      <c r="B24" s="15" t="s">
        <v>0</v>
      </c>
      <c r="C24" s="15" t="s">
        <v>62</v>
      </c>
      <c r="D24" s="15" t="s">
        <v>58</v>
      </c>
      <c r="E24" s="15" t="s">
        <v>8</v>
      </c>
    </row>
    <row r="25" spans="1:5" ht="15" x14ac:dyDescent="0.2">
      <c r="A25" s="25" t="s">
        <v>162</v>
      </c>
      <c r="B25" s="25">
        <f>SUM(B26:B30)</f>
        <v>127754518</v>
      </c>
      <c r="C25" s="25">
        <f>SUM(C26:C30)</f>
        <v>37433439</v>
      </c>
      <c r="D25" s="25">
        <f>SUM(D26:D30)</f>
        <v>83407543</v>
      </c>
      <c r="E25" s="25">
        <f t="shared" ref="E25:E48" si="1">SUM(B25:D25)</f>
        <v>248595500</v>
      </c>
    </row>
    <row r="26" spans="1:5" x14ac:dyDescent="0.2">
      <c r="A26" s="26" t="s">
        <v>9</v>
      </c>
      <c r="B26" s="27">
        <f>'3. mell.Kiad'!E17</f>
        <v>46414968</v>
      </c>
      <c r="C26" s="27">
        <f>'3. mell.Kiad'!E4</f>
        <v>27929693</v>
      </c>
      <c r="D26" s="27">
        <f>'3. mell.Kiad'!E48</f>
        <v>57768015</v>
      </c>
      <c r="E26" s="27">
        <f t="shared" si="1"/>
        <v>132112676</v>
      </c>
    </row>
    <row r="27" spans="1:5" x14ac:dyDescent="0.2">
      <c r="A27" s="28" t="s">
        <v>63</v>
      </c>
      <c r="B27" s="27">
        <f>'3. mell.Kiad'!E18</f>
        <v>7877368</v>
      </c>
      <c r="C27" s="27">
        <f>'3. mell.Kiad'!E5</f>
        <v>4956946</v>
      </c>
      <c r="D27" s="27">
        <f>'3. mell.Kiad'!E49</f>
        <v>10362871</v>
      </c>
      <c r="E27" s="27">
        <f t="shared" si="1"/>
        <v>23197185</v>
      </c>
    </row>
    <row r="28" spans="1:5" x14ac:dyDescent="0.2">
      <c r="A28" s="274" t="s">
        <v>10</v>
      </c>
      <c r="B28" s="275">
        <f>'3. mell.Kiad'!E19</f>
        <v>44471391</v>
      </c>
      <c r="C28" s="27">
        <f>'3. mell.Kiad'!E6</f>
        <v>4546800</v>
      </c>
      <c r="D28" s="27">
        <f>'3. mell.Kiad'!E50</f>
        <v>15276657</v>
      </c>
      <c r="E28" s="27">
        <f t="shared" si="1"/>
        <v>64294848</v>
      </c>
    </row>
    <row r="29" spans="1:5" x14ac:dyDescent="0.2">
      <c r="A29" s="29" t="s">
        <v>64</v>
      </c>
      <c r="B29" s="27">
        <f>'3. mell.Kiad'!E20</f>
        <v>3000000</v>
      </c>
      <c r="C29" s="27">
        <v>0</v>
      </c>
      <c r="D29" s="27">
        <v>0</v>
      </c>
      <c r="E29" s="27">
        <f t="shared" si="1"/>
        <v>3000000</v>
      </c>
    </row>
    <row r="30" spans="1:5" x14ac:dyDescent="0.2">
      <c r="A30" s="29" t="s">
        <v>65</v>
      </c>
      <c r="B30" s="27">
        <f>'3. mell.Kiad'!E21</f>
        <v>25990791</v>
      </c>
      <c r="C30" s="27">
        <f>'3. mell.Kiad'!E7</f>
        <v>0</v>
      </c>
      <c r="D30" s="27">
        <f>'3. mell.Kiad'!E51</f>
        <v>0</v>
      </c>
      <c r="E30" s="27">
        <f>SUM(B30:D30)</f>
        <v>25990791</v>
      </c>
    </row>
    <row r="31" spans="1:5" ht="25.5" x14ac:dyDescent="0.2">
      <c r="A31" s="185" t="s">
        <v>136</v>
      </c>
      <c r="B31" s="30">
        <f>'3. mell.Kiad'!E22</f>
        <v>12000</v>
      </c>
      <c r="C31" s="30">
        <v>0</v>
      </c>
      <c r="D31" s="30">
        <v>0</v>
      </c>
      <c r="E31" s="27">
        <f t="shared" ref="E31:E36" si="2">SUM(B31:D31)</f>
        <v>12000</v>
      </c>
    </row>
    <row r="32" spans="1:5" ht="25.5" x14ac:dyDescent="0.2">
      <c r="A32" s="185" t="s">
        <v>137</v>
      </c>
      <c r="B32" s="30">
        <f>'3. mell.Kiad'!E23</f>
        <v>96118</v>
      </c>
      <c r="C32" s="30">
        <v>0</v>
      </c>
      <c r="D32" s="30">
        <v>0</v>
      </c>
      <c r="E32" s="27">
        <f t="shared" si="2"/>
        <v>96118</v>
      </c>
    </row>
    <row r="33" spans="1:6" ht="25.5" x14ac:dyDescent="0.2">
      <c r="A33" s="183" t="s">
        <v>138</v>
      </c>
      <c r="B33" s="30">
        <f>'3. mell.Kiad'!E24</f>
        <v>11807000</v>
      </c>
      <c r="C33" s="30">
        <v>0</v>
      </c>
      <c r="D33" s="30">
        <v>0</v>
      </c>
      <c r="E33" s="27">
        <f t="shared" si="2"/>
        <v>11807000</v>
      </c>
    </row>
    <row r="34" spans="1:6" x14ac:dyDescent="0.2">
      <c r="A34" s="184" t="s">
        <v>139</v>
      </c>
      <c r="B34" s="30">
        <f>'3. mell.Kiad'!E25</f>
        <v>14075673</v>
      </c>
      <c r="C34" s="30">
        <v>0</v>
      </c>
      <c r="D34" s="30">
        <v>0</v>
      </c>
      <c r="E34" s="27">
        <f t="shared" si="2"/>
        <v>14075673</v>
      </c>
    </row>
    <row r="35" spans="1:6" x14ac:dyDescent="0.2">
      <c r="A35" s="168" t="s">
        <v>134</v>
      </c>
      <c r="B35" s="30">
        <f>'3. mell.Kiad'!E26</f>
        <v>12075673</v>
      </c>
      <c r="C35" s="30">
        <v>0</v>
      </c>
      <c r="D35" s="30">
        <v>0</v>
      </c>
      <c r="E35" s="27">
        <f t="shared" si="2"/>
        <v>12075673</v>
      </c>
    </row>
    <row r="36" spans="1:6" x14ac:dyDescent="0.2">
      <c r="A36" s="166" t="s">
        <v>135</v>
      </c>
      <c r="B36" s="30">
        <f>'3. mell.Kiad'!E27</f>
        <v>2000000</v>
      </c>
      <c r="C36" s="30">
        <v>0</v>
      </c>
      <c r="D36" s="30">
        <v>0</v>
      </c>
      <c r="E36" s="27">
        <f t="shared" si="2"/>
        <v>2000000</v>
      </c>
    </row>
    <row r="37" spans="1:6" ht="15" x14ac:dyDescent="0.2">
      <c r="A37" s="31" t="s">
        <v>163</v>
      </c>
      <c r="B37" s="25">
        <f>'3. mell.Kiad'!E28</f>
        <v>417275366</v>
      </c>
      <c r="C37" s="25">
        <f>C39+C38+C40</f>
        <v>63000</v>
      </c>
      <c r="D37" s="25">
        <f>D39+D38+D40</f>
        <v>0</v>
      </c>
      <c r="E37" s="25">
        <f t="shared" si="1"/>
        <v>417338366</v>
      </c>
    </row>
    <row r="38" spans="1:6" x14ac:dyDescent="0.2">
      <c r="A38" s="32" t="s">
        <v>39</v>
      </c>
      <c r="B38" s="27">
        <f>'3. mell.Kiad'!E29</f>
        <v>310875069</v>
      </c>
      <c r="C38" s="27">
        <f>'3. mell.Kiad'!E9</f>
        <v>63000</v>
      </c>
      <c r="D38" s="27">
        <f>'3. mell.Kiad'!E52</f>
        <v>0</v>
      </c>
      <c r="E38" s="27">
        <f t="shared" si="1"/>
        <v>310938069</v>
      </c>
    </row>
    <row r="39" spans="1:6" x14ac:dyDescent="0.2">
      <c r="A39" s="32" t="s">
        <v>40</v>
      </c>
      <c r="B39" s="27">
        <f>'3. mell.Kiad'!E30</f>
        <v>82875297</v>
      </c>
      <c r="C39" s="27">
        <f>'3. mell.Kiad'!E10</f>
        <v>0</v>
      </c>
      <c r="D39" s="27">
        <f>'3. mell.Kiad'!E54</f>
        <v>0</v>
      </c>
      <c r="E39" s="27">
        <f t="shared" si="1"/>
        <v>82875297</v>
      </c>
    </row>
    <row r="40" spans="1:6" ht="15" thickBot="1" x14ac:dyDescent="0.25">
      <c r="A40" s="32" t="s">
        <v>44</v>
      </c>
      <c r="B40" s="27">
        <f>'3. mell.Kiad'!E31</f>
        <v>23525000</v>
      </c>
      <c r="C40" s="27">
        <f>'3. mell.Kiad'!E11</f>
        <v>0</v>
      </c>
      <c r="D40" s="27">
        <f>'3. mell.Kiad'!E55</f>
        <v>0</v>
      </c>
      <c r="E40" s="27">
        <f t="shared" si="1"/>
        <v>23525000</v>
      </c>
    </row>
    <row r="41" spans="1:6" ht="15.75" thickBot="1" x14ac:dyDescent="0.25">
      <c r="A41" s="33" t="s">
        <v>11</v>
      </c>
      <c r="B41" s="34">
        <f>B25+B37</f>
        <v>545029884</v>
      </c>
      <c r="C41" s="34">
        <f>C25+C37</f>
        <v>37496439</v>
      </c>
      <c r="D41" s="34">
        <f>D25+D37</f>
        <v>83407543</v>
      </c>
      <c r="E41" s="34">
        <f t="shared" si="1"/>
        <v>665933866</v>
      </c>
    </row>
    <row r="42" spans="1:6" ht="30" x14ac:dyDescent="0.25">
      <c r="A42" s="215" t="s">
        <v>164</v>
      </c>
      <c r="B42" s="216">
        <f>'3. mell.Kiad'!E39</f>
        <v>127727620</v>
      </c>
      <c r="C42" s="216">
        <f>C44+C45</f>
        <v>0</v>
      </c>
      <c r="D42" s="216">
        <f>D44+D45</f>
        <v>0</v>
      </c>
      <c r="E42" s="216">
        <f t="shared" si="1"/>
        <v>127727620</v>
      </c>
    </row>
    <row r="43" spans="1:6" x14ac:dyDescent="0.2">
      <c r="A43" s="35" t="s">
        <v>92</v>
      </c>
      <c r="B43" s="17">
        <f>'3. mell.Kiad'!E33</f>
        <v>120903982</v>
      </c>
      <c r="C43" s="17">
        <v>0</v>
      </c>
      <c r="D43" s="17">
        <v>0</v>
      </c>
      <c r="E43" s="17">
        <f t="shared" si="1"/>
        <v>120903982</v>
      </c>
    </row>
    <row r="44" spans="1:6" x14ac:dyDescent="0.2">
      <c r="A44" s="35" t="s">
        <v>12</v>
      </c>
      <c r="B44" s="17">
        <f>'3. mell.Kiad'!E34</f>
        <v>5832284</v>
      </c>
      <c r="C44" s="36">
        <v>0</v>
      </c>
      <c r="D44" s="36">
        <v>0</v>
      </c>
      <c r="E44" s="36">
        <f t="shared" si="1"/>
        <v>5832284</v>
      </c>
    </row>
    <row r="45" spans="1:6" ht="15" thickBot="1" x14ac:dyDescent="0.25">
      <c r="A45" s="35" t="s">
        <v>13</v>
      </c>
      <c r="B45" s="37">
        <f>'3. mell.Kiad'!E37</f>
        <v>991354</v>
      </c>
      <c r="C45" s="37">
        <v>0</v>
      </c>
      <c r="D45" s="37">
        <v>0</v>
      </c>
      <c r="E45" s="37">
        <f t="shared" si="1"/>
        <v>991354</v>
      </c>
    </row>
    <row r="46" spans="1:6" ht="15.75" thickBot="1" x14ac:dyDescent="0.25">
      <c r="A46" s="38" t="s">
        <v>14</v>
      </c>
      <c r="B46" s="217">
        <f>B41+B42</f>
        <v>672757504</v>
      </c>
      <c r="C46" s="217">
        <f>C41+C42</f>
        <v>37496439</v>
      </c>
      <c r="D46" s="217">
        <f>D41+D42</f>
        <v>83407543</v>
      </c>
      <c r="E46" s="217">
        <f t="shared" si="1"/>
        <v>793661486</v>
      </c>
    </row>
    <row r="47" spans="1:6" ht="15" thickBot="1" x14ac:dyDescent="0.25">
      <c r="A47" s="39" t="s">
        <v>15</v>
      </c>
      <c r="B47" s="218">
        <f>B20</f>
        <v>-120903982</v>
      </c>
      <c r="C47" s="218">
        <v>0</v>
      </c>
      <c r="D47" s="218">
        <v>0</v>
      </c>
      <c r="E47" s="218">
        <f t="shared" si="1"/>
        <v>-120903982</v>
      </c>
    </row>
    <row r="48" spans="1:6" s="176" customFormat="1" ht="15.75" thickBot="1" x14ac:dyDescent="0.25">
      <c r="A48" s="33" t="s">
        <v>16</v>
      </c>
      <c r="B48" s="219">
        <f>B46+B47</f>
        <v>551853522</v>
      </c>
      <c r="C48" s="219">
        <f>C46+C47</f>
        <v>37496439</v>
      </c>
      <c r="D48" s="219">
        <f>D46+D47</f>
        <v>83407543</v>
      </c>
      <c r="E48" s="220">
        <f t="shared" si="1"/>
        <v>672757504</v>
      </c>
      <c r="F48"/>
    </row>
    <row r="49" spans="1:5" ht="6.75" customHeight="1" x14ac:dyDescent="0.2">
      <c r="A49" s="40"/>
      <c r="B49" s="41"/>
      <c r="C49" s="41"/>
      <c r="D49" s="41"/>
      <c r="E49" s="42"/>
    </row>
    <row r="50" spans="1:5" ht="21.95" customHeight="1" x14ac:dyDescent="0.25">
      <c r="A50" s="285" t="s">
        <v>130</v>
      </c>
      <c r="B50" s="285"/>
      <c r="C50" s="45"/>
      <c r="D50" s="45"/>
    </row>
    <row r="51" spans="1:5" ht="7.5" customHeight="1" x14ac:dyDescent="0.25">
      <c r="A51" s="148"/>
      <c r="B51" s="149"/>
      <c r="C51" s="43"/>
      <c r="D51" s="44"/>
    </row>
    <row r="52" spans="1:5" ht="21.95" customHeight="1" thickBot="1" x14ac:dyDescent="0.3">
      <c r="A52" s="283" t="s">
        <v>141</v>
      </c>
      <c r="B52" s="284"/>
      <c r="C52" s="46"/>
      <c r="D52" s="47"/>
    </row>
    <row r="53" spans="1:5" ht="21.95" customHeight="1" x14ac:dyDescent="0.2">
      <c r="A53" s="48" t="s">
        <v>144</v>
      </c>
      <c r="B53" s="49">
        <f>E4-E25</f>
        <v>-31384894</v>
      </c>
      <c r="C53" s="50"/>
      <c r="D53" s="50"/>
    </row>
    <row r="54" spans="1:5" ht="21.95" customHeight="1" thickBot="1" x14ac:dyDescent="0.3">
      <c r="A54" s="51" t="s">
        <v>145</v>
      </c>
      <c r="B54" s="49">
        <f>E9-E37</f>
        <v>-266878375</v>
      </c>
      <c r="C54" s="52"/>
      <c r="D54" s="53"/>
    </row>
    <row r="55" spans="1:5" ht="21.95" customHeight="1" thickBot="1" x14ac:dyDescent="0.3">
      <c r="A55" s="194" t="s">
        <v>142</v>
      </c>
      <c r="B55" s="54">
        <f>SUM(B53:B54)</f>
        <v>-298263269</v>
      </c>
      <c r="C55" s="53"/>
    </row>
    <row r="56" spans="1:5" ht="12" customHeight="1" x14ac:dyDescent="0.25">
      <c r="A56" s="211"/>
      <c r="B56" s="212"/>
      <c r="C56" s="53"/>
    </row>
    <row r="57" spans="1:5" ht="27.75" customHeight="1" x14ac:dyDescent="0.25">
      <c r="A57" s="285" t="s">
        <v>143</v>
      </c>
      <c r="B57" s="285"/>
      <c r="C57" s="55"/>
      <c r="D57" s="44"/>
    </row>
    <row r="58" spans="1:5" ht="6" customHeight="1" thickBot="1" x14ac:dyDescent="0.3">
      <c r="A58" s="167"/>
      <c r="B58" s="167"/>
      <c r="C58" s="55"/>
      <c r="D58" s="44"/>
    </row>
    <row r="59" spans="1:5" ht="45.75" customHeight="1" thickBot="1" x14ac:dyDescent="0.3">
      <c r="A59" s="281" t="s">
        <v>146</v>
      </c>
      <c r="B59" s="282"/>
      <c r="C59" s="46"/>
    </row>
    <row r="60" spans="1:5" ht="27" x14ac:dyDescent="0.2">
      <c r="A60" s="199" t="s">
        <v>152</v>
      </c>
      <c r="B60" s="200">
        <v>0</v>
      </c>
      <c r="C60" s="46"/>
      <c r="D60" s="195"/>
    </row>
    <row r="61" spans="1:5" ht="42.75" x14ac:dyDescent="0.2">
      <c r="A61" s="201" t="s">
        <v>17</v>
      </c>
      <c r="B61" s="202">
        <v>305086907</v>
      </c>
      <c r="C61" s="46"/>
      <c r="D61" s="195"/>
    </row>
    <row r="62" spans="1:5" ht="30.75" thickBot="1" x14ac:dyDescent="0.3">
      <c r="A62" s="208" t="s">
        <v>153</v>
      </c>
      <c r="B62" s="210">
        <f>SUM(B60:B61)</f>
        <v>305086907</v>
      </c>
      <c r="C62" s="46"/>
    </row>
    <row r="63" spans="1:5" s="177" customFormat="1" ht="60.75" customHeight="1" thickBot="1" x14ac:dyDescent="0.3">
      <c r="A63" s="279" t="s">
        <v>148</v>
      </c>
      <c r="B63" s="280"/>
      <c r="C63" s="46"/>
      <c r="D63"/>
    </row>
    <row r="64" spans="1:5" s="177" customFormat="1" ht="21.95" customHeight="1" x14ac:dyDescent="0.2">
      <c r="A64" s="199" t="s">
        <v>18</v>
      </c>
      <c r="B64" s="200">
        <v>0</v>
      </c>
      <c r="C64" s="196"/>
      <c r="D64" s="195"/>
    </row>
    <row r="65" spans="1:4" s="177" customFormat="1" ht="21.95" customHeight="1" x14ac:dyDescent="0.2">
      <c r="A65" s="201" t="s">
        <v>19</v>
      </c>
      <c r="B65" s="202">
        <v>0</v>
      </c>
      <c r="C65" s="196"/>
      <c r="D65" s="56"/>
    </row>
    <row r="66" spans="1:4" s="177" customFormat="1" ht="28.5" x14ac:dyDescent="0.2">
      <c r="A66" s="201" t="s">
        <v>20</v>
      </c>
      <c r="B66" s="203">
        <v>0</v>
      </c>
      <c r="C66" s="196"/>
      <c r="D66" s="56"/>
    </row>
    <row r="67" spans="1:4" s="177" customFormat="1" ht="29.25" customHeight="1" x14ac:dyDescent="0.2">
      <c r="A67" s="201" t="s">
        <v>21</v>
      </c>
      <c r="B67" s="203">
        <v>0</v>
      </c>
      <c r="C67" s="46"/>
      <c r="D67" s="56"/>
    </row>
    <row r="68" spans="1:4" s="177" customFormat="1" ht="29.25" customHeight="1" thickBot="1" x14ac:dyDescent="0.3">
      <c r="A68" s="204" t="s">
        <v>22</v>
      </c>
      <c r="B68" s="205">
        <f>B64+B65</f>
        <v>0</v>
      </c>
      <c r="C68" s="46"/>
      <c r="D68" s="56"/>
    </row>
    <row r="69" spans="1:4" s="177" customFormat="1" ht="60.75" customHeight="1" thickBot="1" x14ac:dyDescent="0.3">
      <c r="A69" s="277" t="s">
        <v>147</v>
      </c>
      <c r="B69" s="278"/>
      <c r="C69" s="46"/>
      <c r="D69" s="56"/>
    </row>
    <row r="70" spans="1:4" s="177" customFormat="1" ht="15" x14ac:dyDescent="0.25">
      <c r="A70" s="199" t="s">
        <v>150</v>
      </c>
      <c r="B70" s="200">
        <f>B45</f>
        <v>991354</v>
      </c>
      <c r="C70" s="197"/>
      <c r="D70" s="57"/>
    </row>
    <row r="71" spans="1:4" s="177" customFormat="1" ht="38.25" customHeight="1" x14ac:dyDescent="0.25">
      <c r="A71" s="206" t="s">
        <v>149</v>
      </c>
      <c r="B71" s="207">
        <f>B44</f>
        <v>5832284</v>
      </c>
      <c r="C71" s="197"/>
      <c r="D71" s="57"/>
    </row>
    <row r="72" spans="1:4" s="177" customFormat="1" ht="21.95" customHeight="1" thickBot="1" x14ac:dyDescent="0.3">
      <c r="A72" s="208" t="s">
        <v>151</v>
      </c>
      <c r="B72" s="209">
        <f>B70+B71</f>
        <v>6823638</v>
      </c>
    </row>
    <row r="73" spans="1:4" s="177" customFormat="1" ht="15" thickBot="1" x14ac:dyDescent="0.25">
      <c r="A73" s="198"/>
    </row>
    <row r="74" spans="1:4" s="177" customFormat="1" x14ac:dyDescent="0.2">
      <c r="A74" s="221" t="s">
        <v>154</v>
      </c>
      <c r="B74" s="222">
        <f>-B55</f>
        <v>298263269</v>
      </c>
    </row>
    <row r="75" spans="1:4" s="177" customFormat="1" x14ac:dyDescent="0.2">
      <c r="A75" s="223" t="s">
        <v>157</v>
      </c>
      <c r="B75" s="224">
        <f>B62</f>
        <v>305086907</v>
      </c>
    </row>
    <row r="76" spans="1:4" s="177" customFormat="1" x14ac:dyDescent="0.2">
      <c r="A76" s="223" t="s">
        <v>155</v>
      </c>
      <c r="B76" s="224">
        <f>B68</f>
        <v>0</v>
      </c>
    </row>
    <row r="77" spans="1:4" s="177" customFormat="1" ht="15" thickBot="1" x14ac:dyDescent="0.25">
      <c r="A77" s="225" t="s">
        <v>156</v>
      </c>
      <c r="B77" s="226">
        <f>B72</f>
        <v>6823638</v>
      </c>
    </row>
    <row r="78" spans="1:4" s="177" customFormat="1" ht="15.75" thickBot="1" x14ac:dyDescent="0.3">
      <c r="A78" s="227" t="s">
        <v>158</v>
      </c>
      <c r="B78" s="228">
        <f>B74+B77-B75</f>
        <v>0</v>
      </c>
    </row>
    <row r="79" spans="1:4" s="177" customFormat="1" x14ac:dyDescent="0.2">
      <c r="A79" s="198"/>
    </row>
  </sheetData>
  <sheetProtection selectLockedCells="1" selectUnlockedCells="1"/>
  <mergeCells count="13">
    <mergeCell ref="A23:E23"/>
    <mergeCell ref="A50:B50"/>
    <mergeCell ref="A1:E1"/>
    <mergeCell ref="A2:A3"/>
    <mergeCell ref="B2:B3"/>
    <mergeCell ref="C2:C3"/>
    <mergeCell ref="E2:E3"/>
    <mergeCell ref="D2:D3"/>
    <mergeCell ref="A69:B69"/>
    <mergeCell ref="A63:B63"/>
    <mergeCell ref="A59:B59"/>
    <mergeCell ref="A52:B52"/>
    <mergeCell ref="A57:B57"/>
  </mergeCells>
  <phoneticPr fontId="0" type="noConversion"/>
  <pageMargins left="1.0236220472440944" right="0.23622047244094491" top="0.74803149606299213" bottom="0.74803149606299213" header="0.31496062992125984" footer="0.31496062992125984"/>
  <pageSetup paperSize="9" scale="67" firstPageNumber="0" orientation="portrait" r:id="rId1"/>
  <headerFooter alignWithMargins="0">
    <oddHeader xml:space="preserve">&amp;R&amp;"Times New Roman,Normál"1. melléklet a   4/2020. (IV.14.) 
önkormányzati rendelethez </oddHead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>
    <pageSetUpPr fitToPage="1"/>
  </sheetPr>
  <dimension ref="A1:E85"/>
  <sheetViews>
    <sheetView view="pageBreakPreview" zoomScaleNormal="100" zoomScaleSheetLayoutView="100" workbookViewId="0">
      <selection activeCell="B27" sqref="B27"/>
    </sheetView>
  </sheetViews>
  <sheetFormatPr defaultRowHeight="15.6" customHeight="1" x14ac:dyDescent="0.2"/>
  <cols>
    <col min="1" max="1" width="63.85546875" style="142" customWidth="1"/>
    <col min="2" max="2" width="18.140625" style="142" customWidth="1"/>
    <col min="3" max="3" width="16.5703125" style="142" customWidth="1"/>
    <col min="4" max="4" width="16.42578125" style="142" customWidth="1"/>
    <col min="5" max="5" width="18.5703125" style="142" customWidth="1"/>
    <col min="6" max="6" width="9.140625" style="142"/>
    <col min="7" max="7" width="13.5703125" style="142" bestFit="1" customWidth="1"/>
    <col min="8" max="16384" width="9.140625" style="142"/>
  </cols>
  <sheetData>
    <row r="1" spans="1:5" s="121" customFormat="1" ht="13.5" customHeight="1" thickBot="1" x14ac:dyDescent="0.25">
      <c r="A1" s="298" t="s">
        <v>30</v>
      </c>
      <c r="B1" s="295" t="s">
        <v>123</v>
      </c>
      <c r="C1" s="296"/>
      <c r="D1" s="296"/>
      <c r="E1" s="297"/>
    </row>
    <row r="2" spans="1:5" s="121" customFormat="1" ht="39" thickBot="1" x14ac:dyDescent="0.25">
      <c r="A2" s="299"/>
      <c r="B2" s="58" t="s">
        <v>24</v>
      </c>
      <c r="C2" s="58" t="s">
        <v>25</v>
      </c>
      <c r="D2" s="58" t="s">
        <v>57</v>
      </c>
      <c r="E2" s="58" t="s">
        <v>26</v>
      </c>
    </row>
    <row r="3" spans="1:5" s="121" customFormat="1" ht="12.75" customHeight="1" x14ac:dyDescent="0.2">
      <c r="A3" s="59" t="s">
        <v>27</v>
      </c>
      <c r="B3" s="60">
        <f>B10+B12+B18+B23</f>
        <v>212642306</v>
      </c>
      <c r="C3" s="60">
        <f>C10+C12+C18+C23</f>
        <v>4568300</v>
      </c>
      <c r="D3" s="60">
        <f>D10+D12+D18+D23</f>
        <v>0</v>
      </c>
      <c r="E3" s="60">
        <f>SUM(B3:D3)</f>
        <v>217210606</v>
      </c>
    </row>
    <row r="4" spans="1:5" s="103" customFormat="1" ht="12.75" x14ac:dyDescent="0.2">
      <c r="A4" s="61" t="s">
        <v>78</v>
      </c>
      <c r="B4" s="62">
        <v>54342050</v>
      </c>
      <c r="C4" s="62">
        <v>0</v>
      </c>
      <c r="D4" s="62">
        <v>0</v>
      </c>
      <c r="E4" s="64">
        <f t="shared" ref="E4:E22" si="0">SUM(B4:D4)</f>
        <v>54342050</v>
      </c>
    </row>
    <row r="5" spans="1:5" s="140" customFormat="1" ht="25.5" x14ac:dyDescent="0.2">
      <c r="A5" s="61" t="s">
        <v>79</v>
      </c>
      <c r="B5" s="62">
        <v>55315050</v>
      </c>
      <c r="C5" s="62">
        <v>0</v>
      </c>
      <c r="D5" s="62">
        <v>0</v>
      </c>
      <c r="E5" s="64">
        <f t="shared" si="0"/>
        <v>55315050</v>
      </c>
    </row>
    <row r="6" spans="1:5" s="140" customFormat="1" ht="25.5" x14ac:dyDescent="0.2">
      <c r="A6" s="61" t="s">
        <v>80</v>
      </c>
      <c r="B6" s="62">
        <v>25617755</v>
      </c>
      <c r="C6" s="62">
        <v>0</v>
      </c>
      <c r="D6" s="62">
        <v>0</v>
      </c>
      <c r="E6" s="64">
        <f>SUM(B6:D6)</f>
        <v>25617755</v>
      </c>
    </row>
    <row r="7" spans="1:5" s="140" customFormat="1" ht="12.75" x14ac:dyDescent="0.2">
      <c r="A7" s="61" t="s">
        <v>81</v>
      </c>
      <c r="B7" s="62">
        <v>2753451</v>
      </c>
      <c r="C7" s="62">
        <v>0</v>
      </c>
      <c r="D7" s="62">
        <v>0</v>
      </c>
      <c r="E7" s="64">
        <f t="shared" si="0"/>
        <v>2753451</v>
      </c>
    </row>
    <row r="8" spans="1:5" s="140" customFormat="1" ht="12.75" x14ac:dyDescent="0.2">
      <c r="A8" s="61" t="s">
        <v>93</v>
      </c>
      <c r="B8" s="144">
        <v>10500000</v>
      </c>
      <c r="C8" s="62">
        <v>0</v>
      </c>
      <c r="D8" s="62">
        <v>0</v>
      </c>
      <c r="E8" s="64">
        <f t="shared" si="0"/>
        <v>10500000</v>
      </c>
    </row>
    <row r="9" spans="1:5" s="140" customFormat="1" ht="12.75" x14ac:dyDescent="0.2">
      <c r="A9" s="154" t="s">
        <v>115</v>
      </c>
      <c r="B9" s="62">
        <v>0</v>
      </c>
      <c r="C9" s="62">
        <v>0</v>
      </c>
      <c r="D9" s="62">
        <v>0</v>
      </c>
      <c r="E9" s="64">
        <f>SUM(B9:D9)</f>
        <v>0</v>
      </c>
    </row>
    <row r="10" spans="1:5" s="140" customFormat="1" ht="12.75" x14ac:dyDescent="0.2">
      <c r="A10" s="63" t="s">
        <v>107</v>
      </c>
      <c r="B10" s="171">
        <f>SUM(B4:B9)</f>
        <v>148528306</v>
      </c>
      <c r="C10" s="171">
        <f>SUM(C4:C9)</f>
        <v>0</v>
      </c>
      <c r="D10" s="171">
        <f>SUM(D4:D9)</f>
        <v>0</v>
      </c>
      <c r="E10" s="171">
        <f t="shared" si="0"/>
        <v>148528306</v>
      </c>
    </row>
    <row r="11" spans="1:5" s="140" customFormat="1" ht="25.5" x14ac:dyDescent="0.2">
      <c r="A11" s="61" t="s">
        <v>95</v>
      </c>
      <c r="B11" s="62">
        <v>6970000</v>
      </c>
      <c r="C11" s="62">
        <v>0</v>
      </c>
      <c r="D11" s="62">
        <v>0</v>
      </c>
      <c r="E11" s="64">
        <f t="shared" si="0"/>
        <v>6970000</v>
      </c>
    </row>
    <row r="12" spans="1:5" s="140" customFormat="1" ht="12.75" x14ac:dyDescent="0.2">
      <c r="A12" s="63" t="s">
        <v>108</v>
      </c>
      <c r="B12" s="171">
        <f>B11</f>
        <v>6970000</v>
      </c>
      <c r="C12" s="171">
        <f>C10+C11</f>
        <v>0</v>
      </c>
      <c r="D12" s="171">
        <f>D10+D11</f>
        <v>0</v>
      </c>
      <c r="E12" s="171">
        <f t="shared" si="0"/>
        <v>6970000</v>
      </c>
    </row>
    <row r="13" spans="1:5" s="140" customFormat="1" ht="12.75" x14ac:dyDescent="0.2">
      <c r="A13" s="63" t="s">
        <v>109</v>
      </c>
      <c r="B13" s="64">
        <v>0</v>
      </c>
      <c r="C13" s="64">
        <v>0</v>
      </c>
      <c r="D13" s="64">
        <v>0</v>
      </c>
      <c r="E13" s="64">
        <f t="shared" si="0"/>
        <v>0</v>
      </c>
    </row>
    <row r="14" spans="1:5" s="140" customFormat="1" ht="12.75" x14ac:dyDescent="0.2">
      <c r="A14" s="61" t="s">
        <v>102</v>
      </c>
      <c r="B14" s="62">
        <v>13000000</v>
      </c>
      <c r="C14" s="62">
        <v>0</v>
      </c>
      <c r="D14" s="62">
        <v>0</v>
      </c>
      <c r="E14" s="64">
        <f>SUM(B14:D14)</f>
        <v>13000000</v>
      </c>
    </row>
    <row r="15" spans="1:5" s="140" customFormat="1" ht="12.75" x14ac:dyDescent="0.2">
      <c r="A15" s="61" t="s">
        <v>101</v>
      </c>
      <c r="B15" s="62">
        <v>35000000</v>
      </c>
      <c r="C15" s="62">
        <v>0</v>
      </c>
      <c r="D15" s="62">
        <v>0</v>
      </c>
      <c r="E15" s="64">
        <f>SUM(B15:D15)</f>
        <v>35000000</v>
      </c>
    </row>
    <row r="16" spans="1:5" s="140" customFormat="1" ht="12.75" x14ac:dyDescent="0.2">
      <c r="A16" s="266" t="s">
        <v>82</v>
      </c>
      <c r="B16" s="267">
        <v>0</v>
      </c>
      <c r="C16" s="62">
        <v>0</v>
      </c>
      <c r="D16" s="62">
        <v>0</v>
      </c>
      <c r="E16" s="64">
        <f>SUM(B16:D16)</f>
        <v>0</v>
      </c>
    </row>
    <row r="17" spans="1:5" s="140" customFormat="1" ht="12.75" x14ac:dyDescent="0.2">
      <c r="A17" s="63" t="s">
        <v>110</v>
      </c>
      <c r="B17" s="172">
        <f>B14+B15+B16</f>
        <v>48000000</v>
      </c>
      <c r="C17" s="64">
        <f>C14+C15+C16</f>
        <v>0</v>
      </c>
      <c r="D17" s="64">
        <f>D14+D15+D16</f>
        <v>0</v>
      </c>
      <c r="E17" s="64">
        <f>SUM(B17:D17)</f>
        <v>48000000</v>
      </c>
    </row>
    <row r="18" spans="1:5" s="140" customFormat="1" ht="12.75" x14ac:dyDescent="0.2">
      <c r="A18" s="63" t="s">
        <v>132</v>
      </c>
      <c r="B18" s="171">
        <f>B13+B17</f>
        <v>48000000</v>
      </c>
      <c r="C18" s="171">
        <f>C13+C17</f>
        <v>0</v>
      </c>
      <c r="D18" s="171">
        <f>D13+D17</f>
        <v>0</v>
      </c>
      <c r="E18" s="171">
        <f t="shared" si="0"/>
        <v>48000000</v>
      </c>
    </row>
    <row r="19" spans="1:5" s="140" customFormat="1" ht="12.75" x14ac:dyDescent="0.2">
      <c r="A19" s="61" t="s">
        <v>105</v>
      </c>
      <c r="B19" s="62">
        <v>0</v>
      </c>
      <c r="C19" s="141">
        <v>2144000</v>
      </c>
      <c r="D19" s="62">
        <v>0</v>
      </c>
      <c r="E19" s="64">
        <f>SUM(C19:D19)</f>
        <v>2144000</v>
      </c>
    </row>
    <row r="20" spans="1:5" s="140" customFormat="1" ht="12.75" x14ac:dyDescent="0.2">
      <c r="A20" s="61" t="s">
        <v>83</v>
      </c>
      <c r="B20" s="62">
        <v>0</v>
      </c>
      <c r="C20" s="141">
        <v>2424300</v>
      </c>
      <c r="D20" s="62">
        <v>0</v>
      </c>
      <c r="E20" s="64">
        <f>SUM(C20:D20)</f>
        <v>2424300</v>
      </c>
    </row>
    <row r="21" spans="1:5" s="140" customFormat="1" ht="12.75" x14ac:dyDescent="0.2">
      <c r="A21" s="61" t="s">
        <v>84</v>
      </c>
      <c r="B21" s="62">
        <v>7200000</v>
      </c>
      <c r="C21" s="62">
        <v>0</v>
      </c>
      <c r="D21" s="62">
        <v>0</v>
      </c>
      <c r="E21" s="64">
        <f t="shared" si="0"/>
        <v>7200000</v>
      </c>
    </row>
    <row r="22" spans="1:5" s="140" customFormat="1" ht="12.75" x14ac:dyDescent="0.2">
      <c r="A22" s="61" t="s">
        <v>85</v>
      </c>
      <c r="B22" s="62">
        <v>1944000</v>
      </c>
      <c r="C22" s="141">
        <v>0</v>
      </c>
      <c r="D22" s="141">
        <v>0</v>
      </c>
      <c r="E22" s="64">
        <f t="shared" si="0"/>
        <v>1944000</v>
      </c>
    </row>
    <row r="23" spans="1:5" s="140" customFormat="1" ht="12.75" x14ac:dyDescent="0.2">
      <c r="A23" s="63" t="s">
        <v>112</v>
      </c>
      <c r="B23" s="62">
        <f>SUM(B19:B22)</f>
        <v>9144000</v>
      </c>
      <c r="C23" s="141">
        <f>SUM(C19:C22)</f>
        <v>4568300</v>
      </c>
      <c r="D23" s="141">
        <f>SUM(D19:D22)</f>
        <v>0</v>
      </c>
      <c r="E23" s="171">
        <f>SUM(E19:E22)</f>
        <v>13712300</v>
      </c>
    </row>
    <row r="24" spans="1:5" s="140" customFormat="1" ht="12.75" x14ac:dyDescent="0.2">
      <c r="A24" s="213" t="s">
        <v>28</v>
      </c>
      <c r="B24" s="66">
        <f>B25+B26</f>
        <v>119099621</v>
      </c>
      <c r="C24" s="66">
        <f>C25+C26</f>
        <v>31360370</v>
      </c>
      <c r="D24" s="66">
        <f>D25+D26</f>
        <v>0</v>
      </c>
      <c r="E24" s="181">
        <f t="shared" ref="E24:E37" si="1">SUM(B24:D24)</f>
        <v>150459991</v>
      </c>
    </row>
    <row r="25" spans="1:5" s="140" customFormat="1" ht="12.75" x14ac:dyDescent="0.2">
      <c r="A25" s="154" t="s">
        <v>160</v>
      </c>
      <c r="B25" s="62">
        <v>0</v>
      </c>
      <c r="C25" s="141">
        <v>0</v>
      </c>
      <c r="D25" s="141">
        <v>0</v>
      </c>
      <c r="E25" s="171">
        <f t="shared" si="1"/>
        <v>0</v>
      </c>
    </row>
    <row r="26" spans="1:5" s="140" customFormat="1" ht="12.75" x14ac:dyDescent="0.2">
      <c r="A26" s="154" t="s">
        <v>161</v>
      </c>
      <c r="B26" s="62">
        <f>150459991-31360370</f>
        <v>119099621</v>
      </c>
      <c r="C26" s="141">
        <v>31360370</v>
      </c>
      <c r="D26" s="141">
        <v>0</v>
      </c>
      <c r="E26" s="171">
        <f t="shared" si="1"/>
        <v>150459991</v>
      </c>
    </row>
    <row r="27" spans="1:5" s="140" customFormat="1" ht="12.75" x14ac:dyDescent="0.2">
      <c r="A27" s="65" t="s">
        <v>86</v>
      </c>
      <c r="B27" s="66">
        <f>SUM(B28:B29)</f>
        <v>0</v>
      </c>
      <c r="C27" s="66">
        <f>SUM(C28:C29)</f>
        <v>0</v>
      </c>
      <c r="D27" s="66">
        <f>SUM(D28:D29)</f>
        <v>0</v>
      </c>
      <c r="E27" s="181">
        <f t="shared" si="1"/>
        <v>0</v>
      </c>
    </row>
    <row r="28" spans="1:5" s="140" customFormat="1" ht="12.75" x14ac:dyDescent="0.2">
      <c r="A28" s="236" t="s">
        <v>113</v>
      </c>
      <c r="B28" s="62">
        <v>0</v>
      </c>
      <c r="C28" s="62">
        <v>0</v>
      </c>
      <c r="D28" s="62">
        <v>0</v>
      </c>
      <c r="E28" s="64">
        <f t="shared" si="1"/>
        <v>0</v>
      </c>
    </row>
    <row r="29" spans="1:5" s="139" customFormat="1" ht="15.6" customHeight="1" thickBot="1" x14ac:dyDescent="0.25">
      <c r="A29" s="236" t="s">
        <v>114</v>
      </c>
      <c r="B29" s="62">
        <v>0</v>
      </c>
      <c r="C29" s="62">
        <v>0</v>
      </c>
      <c r="D29" s="62">
        <v>0</v>
      </c>
      <c r="E29" s="64">
        <f t="shared" si="1"/>
        <v>0</v>
      </c>
    </row>
    <row r="30" spans="1:5" s="73" customFormat="1" ht="18.75" customHeight="1" thickBot="1" x14ac:dyDescent="0.25">
      <c r="A30" s="67" t="s">
        <v>31</v>
      </c>
      <c r="B30" s="68">
        <f>B3+B24+B27</f>
        <v>331741927</v>
      </c>
      <c r="C30" s="68">
        <f>C3+C24+C27</f>
        <v>35928670</v>
      </c>
      <c r="D30" s="68">
        <f>D3+D24+D27</f>
        <v>0</v>
      </c>
      <c r="E30" s="68">
        <f t="shared" si="1"/>
        <v>367670597</v>
      </c>
    </row>
    <row r="31" spans="1:5" s="73" customFormat="1" ht="18.75" customHeight="1" x14ac:dyDescent="0.2">
      <c r="A31" s="213" t="s">
        <v>159</v>
      </c>
      <c r="B31" s="242">
        <f>SUM(B32:B34)</f>
        <v>166291066</v>
      </c>
      <c r="C31" s="242">
        <f>SUM(C32:C34)</f>
        <v>138795841</v>
      </c>
      <c r="D31" s="242">
        <f>SUM(D32:D34)</f>
        <v>0</v>
      </c>
      <c r="E31" s="181">
        <f t="shared" si="1"/>
        <v>305086907</v>
      </c>
    </row>
    <row r="32" spans="1:5" s="73" customFormat="1" ht="18.75" customHeight="1" x14ac:dyDescent="0.2">
      <c r="A32" s="61" t="s">
        <v>89</v>
      </c>
      <c r="B32" s="241">
        <v>0</v>
      </c>
      <c r="C32" s="241">
        <v>0</v>
      </c>
      <c r="D32" s="241">
        <v>0</v>
      </c>
      <c r="E32" s="240">
        <f t="shared" si="1"/>
        <v>0</v>
      </c>
    </row>
    <row r="33" spans="1:5" s="73" customFormat="1" ht="30.75" customHeight="1" x14ac:dyDescent="0.2">
      <c r="A33" s="61" t="s">
        <v>3</v>
      </c>
      <c r="B33" s="241">
        <f>305086907-138795841</f>
        <v>166291066</v>
      </c>
      <c r="C33" s="241">
        <v>138795841</v>
      </c>
      <c r="D33" s="241">
        <v>0</v>
      </c>
      <c r="E33" s="240">
        <f t="shared" si="1"/>
        <v>305086907</v>
      </c>
    </row>
    <row r="34" spans="1:5" s="73" customFormat="1" ht="18.75" customHeight="1" thickBot="1" x14ac:dyDescent="0.25">
      <c r="A34" s="61" t="s">
        <v>4</v>
      </c>
      <c r="B34" s="241">
        <v>0</v>
      </c>
      <c r="C34" s="241">
        <v>0</v>
      </c>
      <c r="D34" s="241">
        <v>0</v>
      </c>
      <c r="E34" s="240">
        <f t="shared" si="1"/>
        <v>0</v>
      </c>
    </row>
    <row r="35" spans="1:5" s="73" customFormat="1" ht="15.75" customHeight="1" x14ac:dyDescent="0.2">
      <c r="A35" s="238" t="s">
        <v>99</v>
      </c>
      <c r="B35" s="69">
        <f>-E78</f>
        <v>-83407543</v>
      </c>
      <c r="C35" s="69">
        <f>C81</f>
        <v>0</v>
      </c>
      <c r="D35" s="69">
        <f>D81</f>
        <v>0</v>
      </c>
      <c r="E35" s="64">
        <f t="shared" si="1"/>
        <v>-83407543</v>
      </c>
    </row>
    <row r="36" spans="1:5" s="73" customFormat="1" ht="15.75" customHeight="1" thickBot="1" x14ac:dyDescent="0.25">
      <c r="A36" s="239" t="s">
        <v>77</v>
      </c>
      <c r="B36" s="70">
        <f>-E55</f>
        <v>-37496439</v>
      </c>
      <c r="C36" s="70">
        <f>C58</f>
        <v>0</v>
      </c>
      <c r="D36" s="70">
        <f>D58</f>
        <v>0</v>
      </c>
      <c r="E36" s="64">
        <f t="shared" si="1"/>
        <v>-37496439</v>
      </c>
    </row>
    <row r="37" spans="1:5" s="73" customFormat="1" ht="15.75" customHeight="1" thickBot="1" x14ac:dyDescent="0.25">
      <c r="A37" s="151" t="s">
        <v>32</v>
      </c>
      <c r="B37" s="153">
        <f>SUM(B35:B36)</f>
        <v>-120903982</v>
      </c>
      <c r="C37" s="153">
        <f>SUM(C35:C36)</f>
        <v>0</v>
      </c>
      <c r="D37" s="153">
        <f>SUM(D35:D36)</f>
        <v>0</v>
      </c>
      <c r="E37" s="153">
        <f t="shared" si="1"/>
        <v>-120903982</v>
      </c>
    </row>
    <row r="38" spans="1:5" s="73" customFormat="1" ht="15.75" customHeight="1" thickBot="1" x14ac:dyDescent="0.25">
      <c r="A38" s="67" t="s">
        <v>96</v>
      </c>
      <c r="B38" s="68">
        <f>B30+B31+B37</f>
        <v>377129011</v>
      </c>
      <c r="C38" s="68">
        <f>C30+C31+C37</f>
        <v>174724511</v>
      </c>
      <c r="D38" s="68">
        <f>D30+D31+D37</f>
        <v>0</v>
      </c>
      <c r="E38" s="68">
        <f>B38+C38+D38</f>
        <v>551853522</v>
      </c>
    </row>
    <row r="39" spans="1:5" s="73" customFormat="1" ht="54" customHeight="1" thickBot="1" x14ac:dyDescent="0.25">
      <c r="A39" s="71"/>
      <c r="B39" s="72"/>
    </row>
    <row r="40" spans="1:5" s="121" customFormat="1" ht="13.5" customHeight="1" thickBot="1" x14ac:dyDescent="0.25">
      <c r="A40" s="298" t="s">
        <v>124</v>
      </c>
      <c r="B40" s="295" t="s">
        <v>123</v>
      </c>
      <c r="C40" s="296"/>
      <c r="D40" s="296"/>
      <c r="E40" s="297"/>
    </row>
    <row r="41" spans="1:5" s="121" customFormat="1" ht="39" thickBot="1" x14ac:dyDescent="0.25">
      <c r="A41" s="299"/>
      <c r="B41" s="74" t="s">
        <v>24</v>
      </c>
      <c r="C41" s="74" t="s">
        <v>25</v>
      </c>
      <c r="D41" s="74" t="s">
        <v>57</v>
      </c>
      <c r="E41" s="74" t="s">
        <v>26</v>
      </c>
    </row>
    <row r="42" spans="1:5" s="121" customFormat="1" ht="12.75" customHeight="1" x14ac:dyDescent="0.2">
      <c r="A42" s="75" t="s">
        <v>27</v>
      </c>
      <c r="B42" s="155">
        <f>B44+B48+B49</f>
        <v>0</v>
      </c>
      <c r="C42" s="155">
        <f>C44+C48+C49</f>
        <v>0</v>
      </c>
      <c r="D42" s="155">
        <f>D44+D48+D49</f>
        <v>0</v>
      </c>
      <c r="E42" s="155">
        <f>SUM(B42:D42)</f>
        <v>0</v>
      </c>
    </row>
    <row r="43" spans="1:5" s="73" customFormat="1" ht="12.75" x14ac:dyDescent="0.2">
      <c r="A43" s="63" t="s">
        <v>116</v>
      </c>
      <c r="B43" s="77">
        <v>0</v>
      </c>
      <c r="C43" s="77">
        <v>0</v>
      </c>
      <c r="D43" s="77">
        <v>0</v>
      </c>
      <c r="E43" s="76">
        <f t="shared" ref="E43:E53" si="2">SUM(B43:D43)</f>
        <v>0</v>
      </c>
    </row>
    <row r="44" spans="1:5" s="121" customFormat="1" ht="15.6" customHeight="1" x14ac:dyDescent="0.2">
      <c r="A44" s="63" t="s">
        <v>108</v>
      </c>
      <c r="B44" s="78">
        <f>B43</f>
        <v>0</v>
      </c>
      <c r="C44" s="78">
        <f>C43</f>
        <v>0</v>
      </c>
      <c r="D44" s="78">
        <f>D43</f>
        <v>0</v>
      </c>
      <c r="E44" s="76">
        <f t="shared" si="2"/>
        <v>0</v>
      </c>
    </row>
    <row r="45" spans="1:5" s="121" customFormat="1" ht="15.6" customHeight="1" x14ac:dyDescent="0.2">
      <c r="A45" s="61" t="s">
        <v>87</v>
      </c>
      <c r="B45" s="77">
        <v>0</v>
      </c>
      <c r="C45" s="77">
        <v>0</v>
      </c>
      <c r="D45" s="77">
        <v>0</v>
      </c>
      <c r="E45" s="76">
        <f t="shared" si="2"/>
        <v>0</v>
      </c>
    </row>
    <row r="46" spans="1:5" s="121" customFormat="1" ht="15.6" customHeight="1" x14ac:dyDescent="0.2">
      <c r="A46" s="154" t="s">
        <v>117</v>
      </c>
      <c r="B46" s="77">
        <v>0</v>
      </c>
      <c r="C46" s="77">
        <v>0</v>
      </c>
      <c r="D46" s="77">
        <v>0</v>
      </c>
      <c r="E46" s="76">
        <f t="shared" si="2"/>
        <v>0</v>
      </c>
    </row>
    <row r="47" spans="1:5" ht="15.6" customHeight="1" x14ac:dyDescent="0.2">
      <c r="A47" s="154" t="s">
        <v>110</v>
      </c>
      <c r="B47" s="77">
        <v>0</v>
      </c>
      <c r="C47" s="79">
        <v>0</v>
      </c>
      <c r="D47" s="79">
        <v>0</v>
      </c>
      <c r="E47" s="76">
        <f t="shared" si="2"/>
        <v>0</v>
      </c>
    </row>
    <row r="48" spans="1:5" ht="12.75" x14ac:dyDescent="0.2">
      <c r="A48" s="63" t="s">
        <v>111</v>
      </c>
      <c r="B48" s="80">
        <v>0</v>
      </c>
      <c r="C48" s="80">
        <f>C46+C47</f>
        <v>0</v>
      </c>
      <c r="D48" s="80">
        <f>D46+D47</f>
        <v>0</v>
      </c>
      <c r="E48" s="76">
        <f t="shared" si="2"/>
        <v>0</v>
      </c>
    </row>
    <row r="49" spans="1:5" ht="15.6" customHeight="1" x14ac:dyDescent="0.2">
      <c r="A49" s="63" t="s">
        <v>118</v>
      </c>
      <c r="B49" s="81">
        <v>0</v>
      </c>
      <c r="C49" s="81">
        <v>0</v>
      </c>
      <c r="D49" s="81">
        <v>0</v>
      </c>
      <c r="E49" s="76">
        <f t="shared" si="2"/>
        <v>0</v>
      </c>
    </row>
    <row r="50" spans="1:5" ht="15.6" customHeight="1" x14ac:dyDescent="0.2">
      <c r="A50" s="213" t="s">
        <v>28</v>
      </c>
      <c r="B50" s="232">
        <v>0</v>
      </c>
      <c r="C50" s="232">
        <v>0</v>
      </c>
      <c r="D50" s="232">
        <v>0</v>
      </c>
      <c r="E50" s="155">
        <f t="shared" si="2"/>
        <v>0</v>
      </c>
    </row>
    <row r="51" spans="1:5" ht="15.6" customHeight="1" x14ac:dyDescent="0.2">
      <c r="A51" s="65" t="s">
        <v>86</v>
      </c>
      <c r="B51" s="232">
        <v>0</v>
      </c>
      <c r="C51" s="232">
        <v>0</v>
      </c>
      <c r="D51" s="232">
        <v>0</v>
      </c>
      <c r="E51" s="155">
        <f t="shared" si="2"/>
        <v>0</v>
      </c>
    </row>
    <row r="52" spans="1:5" ht="15.6" customHeight="1" x14ac:dyDescent="0.2">
      <c r="A52" s="236" t="s">
        <v>113</v>
      </c>
      <c r="B52" s="81">
        <v>0</v>
      </c>
      <c r="C52" s="81">
        <v>0</v>
      </c>
      <c r="D52" s="81">
        <v>0</v>
      </c>
      <c r="E52" s="76">
        <f t="shared" si="2"/>
        <v>0</v>
      </c>
    </row>
    <row r="53" spans="1:5" s="139" customFormat="1" ht="12.75" customHeight="1" thickBot="1" x14ac:dyDescent="0.25">
      <c r="A53" s="236" t="s">
        <v>114</v>
      </c>
      <c r="B53" s="81">
        <v>0</v>
      </c>
      <c r="C53" s="81">
        <v>0</v>
      </c>
      <c r="D53" s="81">
        <v>0</v>
      </c>
      <c r="E53" s="76">
        <f t="shared" si="2"/>
        <v>0</v>
      </c>
    </row>
    <row r="54" spans="1:5" s="87" customFormat="1" ht="15.6" customHeight="1" thickBot="1" x14ac:dyDescent="0.25">
      <c r="A54" s="84" t="s">
        <v>74</v>
      </c>
      <c r="B54" s="229">
        <f>B42+B50+B51</f>
        <v>0</v>
      </c>
      <c r="C54" s="229">
        <f>C42+C50+C51</f>
        <v>0</v>
      </c>
      <c r="D54" s="229">
        <f>D42+D50+D51</f>
        <v>0</v>
      </c>
      <c r="E54" s="190">
        <f t="shared" ref="E54:E59" si="3">SUM(B54:D54)</f>
        <v>0</v>
      </c>
    </row>
    <row r="55" spans="1:5" s="87" customFormat="1" ht="15.6" customHeight="1" x14ac:dyDescent="0.2">
      <c r="A55" s="213" t="s">
        <v>159</v>
      </c>
      <c r="B55" s="230">
        <f>SUM(B56:B58)</f>
        <v>37496439</v>
      </c>
      <c r="C55" s="230">
        <f>SUM(C56:C58)</f>
        <v>0</v>
      </c>
      <c r="D55" s="230">
        <f>SUM(D56:D58)</f>
        <v>0</v>
      </c>
      <c r="E55" s="78">
        <f t="shared" si="3"/>
        <v>37496439</v>
      </c>
    </row>
    <row r="56" spans="1:5" s="87" customFormat="1" ht="15.6" customHeight="1" x14ac:dyDescent="0.2">
      <c r="A56" s="61" t="s">
        <v>89</v>
      </c>
      <c r="B56" s="233">
        <v>37496439</v>
      </c>
      <c r="C56" s="233">
        <v>0</v>
      </c>
      <c r="D56" s="233">
        <v>0</v>
      </c>
      <c r="E56" s="78">
        <f t="shared" si="3"/>
        <v>37496439</v>
      </c>
    </row>
    <row r="57" spans="1:5" s="87" customFormat="1" ht="29.25" customHeight="1" x14ac:dyDescent="0.2">
      <c r="A57" s="61" t="s">
        <v>3</v>
      </c>
      <c r="B57" s="233">
        <v>0</v>
      </c>
      <c r="C57" s="233">
        <v>0</v>
      </c>
      <c r="D57" s="233">
        <v>0</v>
      </c>
      <c r="E57" s="78">
        <f t="shared" si="3"/>
        <v>0</v>
      </c>
    </row>
    <row r="58" spans="1:5" s="87" customFormat="1" ht="15.6" customHeight="1" x14ac:dyDescent="0.2">
      <c r="A58" s="61" t="s">
        <v>4</v>
      </c>
      <c r="B58" s="233">
        <v>0</v>
      </c>
      <c r="C58" s="233">
        <v>0</v>
      </c>
      <c r="D58" s="233">
        <v>0</v>
      </c>
      <c r="E58" s="78">
        <f t="shared" si="3"/>
        <v>0</v>
      </c>
    </row>
    <row r="59" spans="1:5" s="87" customFormat="1" ht="15.6" customHeight="1" thickBot="1" x14ac:dyDescent="0.25">
      <c r="A59" s="83" t="s">
        <v>88</v>
      </c>
      <c r="B59" s="232">
        <v>0</v>
      </c>
      <c r="C59" s="231">
        <v>0</v>
      </c>
      <c r="D59" s="231">
        <v>0</v>
      </c>
      <c r="E59" s="78">
        <f t="shared" si="3"/>
        <v>0</v>
      </c>
    </row>
    <row r="60" spans="1:5" s="87" customFormat="1" ht="15.6" customHeight="1" thickBot="1" x14ac:dyDescent="0.25">
      <c r="A60" s="85" t="s">
        <v>98</v>
      </c>
      <c r="B60" s="235">
        <f>B54+B55+B59</f>
        <v>37496439</v>
      </c>
      <c r="C60" s="235">
        <f>C59+C54</f>
        <v>0</v>
      </c>
      <c r="D60" s="235">
        <f>D59+D54</f>
        <v>0</v>
      </c>
      <c r="E60" s="234">
        <f>B60+C60+D60</f>
        <v>37496439</v>
      </c>
    </row>
    <row r="61" spans="1:5" s="87" customFormat="1" ht="163.5" customHeight="1" thickBot="1" x14ac:dyDescent="0.25"/>
    <row r="62" spans="1:5" ht="15.6" customHeight="1" thickBot="1" x14ac:dyDescent="0.25">
      <c r="A62" s="293" t="s">
        <v>59</v>
      </c>
      <c r="B62" s="295" t="s">
        <v>123</v>
      </c>
      <c r="C62" s="296"/>
      <c r="D62" s="296"/>
      <c r="E62" s="297"/>
    </row>
    <row r="63" spans="1:5" ht="39" thickBot="1" x14ac:dyDescent="0.25">
      <c r="A63" s="294"/>
      <c r="B63" s="74" t="s">
        <v>24</v>
      </c>
      <c r="C63" s="74" t="s">
        <v>25</v>
      </c>
      <c r="D63" s="74" t="s">
        <v>57</v>
      </c>
      <c r="E63" s="74" t="s">
        <v>26</v>
      </c>
    </row>
    <row r="64" spans="1:5" ht="15.6" customHeight="1" x14ac:dyDescent="0.2">
      <c r="A64" s="75" t="s">
        <v>27</v>
      </c>
      <c r="B64" s="66">
        <f>B66+B69+B72</f>
        <v>0</v>
      </c>
      <c r="C64" s="66">
        <f>C66+C69+C72</f>
        <v>0</v>
      </c>
      <c r="D64" s="66">
        <f>D66+D69+D72</f>
        <v>0</v>
      </c>
      <c r="E64" s="66">
        <f>SUM(B64:D64)</f>
        <v>0</v>
      </c>
    </row>
    <row r="65" spans="1:5" ht="12.75" x14ac:dyDescent="0.2">
      <c r="A65" s="63" t="s">
        <v>116</v>
      </c>
      <c r="B65" s="77">
        <v>0</v>
      </c>
      <c r="C65" s="77">
        <v>0</v>
      </c>
      <c r="D65" s="77">
        <v>0</v>
      </c>
      <c r="E65" s="78">
        <f t="shared" ref="E65:E81" si="4">SUM(B65:D65)</f>
        <v>0</v>
      </c>
    </row>
    <row r="66" spans="1:5" ht="15.6" customHeight="1" x14ac:dyDescent="0.2">
      <c r="A66" s="63" t="s">
        <v>108</v>
      </c>
      <c r="B66" s="78">
        <f>B65</f>
        <v>0</v>
      </c>
      <c r="C66" s="78">
        <f>C65</f>
        <v>0</v>
      </c>
      <c r="D66" s="78">
        <f>D65</f>
        <v>0</v>
      </c>
      <c r="E66" s="78">
        <f t="shared" si="4"/>
        <v>0</v>
      </c>
    </row>
    <row r="67" spans="1:5" ht="15.6" customHeight="1" x14ac:dyDescent="0.2">
      <c r="A67" s="154" t="s">
        <v>117</v>
      </c>
      <c r="B67" s="77">
        <v>0</v>
      </c>
      <c r="C67" s="77">
        <v>0</v>
      </c>
      <c r="D67" s="77">
        <v>0</v>
      </c>
      <c r="E67" s="78">
        <f t="shared" si="4"/>
        <v>0</v>
      </c>
    </row>
    <row r="68" spans="1:5" ht="15.6" customHeight="1" x14ac:dyDescent="0.2">
      <c r="A68" s="154" t="s">
        <v>119</v>
      </c>
      <c r="B68" s="82">
        <v>0</v>
      </c>
      <c r="C68" s="82">
        <v>0</v>
      </c>
      <c r="D68" s="82">
        <v>0</v>
      </c>
      <c r="E68" s="76">
        <f t="shared" si="4"/>
        <v>0</v>
      </c>
    </row>
    <row r="69" spans="1:5" ht="15.6" customHeight="1" x14ac:dyDescent="0.2">
      <c r="A69" s="63" t="s">
        <v>111</v>
      </c>
      <c r="B69" s="80">
        <f>B67+B68</f>
        <v>0</v>
      </c>
      <c r="C69" s="80">
        <f>C67+C68</f>
        <v>0</v>
      </c>
      <c r="D69" s="80">
        <f>D67+D68</f>
        <v>0</v>
      </c>
      <c r="E69" s="80">
        <f t="shared" si="4"/>
        <v>0</v>
      </c>
    </row>
    <row r="70" spans="1:5" ht="15.6" customHeight="1" x14ac:dyDescent="0.2">
      <c r="A70" s="61" t="s">
        <v>84</v>
      </c>
      <c r="B70" s="141">
        <v>0</v>
      </c>
      <c r="C70" s="141">
        <v>0</v>
      </c>
      <c r="D70" s="141">
        <v>0</v>
      </c>
      <c r="E70" s="143">
        <f>SUM(B70:D70)</f>
        <v>0</v>
      </c>
    </row>
    <row r="71" spans="1:5" ht="15.6" customHeight="1" x14ac:dyDescent="0.2">
      <c r="A71" s="61" t="s">
        <v>85</v>
      </c>
      <c r="B71" s="141">
        <v>0</v>
      </c>
      <c r="C71" s="141">
        <v>0</v>
      </c>
      <c r="D71" s="141">
        <v>0</v>
      </c>
      <c r="E71" s="143">
        <f>SUM(B71:D71)</f>
        <v>0</v>
      </c>
    </row>
    <row r="72" spans="1:5" ht="15.6" customHeight="1" x14ac:dyDescent="0.2">
      <c r="A72" s="63" t="s">
        <v>118</v>
      </c>
      <c r="B72" s="78">
        <f>SUM(B70:B71)</f>
        <v>0</v>
      </c>
      <c r="C72" s="78">
        <f>SUM(C70:C71)</f>
        <v>0</v>
      </c>
      <c r="D72" s="78">
        <f>SUM(D70:D71)</f>
        <v>0</v>
      </c>
      <c r="E72" s="78">
        <f t="shared" si="4"/>
        <v>0</v>
      </c>
    </row>
    <row r="73" spans="1:5" ht="15.6" customHeight="1" x14ac:dyDescent="0.2">
      <c r="A73" s="213" t="s">
        <v>28</v>
      </c>
      <c r="B73" s="88">
        <f>SUM(B74:B76)</f>
        <v>0</v>
      </c>
      <c r="C73" s="88">
        <f>SUM(C74:C76)</f>
        <v>0</v>
      </c>
      <c r="D73" s="88">
        <f>SUM(D74:D76)</f>
        <v>0</v>
      </c>
      <c r="E73" s="66">
        <f t="shared" si="4"/>
        <v>0</v>
      </c>
    </row>
    <row r="74" spans="1:5" ht="15.6" customHeight="1" x14ac:dyDescent="0.2">
      <c r="A74" s="65" t="s">
        <v>86</v>
      </c>
      <c r="B74" s="88">
        <f>SUM(B75:B76)</f>
        <v>0</v>
      </c>
      <c r="C74" s="88">
        <f>SUM(C75:C76)</f>
        <v>0</v>
      </c>
      <c r="D74" s="88">
        <f>SUM(D75:D76)</f>
        <v>0</v>
      </c>
      <c r="E74" s="66">
        <f t="shared" si="4"/>
        <v>0</v>
      </c>
    </row>
    <row r="75" spans="1:5" ht="15.6" customHeight="1" x14ac:dyDescent="0.2">
      <c r="A75" s="236" t="s">
        <v>113</v>
      </c>
      <c r="B75" s="77">
        <v>0</v>
      </c>
      <c r="C75" s="77">
        <v>0</v>
      </c>
      <c r="D75" s="77">
        <v>0</v>
      </c>
      <c r="E75" s="78">
        <f t="shared" si="4"/>
        <v>0</v>
      </c>
    </row>
    <row r="76" spans="1:5" ht="15.6" customHeight="1" thickBot="1" x14ac:dyDescent="0.25">
      <c r="A76" s="236" t="s">
        <v>114</v>
      </c>
      <c r="B76" s="77">
        <v>0</v>
      </c>
      <c r="C76" s="77">
        <v>0</v>
      </c>
      <c r="D76" s="77">
        <v>0</v>
      </c>
      <c r="E76" s="78">
        <f t="shared" si="4"/>
        <v>0</v>
      </c>
    </row>
    <row r="77" spans="1:5" ht="15.6" customHeight="1" thickBot="1" x14ac:dyDescent="0.25">
      <c r="A77" s="85" t="s">
        <v>75</v>
      </c>
      <c r="B77" s="86">
        <f>B64+B73+B74</f>
        <v>0</v>
      </c>
      <c r="C77" s="86">
        <f>C64+C73+C74</f>
        <v>0</v>
      </c>
      <c r="D77" s="86">
        <f>D64+D73+D74</f>
        <v>0</v>
      </c>
      <c r="E77" s="86">
        <f t="shared" si="4"/>
        <v>0</v>
      </c>
    </row>
    <row r="78" spans="1:5" ht="15.6" customHeight="1" x14ac:dyDescent="0.2">
      <c r="A78" s="213" t="s">
        <v>159</v>
      </c>
      <c r="B78" s="230">
        <f>SUM(B79:B81)</f>
        <v>83407543</v>
      </c>
      <c r="C78" s="230">
        <f>SUM(C79:C81)</f>
        <v>0</v>
      </c>
      <c r="D78" s="230">
        <f>SUM(D79:D81)</f>
        <v>0</v>
      </c>
      <c r="E78" s="78">
        <f t="shared" si="4"/>
        <v>83407543</v>
      </c>
    </row>
    <row r="79" spans="1:5" ht="15.6" customHeight="1" x14ac:dyDescent="0.2">
      <c r="A79" s="61" t="s">
        <v>89</v>
      </c>
      <c r="B79" s="233">
        <v>83407543</v>
      </c>
      <c r="C79" s="233">
        <v>0</v>
      </c>
      <c r="D79" s="233">
        <v>0</v>
      </c>
      <c r="E79" s="78">
        <f t="shared" si="4"/>
        <v>83407543</v>
      </c>
    </row>
    <row r="80" spans="1:5" ht="25.5" customHeight="1" x14ac:dyDescent="0.2">
      <c r="A80" s="61" t="s">
        <v>3</v>
      </c>
      <c r="B80" s="233">
        <v>0</v>
      </c>
      <c r="C80" s="233">
        <v>0</v>
      </c>
      <c r="D80" s="233">
        <v>0</v>
      </c>
      <c r="E80" s="78">
        <f t="shared" si="4"/>
        <v>0</v>
      </c>
    </row>
    <row r="81" spans="1:5" ht="15.6" customHeight="1" x14ac:dyDescent="0.2">
      <c r="A81" s="61" t="s">
        <v>4</v>
      </c>
      <c r="B81" s="233">
        <v>0</v>
      </c>
      <c r="C81" s="233">
        <v>0</v>
      </c>
      <c r="D81" s="233">
        <v>0</v>
      </c>
      <c r="E81" s="78">
        <f t="shared" si="4"/>
        <v>0</v>
      </c>
    </row>
    <row r="82" spans="1:5" ht="15.6" customHeight="1" thickBot="1" x14ac:dyDescent="0.25">
      <c r="A82" s="83" t="s">
        <v>88</v>
      </c>
      <c r="B82" s="232">
        <v>0</v>
      </c>
      <c r="C82" s="232">
        <v>0</v>
      </c>
      <c r="D82" s="232">
        <v>0</v>
      </c>
      <c r="E82" s="78">
        <f>SUM(B82:D82)</f>
        <v>0</v>
      </c>
    </row>
    <row r="83" spans="1:5" ht="15.6" customHeight="1" thickBot="1" x14ac:dyDescent="0.25">
      <c r="A83" s="85" t="s">
        <v>97</v>
      </c>
      <c r="B83" s="234">
        <f>B77+B78+B82</f>
        <v>83407543</v>
      </c>
      <c r="C83" s="234">
        <f>C77+C78+C82</f>
        <v>0</v>
      </c>
      <c r="D83" s="234">
        <f>D77+D78+D82</f>
        <v>0</v>
      </c>
      <c r="E83" s="234">
        <f>B83+C83+D83</f>
        <v>83407543</v>
      </c>
    </row>
    <row r="84" spans="1:5" ht="15.6" customHeight="1" thickBot="1" x14ac:dyDescent="0.25"/>
    <row r="85" spans="1:5" ht="30" customHeight="1" thickBot="1" x14ac:dyDescent="0.3">
      <c r="A85" s="89" t="s">
        <v>33</v>
      </c>
      <c r="B85" s="90">
        <f>B38+B60+B83</f>
        <v>498032993</v>
      </c>
      <c r="C85" s="90">
        <f>C38+C60+C83</f>
        <v>174724511</v>
      </c>
      <c r="D85" s="90">
        <f>D38+D60+D83</f>
        <v>0</v>
      </c>
      <c r="E85" s="90">
        <f>E38+E60+E83</f>
        <v>672757504</v>
      </c>
    </row>
  </sheetData>
  <sheetProtection selectLockedCells="1" selectUnlockedCells="1"/>
  <mergeCells count="6">
    <mergeCell ref="A62:A63"/>
    <mergeCell ref="B62:E62"/>
    <mergeCell ref="B1:E1"/>
    <mergeCell ref="B40:E40"/>
    <mergeCell ref="A1:A2"/>
    <mergeCell ref="A40:A41"/>
  </mergeCells>
  <phoneticPr fontId="0" type="noConversion"/>
  <printOptions horizontalCentered="1"/>
  <pageMargins left="0.39374999999999999" right="0.39374999999999999" top="0.78749999999999998" bottom="0.78749999999999998" header="0.39374999999999999" footer="0.51180555555555551"/>
  <pageSetup paperSize="9" scale="72" firstPageNumber="0" fitToHeight="4" orientation="portrait" r:id="rId1"/>
  <headerFooter alignWithMargins="0">
    <oddHeader>&amp;C&amp;"Times New Roman,Félkövér"Bokod Község Önkormányzatának
 bevételei ( Ft)&amp;R&amp;"Times New Roman,Félkövér"2. melléklet a    4/2020. (IV.14.)  
önkormányzati rendelethez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9"/>
  <dimension ref="A1:I59"/>
  <sheetViews>
    <sheetView view="pageBreakPreview" zoomScale="112" zoomScaleNormal="100" zoomScaleSheetLayoutView="112" workbookViewId="0">
      <selection activeCell="B27" sqref="B27"/>
    </sheetView>
  </sheetViews>
  <sheetFormatPr defaultRowHeight="12.75" x14ac:dyDescent="0.2"/>
  <cols>
    <col min="1" max="1" width="52.5703125" style="103" customWidth="1"/>
    <col min="2" max="2" width="17.42578125" style="103" customWidth="1"/>
    <col min="3" max="3" width="16.7109375" style="103" customWidth="1"/>
    <col min="4" max="4" width="13.85546875" style="103" customWidth="1"/>
    <col min="5" max="5" width="19.140625" style="103" customWidth="1"/>
    <col min="6" max="6" width="12.42578125" style="103" bestFit="1" customWidth="1"/>
    <col min="7" max="8" width="13.5703125" style="103" bestFit="1" customWidth="1"/>
    <col min="9" max="9" width="76.42578125" style="103" customWidth="1"/>
    <col min="10" max="16384" width="9.140625" style="103"/>
  </cols>
  <sheetData>
    <row r="1" spans="1:9" s="92" customFormat="1" ht="21.75" customHeight="1" thickBot="1" x14ac:dyDescent="0.25">
      <c r="A1" s="91" t="s">
        <v>23</v>
      </c>
      <c r="B1" s="295" t="s">
        <v>125</v>
      </c>
      <c r="C1" s="296"/>
      <c r="D1" s="296"/>
      <c r="E1" s="297"/>
    </row>
    <row r="2" spans="1:9" s="92" customFormat="1" ht="42" customHeight="1" thickBot="1" x14ac:dyDescent="0.25">
      <c r="A2" s="93" t="s">
        <v>126</v>
      </c>
      <c r="B2" s="58" t="s">
        <v>24</v>
      </c>
      <c r="C2" s="58" t="s">
        <v>25</v>
      </c>
      <c r="D2" s="58" t="s">
        <v>57</v>
      </c>
      <c r="E2" s="58" t="s">
        <v>26</v>
      </c>
    </row>
    <row r="3" spans="1:9" s="92" customFormat="1" ht="15.6" customHeight="1" x14ac:dyDescent="0.2">
      <c r="A3" s="59" t="s">
        <v>34</v>
      </c>
      <c r="B3" s="94">
        <f>SUM(B4:B7)</f>
        <v>37408439</v>
      </c>
      <c r="C3" s="94">
        <f>SUM(C4:C7)</f>
        <v>25000</v>
      </c>
      <c r="D3" s="94">
        <f>SUM(D4:D7)</f>
        <v>0</v>
      </c>
      <c r="E3" s="156">
        <f>SUM(B3:D3)</f>
        <v>37433439</v>
      </c>
    </row>
    <row r="4" spans="1:9" s="92" customFormat="1" ht="15.6" customHeight="1" x14ac:dyDescent="0.2">
      <c r="A4" s="182" t="s">
        <v>35</v>
      </c>
      <c r="B4" s="96">
        <v>27929693</v>
      </c>
      <c r="C4" s="96">
        <v>0</v>
      </c>
      <c r="D4" s="96">
        <v>0</v>
      </c>
      <c r="E4" s="97">
        <f t="shared" ref="E4:E12" si="0">SUM(B4:D4)</f>
        <v>27929693</v>
      </c>
    </row>
    <row r="5" spans="1:9" s="92" customFormat="1" ht="25.5" x14ac:dyDescent="0.2">
      <c r="A5" s="98" t="s">
        <v>36</v>
      </c>
      <c r="B5" s="96">
        <v>4956946</v>
      </c>
      <c r="C5" s="96">
        <v>0</v>
      </c>
      <c r="D5" s="96">
        <v>0</v>
      </c>
      <c r="E5" s="97">
        <f t="shared" si="0"/>
        <v>4956946</v>
      </c>
    </row>
    <row r="6" spans="1:9" s="92" customFormat="1" ht="15.6" customHeight="1" x14ac:dyDescent="0.2">
      <c r="A6" s="95" t="s">
        <v>37</v>
      </c>
      <c r="B6" s="96">
        <f>4546800-25000</f>
        <v>4521800</v>
      </c>
      <c r="C6" s="96">
        <v>25000</v>
      </c>
      <c r="D6" s="96">
        <v>0</v>
      </c>
      <c r="E6" s="97">
        <f t="shared" si="0"/>
        <v>4546800</v>
      </c>
    </row>
    <row r="7" spans="1:9" s="92" customFormat="1" ht="15.6" customHeight="1" x14ac:dyDescent="0.2">
      <c r="A7" s="95" t="s">
        <v>43</v>
      </c>
      <c r="B7" s="96"/>
      <c r="C7" s="96">
        <v>0</v>
      </c>
      <c r="D7" s="96">
        <v>0</v>
      </c>
      <c r="E7" s="97">
        <f t="shared" si="0"/>
        <v>0</v>
      </c>
    </row>
    <row r="8" spans="1:9" s="92" customFormat="1" ht="15.6" customHeight="1" x14ac:dyDescent="0.2">
      <c r="A8" s="59" t="s">
        <v>38</v>
      </c>
      <c r="B8" s="94">
        <f>SUM(B9:B11)</f>
        <v>63000</v>
      </c>
      <c r="C8" s="94">
        <f>SUM(C9:C11)</f>
        <v>0</v>
      </c>
      <c r="D8" s="94">
        <f>SUM(D9:D11)</f>
        <v>0</v>
      </c>
      <c r="E8" s="156">
        <f t="shared" si="0"/>
        <v>63000</v>
      </c>
    </row>
    <row r="9" spans="1:9" s="92" customFormat="1" ht="15.6" customHeight="1" x14ac:dyDescent="0.2">
      <c r="A9" s="265" t="s">
        <v>39</v>
      </c>
      <c r="B9" s="96">
        <v>63000</v>
      </c>
      <c r="C9" s="96">
        <v>0</v>
      </c>
      <c r="D9" s="96">
        <v>0</v>
      </c>
      <c r="E9" s="97">
        <f t="shared" si="0"/>
        <v>63000</v>
      </c>
    </row>
    <row r="10" spans="1:9" s="92" customFormat="1" ht="15.6" customHeight="1" x14ac:dyDescent="0.2">
      <c r="A10" s="99" t="s">
        <v>40</v>
      </c>
      <c r="B10" s="96">
        <v>0</v>
      </c>
      <c r="C10" s="96">
        <v>0</v>
      </c>
      <c r="D10" s="96">
        <v>0</v>
      </c>
      <c r="E10" s="97">
        <f t="shared" si="0"/>
        <v>0</v>
      </c>
    </row>
    <row r="11" spans="1:9" s="92" customFormat="1" ht="15.6" customHeight="1" thickBot="1" x14ac:dyDescent="0.25">
      <c r="A11" s="99" t="s">
        <v>44</v>
      </c>
      <c r="B11" s="100">
        <v>0</v>
      </c>
      <c r="C11" s="100">
        <v>0</v>
      </c>
      <c r="D11" s="100">
        <v>0</v>
      </c>
      <c r="E11" s="101">
        <f t="shared" si="0"/>
        <v>0</v>
      </c>
    </row>
    <row r="12" spans="1:9" s="92" customFormat="1" ht="31.5" customHeight="1" thickBot="1" x14ac:dyDescent="0.25">
      <c r="A12" s="85" t="s">
        <v>76</v>
      </c>
      <c r="B12" s="102">
        <f>B3+B8</f>
        <v>37471439</v>
      </c>
      <c r="C12" s="102">
        <f>C3+C8</f>
        <v>25000</v>
      </c>
      <c r="D12" s="102">
        <f>D3+D8</f>
        <v>0</v>
      </c>
      <c r="E12" s="157">
        <f t="shared" si="0"/>
        <v>37496439</v>
      </c>
    </row>
    <row r="13" spans="1:9" ht="55.5" customHeight="1" thickBot="1" x14ac:dyDescent="0.25"/>
    <row r="14" spans="1:9" ht="32.25" customHeight="1" thickBot="1" x14ac:dyDescent="0.25">
      <c r="A14" s="91" t="s">
        <v>23</v>
      </c>
      <c r="B14" s="295" t="s">
        <v>125</v>
      </c>
      <c r="C14" s="296"/>
      <c r="D14" s="296"/>
      <c r="E14" s="297"/>
      <c r="I14" s="276"/>
    </row>
    <row r="15" spans="1:9" s="92" customFormat="1" ht="50.25" customHeight="1" thickBot="1" x14ac:dyDescent="0.25">
      <c r="A15" s="93" t="s">
        <v>42</v>
      </c>
      <c r="B15" s="58" t="s">
        <v>24</v>
      </c>
      <c r="C15" s="58" t="s">
        <v>25</v>
      </c>
      <c r="D15" s="58" t="s">
        <v>57</v>
      </c>
      <c r="E15" s="58" t="s">
        <v>26</v>
      </c>
      <c r="I15" s="276"/>
    </row>
    <row r="16" spans="1:9" s="92" customFormat="1" ht="15.6" customHeight="1" x14ac:dyDescent="0.2">
      <c r="A16" s="59" t="s">
        <v>34</v>
      </c>
      <c r="B16" s="158">
        <f>SUM(B17:B21)</f>
        <v>123754518</v>
      </c>
      <c r="C16" s="158">
        <f>SUM(C17:C21)</f>
        <v>4000000</v>
      </c>
      <c r="D16" s="158">
        <f>SUM(D17:D21)</f>
        <v>0</v>
      </c>
      <c r="E16" s="158">
        <f>SUM(B16:D16)</f>
        <v>127754518</v>
      </c>
      <c r="I16" s="276"/>
    </row>
    <row r="17" spans="1:9" s="92" customFormat="1" ht="15.6" customHeight="1" x14ac:dyDescent="0.2">
      <c r="A17" s="95" t="s">
        <v>35</v>
      </c>
      <c r="B17" s="164">
        <v>46414968</v>
      </c>
      <c r="C17" s="164">
        <v>0</v>
      </c>
      <c r="D17" s="164">
        <v>0</v>
      </c>
      <c r="E17" s="193">
        <f t="shared" ref="E17:E43" si="1">SUM(B17:D17)</f>
        <v>46414968</v>
      </c>
      <c r="I17" s="276"/>
    </row>
    <row r="18" spans="1:9" s="92" customFormat="1" ht="25.5" x14ac:dyDescent="0.2">
      <c r="A18" s="98" t="s">
        <v>36</v>
      </c>
      <c r="B18" s="164">
        <v>7877368</v>
      </c>
      <c r="C18" s="164">
        <v>0</v>
      </c>
      <c r="D18" s="164">
        <v>0</v>
      </c>
      <c r="E18" s="193">
        <f t="shared" si="1"/>
        <v>7877368</v>
      </c>
    </row>
    <row r="19" spans="1:9" s="92" customFormat="1" ht="15.6" customHeight="1" x14ac:dyDescent="0.2">
      <c r="A19" s="268" t="s">
        <v>37</v>
      </c>
      <c r="B19" s="269">
        <f>42374091+2000000+97300</f>
        <v>44471391</v>
      </c>
      <c r="C19" s="164">
        <v>0</v>
      </c>
      <c r="D19" s="164">
        <v>0</v>
      </c>
      <c r="E19" s="193">
        <f>SUM(B19:D19)</f>
        <v>44471391</v>
      </c>
    </row>
    <row r="20" spans="1:9" s="92" customFormat="1" ht="15.6" customHeight="1" x14ac:dyDescent="0.2">
      <c r="A20" s="95" t="s">
        <v>90</v>
      </c>
      <c r="B20" s="164">
        <v>3000000</v>
      </c>
      <c r="C20" s="164">
        <v>0</v>
      </c>
      <c r="D20" s="164">
        <v>0</v>
      </c>
      <c r="E20" s="193">
        <f t="shared" si="1"/>
        <v>3000000</v>
      </c>
    </row>
    <row r="21" spans="1:9" s="92" customFormat="1" ht="15.6" customHeight="1" x14ac:dyDescent="0.2">
      <c r="A21" s="182" t="s">
        <v>133</v>
      </c>
      <c r="B21" s="164">
        <f>SUM(B22:B25)</f>
        <v>21990791</v>
      </c>
      <c r="C21" s="164">
        <f>SUM(C22:C25)</f>
        <v>4000000</v>
      </c>
      <c r="D21" s="164">
        <f>SUM(D22:D25)</f>
        <v>0</v>
      </c>
      <c r="E21" s="193">
        <f>SUM(B21:D21)</f>
        <v>25990791</v>
      </c>
    </row>
    <row r="22" spans="1:9" s="92" customFormat="1" ht="25.5" x14ac:dyDescent="0.2">
      <c r="A22" s="185" t="s">
        <v>136</v>
      </c>
      <c r="B22" s="169">
        <v>12000</v>
      </c>
      <c r="C22" s="169">
        <v>0</v>
      </c>
      <c r="D22" s="169">
        <v>0</v>
      </c>
      <c r="E22" s="104">
        <f>SUM(B22:D22)</f>
        <v>12000</v>
      </c>
    </row>
    <row r="23" spans="1:9" s="92" customFormat="1" ht="25.5" x14ac:dyDescent="0.2">
      <c r="A23" s="185" t="s">
        <v>137</v>
      </c>
      <c r="B23" s="169">
        <v>96118</v>
      </c>
      <c r="C23" s="169">
        <v>0</v>
      </c>
      <c r="D23" s="169">
        <v>0</v>
      </c>
      <c r="E23" s="104">
        <f>SUM(B23:D23)</f>
        <v>96118</v>
      </c>
    </row>
    <row r="24" spans="1:9" s="92" customFormat="1" ht="25.5" x14ac:dyDescent="0.2">
      <c r="A24" s="183" t="s">
        <v>138</v>
      </c>
      <c r="B24" s="169">
        <v>7807000</v>
      </c>
      <c r="C24" s="169">
        <v>4000000</v>
      </c>
      <c r="D24" s="169">
        <v>0</v>
      </c>
      <c r="E24" s="104">
        <f>SUM(B24:D24)</f>
        <v>11807000</v>
      </c>
    </row>
    <row r="25" spans="1:9" s="92" customFormat="1" x14ac:dyDescent="0.2">
      <c r="A25" s="184" t="s">
        <v>139</v>
      </c>
      <c r="B25" s="169">
        <f>B26+B27</f>
        <v>14075673</v>
      </c>
      <c r="C25" s="169">
        <v>0</v>
      </c>
      <c r="D25" s="169">
        <v>0</v>
      </c>
      <c r="E25" s="104">
        <f>SUM(B25:D25)</f>
        <v>14075673</v>
      </c>
    </row>
    <row r="26" spans="1:9" s="92" customFormat="1" x14ac:dyDescent="0.2">
      <c r="A26" s="270" t="s">
        <v>134</v>
      </c>
      <c r="B26" s="271">
        <f>21172973-9000000-97300</f>
        <v>12075673</v>
      </c>
      <c r="C26" s="164">
        <v>0</v>
      </c>
      <c r="D26" s="164">
        <v>0</v>
      </c>
      <c r="E26" s="159">
        <f t="shared" si="1"/>
        <v>12075673</v>
      </c>
    </row>
    <row r="27" spans="1:9" s="92" customFormat="1" x14ac:dyDescent="0.2">
      <c r="A27" s="166" t="s">
        <v>135</v>
      </c>
      <c r="B27" s="164">
        <v>2000000</v>
      </c>
      <c r="C27" s="164">
        <v>0</v>
      </c>
      <c r="D27" s="164">
        <v>0</v>
      </c>
      <c r="E27" s="159">
        <f t="shared" si="1"/>
        <v>2000000</v>
      </c>
    </row>
    <row r="28" spans="1:9" s="105" customFormat="1" ht="14.25" customHeight="1" x14ac:dyDescent="0.2">
      <c r="A28" s="106" t="s">
        <v>38</v>
      </c>
      <c r="B28" s="187">
        <f>SUM(B29:B31)</f>
        <v>247119155</v>
      </c>
      <c r="C28" s="187">
        <f>SUM(C29:C31)</f>
        <v>170156211</v>
      </c>
      <c r="D28" s="187">
        <f>SUM(D29:D31)</f>
        <v>0</v>
      </c>
      <c r="E28" s="186">
        <f t="shared" si="1"/>
        <v>417275366</v>
      </c>
    </row>
    <row r="29" spans="1:9" s="105" customFormat="1" ht="14.25" customHeight="1" x14ac:dyDescent="0.2">
      <c r="A29" s="99" t="s">
        <v>39</v>
      </c>
      <c r="B29" s="96">
        <f>310875069-135187178</f>
        <v>175687891</v>
      </c>
      <c r="C29" s="96">
        <v>135187178</v>
      </c>
      <c r="D29" s="96">
        <v>0</v>
      </c>
      <c r="E29" s="104">
        <f>SUM(B29:D29)</f>
        <v>310875069</v>
      </c>
    </row>
    <row r="30" spans="1:9" s="105" customFormat="1" ht="15.6" customHeight="1" x14ac:dyDescent="0.2">
      <c r="A30" s="99" t="s">
        <v>40</v>
      </c>
      <c r="B30" s="96">
        <f>82875297-34969033</f>
        <v>47906264</v>
      </c>
      <c r="C30" s="96">
        <v>34969033</v>
      </c>
      <c r="D30" s="96">
        <v>0</v>
      </c>
      <c r="E30" s="104">
        <f>SUM(B30:D30)</f>
        <v>82875297</v>
      </c>
    </row>
    <row r="31" spans="1:9" s="107" customFormat="1" ht="15.6" customHeight="1" thickBot="1" x14ac:dyDescent="0.25">
      <c r="A31" s="99" t="s">
        <v>44</v>
      </c>
      <c r="B31" s="96">
        <v>23525000</v>
      </c>
      <c r="C31" s="96">
        <v>0</v>
      </c>
      <c r="D31" s="96">
        <v>0</v>
      </c>
      <c r="E31" s="104">
        <f>SUM(B31:D31)</f>
        <v>23525000</v>
      </c>
    </row>
    <row r="32" spans="1:9" ht="24.95" customHeight="1" thickBot="1" x14ac:dyDescent="0.25">
      <c r="A32" s="108" t="s">
        <v>45</v>
      </c>
      <c r="B32" s="160">
        <f>B16+B28</f>
        <v>370873673</v>
      </c>
      <c r="C32" s="160">
        <f>C16+C28</f>
        <v>174156211</v>
      </c>
      <c r="D32" s="160">
        <f>D16+D28</f>
        <v>0</v>
      </c>
      <c r="E32" s="160">
        <f>SUM(B32:D32)</f>
        <v>545029884</v>
      </c>
    </row>
    <row r="33" spans="1:5" s="92" customFormat="1" ht="25.5" x14ac:dyDescent="0.2">
      <c r="A33" s="109" t="s">
        <v>91</v>
      </c>
      <c r="B33" s="191">
        <f>-'2.mell.Bev.'!B37</f>
        <v>120903982</v>
      </c>
      <c r="C33" s="110">
        <f>-'2.mell.Bev.'!C37</f>
        <v>0</v>
      </c>
      <c r="D33" s="110">
        <f>-'2.mell.Bev.'!D37</f>
        <v>0</v>
      </c>
      <c r="E33" s="110">
        <f t="shared" si="1"/>
        <v>120903982</v>
      </c>
    </row>
    <row r="34" spans="1:5" s="92" customFormat="1" x14ac:dyDescent="0.2">
      <c r="A34" s="111" t="s">
        <v>46</v>
      </c>
      <c r="B34" s="190">
        <f>B35+B36</f>
        <v>5832284</v>
      </c>
      <c r="C34" s="190">
        <f>C35+C36</f>
        <v>0</v>
      </c>
      <c r="D34" s="190">
        <f>D35+D36</f>
        <v>0</v>
      </c>
      <c r="E34" s="190">
        <f t="shared" si="1"/>
        <v>5832284</v>
      </c>
    </row>
    <row r="35" spans="1:5" s="92" customFormat="1" x14ac:dyDescent="0.2">
      <c r="A35" s="147" t="s">
        <v>106</v>
      </c>
      <c r="B35" s="81">
        <v>5832284</v>
      </c>
      <c r="C35" s="81">
        <v>0</v>
      </c>
      <c r="D35" s="81">
        <v>0</v>
      </c>
      <c r="E35" s="112">
        <f t="shared" si="1"/>
        <v>5832284</v>
      </c>
    </row>
    <row r="36" spans="1:5" x14ac:dyDescent="0.2">
      <c r="A36" s="113" t="s">
        <v>47</v>
      </c>
      <c r="B36" s="81">
        <v>0</v>
      </c>
      <c r="C36" s="81">
        <v>0</v>
      </c>
      <c r="D36" s="81">
        <v>0</v>
      </c>
      <c r="E36" s="112">
        <f t="shared" si="1"/>
        <v>0</v>
      </c>
    </row>
    <row r="37" spans="1:5" x14ac:dyDescent="0.2">
      <c r="A37" s="111" t="s">
        <v>48</v>
      </c>
      <c r="B37" s="190">
        <f>B38</f>
        <v>991354</v>
      </c>
      <c r="C37" s="190">
        <f>C38</f>
        <v>0</v>
      </c>
      <c r="D37" s="190">
        <f>D38</f>
        <v>0</v>
      </c>
      <c r="E37" s="190">
        <f t="shared" si="1"/>
        <v>991354</v>
      </c>
    </row>
    <row r="38" spans="1:5" ht="26.25" thickBot="1" x14ac:dyDescent="0.25">
      <c r="A38" s="189" t="s">
        <v>140</v>
      </c>
      <c r="B38" s="114">
        <v>991354</v>
      </c>
      <c r="C38" s="114">
        <v>0</v>
      </c>
      <c r="D38" s="114">
        <v>0</v>
      </c>
      <c r="E38" s="115">
        <f t="shared" si="1"/>
        <v>991354</v>
      </c>
    </row>
    <row r="39" spans="1:5" ht="20.25" customHeight="1" thickBot="1" x14ac:dyDescent="0.25">
      <c r="A39" s="116" t="s">
        <v>49</v>
      </c>
      <c r="B39" s="192">
        <f>B33+B34+B37</f>
        <v>127727620</v>
      </c>
      <c r="C39" s="192">
        <f>C33+C34+C37</f>
        <v>0</v>
      </c>
      <c r="D39" s="192">
        <f>D33+D34+D37</f>
        <v>0</v>
      </c>
      <c r="E39" s="162">
        <f>SUM(B39:D39)</f>
        <v>127727620</v>
      </c>
    </row>
    <row r="40" spans="1:5" ht="18" customHeight="1" thickBot="1" x14ac:dyDescent="0.25">
      <c r="A40" s="117" t="s">
        <v>50</v>
      </c>
      <c r="B40" s="118">
        <f>B32+B39</f>
        <v>498601293</v>
      </c>
      <c r="C40" s="118">
        <f>C32+C39</f>
        <v>174156211</v>
      </c>
      <c r="D40" s="118">
        <f>D32+D39</f>
        <v>0</v>
      </c>
      <c r="E40" s="163">
        <f>SUM(B40:D40)</f>
        <v>672757504</v>
      </c>
    </row>
    <row r="41" spans="1:5" s="121" customFormat="1" ht="24.95" customHeight="1" x14ac:dyDescent="0.2">
      <c r="A41" s="119" t="s">
        <v>99</v>
      </c>
      <c r="B41" s="119">
        <f>'2.mell.Bev.'!B35</f>
        <v>-83407543</v>
      </c>
      <c r="C41" s="119">
        <f>'2.mell.Bev.'!C35</f>
        <v>0</v>
      </c>
      <c r="D41" s="119">
        <f>'2.mell.Bev.'!D35</f>
        <v>0</v>
      </c>
      <c r="E41" s="120">
        <f t="shared" si="1"/>
        <v>-83407543</v>
      </c>
    </row>
    <row r="42" spans="1:5" s="121" customFormat="1" ht="24.95" customHeight="1" thickBot="1" x14ac:dyDescent="0.25">
      <c r="A42" s="122" t="s">
        <v>77</v>
      </c>
      <c r="B42" s="122">
        <f>'2.mell.Bev.'!B36</f>
        <v>-37496439</v>
      </c>
      <c r="C42" s="122">
        <f>'2.mell.Bev.'!C36</f>
        <v>0</v>
      </c>
      <c r="D42" s="122">
        <f>'2.mell.Bev.'!D36</f>
        <v>0</v>
      </c>
      <c r="E42" s="123">
        <f t="shared" si="1"/>
        <v>-37496439</v>
      </c>
    </row>
    <row r="43" spans="1:5" s="121" customFormat="1" ht="24.95" customHeight="1" thickBot="1" x14ac:dyDescent="0.25">
      <c r="A43" s="151" t="s">
        <v>32</v>
      </c>
      <c r="B43" s="152">
        <f>B41+B42</f>
        <v>-120903982</v>
      </c>
      <c r="C43" s="152">
        <f>C41+C42</f>
        <v>0</v>
      </c>
      <c r="D43" s="152">
        <f>D41+D42</f>
        <v>0</v>
      </c>
      <c r="E43" s="161">
        <f t="shared" si="1"/>
        <v>-120903982</v>
      </c>
    </row>
    <row r="44" spans="1:5" s="121" customFormat="1" ht="73.5" customHeight="1" thickBot="1" x14ac:dyDescent="0.25">
      <c r="A44" s="124"/>
      <c r="B44" s="87"/>
      <c r="C44" s="87"/>
      <c r="D44" s="87"/>
      <c r="E44" s="87"/>
    </row>
    <row r="45" spans="1:5" ht="25.5" customHeight="1" thickBot="1" x14ac:dyDescent="0.25">
      <c r="A45" s="91" t="s">
        <v>23</v>
      </c>
      <c r="B45" s="295" t="s">
        <v>125</v>
      </c>
      <c r="C45" s="296"/>
      <c r="D45" s="296"/>
      <c r="E45" s="297"/>
    </row>
    <row r="46" spans="1:5" ht="39" thickBot="1" x14ac:dyDescent="0.25">
      <c r="A46" s="125" t="s">
        <v>60</v>
      </c>
      <c r="B46" s="74" t="s">
        <v>24</v>
      </c>
      <c r="C46" s="74" t="s">
        <v>25</v>
      </c>
      <c r="D46" s="74" t="s">
        <v>57</v>
      </c>
      <c r="E46" s="74" t="s">
        <v>26</v>
      </c>
    </row>
    <row r="47" spans="1:5" x14ac:dyDescent="0.2">
      <c r="A47" s="75" t="s">
        <v>34</v>
      </c>
      <c r="B47" s="188">
        <f>SUM(B48:B51)</f>
        <v>83407543</v>
      </c>
      <c r="C47" s="188">
        <f>SUM(C48:C51)</f>
        <v>0</v>
      </c>
      <c r="D47" s="188">
        <f>SUM(D48:D51)</f>
        <v>0</v>
      </c>
      <c r="E47" s="188">
        <f>SUM(B47:D47)</f>
        <v>83407543</v>
      </c>
    </row>
    <row r="48" spans="1:5" x14ac:dyDescent="0.2">
      <c r="A48" s="126" t="s">
        <v>35</v>
      </c>
      <c r="B48" s="127">
        <v>57768015</v>
      </c>
      <c r="C48" s="128">
        <v>0</v>
      </c>
      <c r="D48" s="128">
        <v>0</v>
      </c>
      <c r="E48" s="129">
        <f t="shared" ref="E48:E56" si="2">SUM(B48:D48)</f>
        <v>57768015</v>
      </c>
    </row>
    <row r="49" spans="1:5" ht="25.5" x14ac:dyDescent="0.2">
      <c r="A49" s="130" t="s">
        <v>36</v>
      </c>
      <c r="B49" s="127">
        <v>10362871</v>
      </c>
      <c r="C49" s="128">
        <v>0</v>
      </c>
      <c r="D49" s="128">
        <v>0</v>
      </c>
      <c r="E49" s="129">
        <f t="shared" si="2"/>
        <v>10362871</v>
      </c>
    </row>
    <row r="50" spans="1:5" x14ac:dyDescent="0.2">
      <c r="A50" s="126" t="s">
        <v>37</v>
      </c>
      <c r="B50" s="127">
        <v>15276657</v>
      </c>
      <c r="C50" s="128">
        <v>0</v>
      </c>
      <c r="D50" s="128">
        <v>0</v>
      </c>
      <c r="E50" s="129">
        <f t="shared" si="2"/>
        <v>15276657</v>
      </c>
    </row>
    <row r="51" spans="1:5" x14ac:dyDescent="0.2">
      <c r="A51" s="126" t="s">
        <v>43</v>
      </c>
      <c r="B51" s="128">
        <v>0</v>
      </c>
      <c r="C51" s="128">
        <v>0</v>
      </c>
      <c r="D51" s="128">
        <v>0</v>
      </c>
      <c r="E51" s="129">
        <f t="shared" si="2"/>
        <v>0</v>
      </c>
    </row>
    <row r="52" spans="1:5" x14ac:dyDescent="0.2">
      <c r="A52" s="75" t="s">
        <v>38</v>
      </c>
      <c r="B52" s="188">
        <f>SUM(B53:B55)</f>
        <v>0</v>
      </c>
      <c r="C52" s="188">
        <f>SUM(C53:C55)</f>
        <v>0</v>
      </c>
      <c r="D52" s="188">
        <f>SUM(D53:D55)</f>
        <v>0</v>
      </c>
      <c r="E52" s="188">
        <f t="shared" si="2"/>
        <v>0</v>
      </c>
    </row>
    <row r="53" spans="1:5" x14ac:dyDescent="0.2">
      <c r="A53" s="131" t="s">
        <v>39</v>
      </c>
      <c r="B53" s="132">
        <v>0</v>
      </c>
      <c r="C53" s="128">
        <v>0</v>
      </c>
      <c r="D53" s="128">
        <v>0</v>
      </c>
      <c r="E53" s="129">
        <f>SUM(C53:D53)</f>
        <v>0</v>
      </c>
    </row>
    <row r="54" spans="1:5" x14ac:dyDescent="0.2">
      <c r="A54" s="131" t="s">
        <v>40</v>
      </c>
      <c r="B54" s="132">
        <v>0</v>
      </c>
      <c r="C54" s="128">
        <v>0</v>
      </c>
      <c r="D54" s="128">
        <v>0</v>
      </c>
      <c r="E54" s="129">
        <f>SUM(C54:D54)</f>
        <v>0</v>
      </c>
    </row>
    <row r="55" spans="1:5" ht="13.5" thickBot="1" x14ac:dyDescent="0.25">
      <c r="A55" s="99" t="s">
        <v>44</v>
      </c>
      <c r="B55" s="100">
        <v>0</v>
      </c>
      <c r="C55" s="100">
        <v>0</v>
      </c>
      <c r="D55" s="100">
        <v>0</v>
      </c>
      <c r="E55" s="101">
        <f t="shared" si="2"/>
        <v>0</v>
      </c>
    </row>
    <row r="56" spans="1:5" ht="21.75" customHeight="1" thickBot="1" x14ac:dyDescent="0.25">
      <c r="A56" s="133" t="s">
        <v>41</v>
      </c>
      <c r="B56" s="134">
        <f>B47+B51+B52</f>
        <v>83407543</v>
      </c>
      <c r="C56" s="134">
        <f>C47+C52</f>
        <v>0</v>
      </c>
      <c r="D56" s="134">
        <f>D47+D52</f>
        <v>0</v>
      </c>
      <c r="E56" s="134">
        <f t="shared" si="2"/>
        <v>83407543</v>
      </c>
    </row>
    <row r="58" spans="1:5" ht="13.5" thickBot="1" x14ac:dyDescent="0.25"/>
    <row r="59" spans="1:5" ht="36.75" customHeight="1" thickBot="1" x14ac:dyDescent="0.25">
      <c r="A59" s="135" t="s">
        <v>51</v>
      </c>
      <c r="B59" s="136">
        <f>B12+B40+B43+B56</f>
        <v>498576293</v>
      </c>
      <c r="C59" s="136">
        <f>C12+C40+C43+C56</f>
        <v>174181211</v>
      </c>
      <c r="D59" s="136">
        <f>D12+D40+D43+D56</f>
        <v>0</v>
      </c>
      <c r="E59" s="165">
        <f>E12+E40+E43+E56</f>
        <v>672757504</v>
      </c>
    </row>
  </sheetData>
  <sheetProtection selectLockedCells="1" selectUnlockedCells="1"/>
  <mergeCells count="3">
    <mergeCell ref="B1:E1"/>
    <mergeCell ref="B14:E14"/>
    <mergeCell ref="B45:E45"/>
  </mergeCells>
  <phoneticPr fontId="0" type="noConversion"/>
  <pageMargins left="0.78749999999999998" right="0" top="0.59027777777777779" bottom="0.59027777777777779" header="0" footer="0.51180555555555551"/>
  <pageSetup paperSize="9" scale="79" firstPageNumber="0" fitToHeight="2" orientation="portrait" r:id="rId1"/>
  <headerFooter alignWithMargins="0">
    <oddHeader xml:space="preserve">&amp;C&amp;"Times New Roman,Félkövér"Bokod Község Önkormányzatának
 kiadásai ( Ft)&amp;R&amp;"Times New Roman,Félkövér"3. melléklet a      4/2020. (IV.14.
 önkormányzati rendelethez    </oddHead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view="pageBreakPreview" topLeftCell="A4" zoomScale="130" zoomScaleNormal="100" zoomScaleSheetLayoutView="130" zoomScalePageLayoutView="85" workbookViewId="0">
      <selection activeCell="A23" sqref="A23"/>
    </sheetView>
  </sheetViews>
  <sheetFormatPr defaultRowHeight="12.75" x14ac:dyDescent="0.2"/>
  <cols>
    <col min="1" max="1" width="52" style="14" customWidth="1"/>
    <col min="2" max="2" width="18.140625" style="14" customWidth="1"/>
    <col min="3" max="3" width="19" style="14" customWidth="1"/>
    <col min="4" max="4" width="19.5703125" style="14" customWidth="1"/>
    <col min="5" max="5" width="22.140625" style="14" customWidth="1"/>
    <col min="6" max="16384" width="9.140625" style="14"/>
  </cols>
  <sheetData>
    <row r="1" spans="1:7" ht="12.75" customHeight="1" x14ac:dyDescent="0.2">
      <c r="A1" s="300" t="s">
        <v>127</v>
      </c>
      <c r="B1" s="300"/>
      <c r="C1" s="300"/>
      <c r="D1" s="300"/>
      <c r="E1" s="300"/>
    </row>
    <row r="2" spans="1:7" ht="13.5" thickBot="1" x14ac:dyDescent="0.25">
      <c r="A2" s="301"/>
      <c r="B2" s="301"/>
      <c r="C2" s="301"/>
      <c r="D2" s="301"/>
      <c r="E2" s="301"/>
    </row>
    <row r="3" spans="1:7" x14ac:dyDescent="0.2">
      <c r="A3" s="311" t="s">
        <v>23</v>
      </c>
      <c r="B3" s="305" t="s">
        <v>66</v>
      </c>
      <c r="C3" s="306"/>
      <c r="D3" s="306" t="s">
        <v>100</v>
      </c>
      <c r="E3" s="309"/>
    </row>
    <row r="4" spans="1:7" ht="13.5" customHeight="1" thickBot="1" x14ac:dyDescent="0.25">
      <c r="A4" s="312"/>
      <c r="B4" s="307"/>
      <c r="C4" s="308"/>
      <c r="D4" s="308"/>
      <c r="E4" s="310"/>
    </row>
    <row r="5" spans="1:7" ht="38.25" x14ac:dyDescent="0.2">
      <c r="A5" s="312"/>
      <c r="B5" s="1" t="s">
        <v>67</v>
      </c>
      <c r="C5" s="1" t="s">
        <v>68</v>
      </c>
      <c r="D5" s="1" t="s">
        <v>67</v>
      </c>
      <c r="E5" s="1" t="s">
        <v>68</v>
      </c>
    </row>
    <row r="6" spans="1:7" x14ac:dyDescent="0.2">
      <c r="A6" s="2" t="s">
        <v>128</v>
      </c>
      <c r="B6" s="2"/>
      <c r="C6" s="2"/>
      <c r="D6" s="138"/>
      <c r="E6" s="138"/>
    </row>
    <row r="7" spans="1:7" x14ac:dyDescent="0.2">
      <c r="A7" s="8" t="s">
        <v>129</v>
      </c>
      <c r="B7" s="3">
        <v>7</v>
      </c>
      <c r="C7" s="3">
        <v>1</v>
      </c>
      <c r="D7" s="3">
        <v>0</v>
      </c>
      <c r="E7" s="3">
        <v>0</v>
      </c>
    </row>
    <row r="8" spans="1:7" x14ac:dyDescent="0.2">
      <c r="A8" s="9"/>
      <c r="B8" s="4"/>
      <c r="C8" s="6"/>
      <c r="D8" s="138"/>
      <c r="E8" s="138"/>
    </row>
    <row r="9" spans="1:7" x14ac:dyDescent="0.2">
      <c r="A9" s="2" t="s">
        <v>30</v>
      </c>
      <c r="B9" s="257"/>
      <c r="C9" s="257"/>
      <c r="D9" s="258"/>
      <c r="E9" s="138"/>
    </row>
    <row r="10" spans="1:7" x14ac:dyDescent="0.2">
      <c r="A10" s="137" t="s">
        <v>52</v>
      </c>
      <c r="B10" s="259">
        <v>4</v>
      </c>
      <c r="C10" s="259">
        <v>0</v>
      </c>
      <c r="D10" s="260">
        <v>2</v>
      </c>
      <c r="E10" s="12">
        <v>0</v>
      </c>
    </row>
    <row r="11" spans="1:7" x14ac:dyDescent="0.2">
      <c r="A11" s="137" t="s">
        <v>53</v>
      </c>
      <c r="B11" s="259">
        <v>1</v>
      </c>
      <c r="C11" s="259">
        <v>0</v>
      </c>
      <c r="D11" s="260">
        <v>0</v>
      </c>
      <c r="E11" s="12">
        <v>0</v>
      </c>
    </row>
    <row r="12" spans="1:7" x14ac:dyDescent="0.2">
      <c r="A12" s="137" t="s">
        <v>54</v>
      </c>
      <c r="B12" s="259">
        <v>1</v>
      </c>
      <c r="C12" s="259">
        <v>0</v>
      </c>
      <c r="D12" s="260">
        <v>0</v>
      </c>
      <c r="E12" s="12">
        <v>0</v>
      </c>
    </row>
    <row r="13" spans="1:7" x14ac:dyDescent="0.2">
      <c r="A13" s="137" t="s">
        <v>55</v>
      </c>
      <c r="B13" s="259">
        <v>2</v>
      </c>
      <c r="C13" s="259">
        <v>0</v>
      </c>
      <c r="D13" s="260">
        <v>0</v>
      </c>
      <c r="E13" s="12">
        <v>0</v>
      </c>
    </row>
    <row r="14" spans="1:7" x14ac:dyDescent="0.2">
      <c r="A14" s="137" t="s">
        <v>103</v>
      </c>
      <c r="B14" s="259">
        <v>0</v>
      </c>
      <c r="C14" s="259">
        <v>1</v>
      </c>
      <c r="D14" s="260">
        <v>0</v>
      </c>
      <c r="E14" s="12">
        <v>0</v>
      </c>
      <c r="F14" s="13"/>
      <c r="G14" s="13"/>
    </row>
    <row r="15" spans="1:7" x14ac:dyDescent="0.2">
      <c r="A15" s="137" t="s">
        <v>104</v>
      </c>
      <c r="B15" s="259">
        <v>1</v>
      </c>
      <c r="C15" s="259">
        <v>0</v>
      </c>
      <c r="D15" s="260">
        <v>0</v>
      </c>
      <c r="E15" s="12">
        <v>0</v>
      </c>
      <c r="F15" s="13"/>
      <c r="G15" s="13"/>
    </row>
    <row r="16" spans="1:7" x14ac:dyDescent="0.2">
      <c r="A16" s="150"/>
      <c r="B16" s="259"/>
      <c r="C16" s="259"/>
      <c r="D16" s="260"/>
      <c r="E16" s="12"/>
      <c r="F16" s="13"/>
      <c r="G16" s="13"/>
    </row>
    <row r="17" spans="1:7" x14ac:dyDescent="0.2">
      <c r="A17" s="8" t="s">
        <v>56</v>
      </c>
      <c r="B17" s="261">
        <f>SUM(B10:B16)</f>
        <v>9</v>
      </c>
      <c r="C17" s="261">
        <f>SUM(C10:C16)</f>
        <v>1</v>
      </c>
      <c r="D17" s="261">
        <f>SUM(D10:D16)</f>
        <v>2</v>
      </c>
      <c r="E17" s="5">
        <f>SUM(E10:E16)</f>
        <v>0</v>
      </c>
      <c r="F17" s="13"/>
      <c r="G17" s="13"/>
    </row>
    <row r="18" spans="1:7" x14ac:dyDescent="0.2">
      <c r="A18" s="10"/>
      <c r="B18" s="262"/>
      <c r="C18" s="262"/>
      <c r="D18" s="258"/>
      <c r="E18" s="138"/>
      <c r="F18" s="13"/>
      <c r="G18" s="13"/>
    </row>
    <row r="19" spans="1:7" x14ac:dyDescent="0.2">
      <c r="A19" s="2" t="s">
        <v>69</v>
      </c>
      <c r="B19" s="257"/>
      <c r="C19" s="257"/>
      <c r="D19" s="258"/>
      <c r="E19" s="138"/>
      <c r="F19" s="13"/>
      <c r="G19" s="13"/>
    </row>
    <row r="20" spans="1:7" x14ac:dyDescent="0.2">
      <c r="A20" s="8" t="s">
        <v>61</v>
      </c>
      <c r="B20" s="263">
        <v>15</v>
      </c>
      <c r="C20" s="263">
        <v>1</v>
      </c>
      <c r="D20" s="260">
        <v>0</v>
      </c>
      <c r="E20" s="12">
        <v>0</v>
      </c>
      <c r="F20" s="13"/>
      <c r="G20" s="13"/>
    </row>
    <row r="21" spans="1:7" ht="13.5" thickBot="1" x14ac:dyDescent="0.25">
      <c r="A21" s="6"/>
      <c r="B21" s="258"/>
      <c r="C21" s="258"/>
      <c r="D21" s="258"/>
      <c r="E21" s="138"/>
      <c r="F21" s="13"/>
      <c r="G21" s="13"/>
    </row>
    <row r="22" spans="1:7" ht="40.5" customHeight="1" thickBot="1" x14ac:dyDescent="0.25">
      <c r="A22" s="11" t="s">
        <v>70</v>
      </c>
      <c r="B22" s="264">
        <f>B20+B7+B17</f>
        <v>31</v>
      </c>
      <c r="C22" s="264">
        <f>C20+C7+C17</f>
        <v>3</v>
      </c>
      <c r="D22" s="264">
        <f>D20+D7+D17</f>
        <v>2</v>
      </c>
      <c r="E22" s="7">
        <f>E20+E7+E17</f>
        <v>0</v>
      </c>
      <c r="F22" s="13"/>
      <c r="G22" s="13"/>
    </row>
    <row r="23" spans="1:7" ht="40.5" customHeight="1" thickBot="1" x14ac:dyDescent="0.25">
      <c r="A23" s="11" t="s">
        <v>71</v>
      </c>
      <c r="B23" s="302">
        <f>B22+C22</f>
        <v>34</v>
      </c>
      <c r="C23" s="303"/>
      <c r="D23" s="302">
        <f>D22+E22</f>
        <v>2</v>
      </c>
      <c r="E23" s="304"/>
      <c r="F23" s="13"/>
      <c r="G23" s="13"/>
    </row>
  </sheetData>
  <sheetProtection selectLockedCells="1" selectUnlockedCells="1"/>
  <mergeCells count="6">
    <mergeCell ref="A1:E2"/>
    <mergeCell ref="B23:C23"/>
    <mergeCell ref="D23:E23"/>
    <mergeCell ref="B3:C4"/>
    <mergeCell ref="D3:E4"/>
    <mergeCell ref="A3:A5"/>
  </mergeCells>
  <pageMargins left="0.86614173228346458" right="0.70866141732283472" top="0.62992125984251968" bottom="0.35433070866141736" header="0.23622047244094491" footer="0.51181102362204722"/>
  <pageSetup paperSize="9" firstPageNumber="0" orientation="landscape" r:id="rId1"/>
  <headerFooter alignWithMargins="0">
    <oddHeader xml:space="preserve">&amp;R&amp;"Times New Roman,Normál"4. melléklet a    2/2020. (II.26.) 
 önkormányzati rendelethez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mell.Önk.összesítő</vt:lpstr>
      <vt:lpstr>2.mell.Bev.</vt:lpstr>
      <vt:lpstr>3. mell.Kiad</vt:lpstr>
      <vt:lpstr>4.mell.LÉTSZÁM</vt:lpstr>
      <vt:lpstr>'1. mell.Önk.összesítő'!Nyomtatási_terület</vt:lpstr>
      <vt:lpstr>'2.mell.Bev.'!Nyomtatási_terület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</dc:creator>
  <cp:lastModifiedBy>Zsigmond Anikó</cp:lastModifiedBy>
  <cp:lastPrinted>2020-04-14T05:16:12Z</cp:lastPrinted>
  <dcterms:created xsi:type="dcterms:W3CDTF">2013-05-17T05:55:58Z</dcterms:created>
  <dcterms:modified xsi:type="dcterms:W3CDTF">2020-04-14T05:16:29Z</dcterms:modified>
</cp:coreProperties>
</file>